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DieseArbeitsmappe"/>
  <mc:AlternateContent xmlns:mc="http://schemas.openxmlformats.org/markup-compatibility/2006">
    <mc:Choice Requires="x15">
      <x15ac:absPath xmlns:x15ac="http://schemas.microsoft.com/office/spreadsheetml/2010/11/ac" url="C:\Daten\internet\html\xls\2026\"/>
    </mc:Choice>
  </mc:AlternateContent>
  <xr:revisionPtr revIDLastSave="0" documentId="8_{96FC644F-61A1-4C35-B746-7E40E473F81E}" xr6:coauthVersionLast="47" xr6:coauthVersionMax="47" xr10:uidLastSave="{00000000-0000-0000-0000-000000000000}"/>
  <workbookProtection workbookAlgorithmName="SHA-512" workbookHashValue="pdFFkNMis8Rqqjzizgm4DGYe2GFamfarWWhdcI2//gloX8hnKriARHy6NEeeMt2aornva3lcx6s5gZxsZguITA==" workbookSaltValue="wrM0QmYBk9qV550gMmV0Bg==" workbookSpinCount="100000" lockStructure="1"/>
  <bookViews>
    <workbookView xWindow="-98" yWindow="-98" windowWidth="28996" windowHeight="15675" firstSheet="1" activeTab="7" xr2:uid="{00000000-000D-0000-FFFF-FFFF00000000}"/>
  </bookViews>
  <sheets>
    <sheet name="Significance" sheetId="470" r:id="rId1"/>
    <sheet name="Reporting" sheetId="471" r:id="rId2"/>
    <sheet name="Auswertung" sheetId="473" r:id="rId3"/>
    <sheet name="Datenübernahme" sheetId="474" r:id="rId4"/>
    <sheet name="Signifikanz" sheetId="475" r:id="rId5"/>
    <sheet name="Ausfüllhinweise" sheetId="476" r:id="rId6"/>
    <sheet name="Kurzanleitung" sheetId="477" r:id="rId7"/>
    <sheet name="Kontakt" sheetId="450" r:id="rId8"/>
    <sheet name="Teilnehmerdaten" sheetId="449" state="hidden" r:id="rId9"/>
    <sheet name="Ergebnisse" sheetId="452" r:id="rId10"/>
    <sheet name="Mitteilungen" sheetId="456" r:id="rId11"/>
    <sheet name="SO2" sheetId="448" state="hidden" r:id="rId12"/>
    <sheet name="Lagerung" sheetId="455" state="hidden" r:id="rId13"/>
    <sheet name="Dichte" sheetId="463" state="hidden" r:id="rId14"/>
    <sheet name="Brix" sheetId="466" state="hidden" r:id="rId15"/>
    <sheet name="Gesamtsäure" sheetId="464" state="hidden" r:id="rId16"/>
    <sheet name="Ethanol" sheetId="465" state="hidden" r:id="rId17"/>
    <sheet name="pH-Wert" sheetId="467" state="hidden" r:id="rId18"/>
    <sheet name="Asche" sheetId="469" state="hidden" r:id="rId19"/>
  </sheets>
  <externalReferences>
    <externalReference r:id="rId20"/>
    <externalReference r:id="rId21"/>
    <externalReference r:id="rId22"/>
    <externalReference r:id="rId23"/>
    <externalReference r:id="rId24"/>
    <externalReference r:id="rId25"/>
    <externalReference r:id="rId26"/>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18">#REF!</definedName>
    <definedName name="Daten" localSheetId="5">#REF!</definedName>
    <definedName name="Daten" localSheetId="6">#REF!</definedName>
    <definedName name="Daten" localSheetId="17">#REF!</definedName>
    <definedName name="Daten">#REF!</definedName>
    <definedName name="_xlnm.Print_Area" localSheetId="3">Datenübernahme!$A$1:$C$8</definedName>
    <definedName name="_xlnm.Print_Area" localSheetId="9">Ergebnisse!$A$1:$H$60</definedName>
    <definedName name="_xlnm.Print_Area" localSheetId="4">Signifikanz!$A$1:$C$10</definedName>
    <definedName name="Elemente">[1]Parameter2!$B$3:$B$18</definedName>
    <definedName name="MBlei" localSheetId="18">#REF!</definedName>
    <definedName name="MBlei" localSheetId="5">#REF!</definedName>
    <definedName name="MBlei" localSheetId="6">#REF!</definedName>
    <definedName name="MBlei" localSheetId="17">#REF!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18">Asche!$B$3:$B$19</definedName>
    <definedName name="Parameter2" localSheetId="5">#REF!</definedName>
    <definedName name="Parameter2" localSheetId="14">#REF!</definedName>
    <definedName name="Parameter2" localSheetId="16">#REF!</definedName>
    <definedName name="Parameter2" localSheetId="7">#REF!</definedName>
    <definedName name="Parameter2" localSheetId="17">'pH-Wert'!$B$3:$B$19</definedName>
    <definedName name="Parameter2">#REF!</definedName>
    <definedName name="Parameter2alt" localSheetId="18">#REF!</definedName>
    <definedName name="Parameter2alt" localSheetId="5">#REF!</definedName>
    <definedName name="Parameter2alt" localSheetId="6">#REF!</definedName>
    <definedName name="Parameter2alt" localSheetId="17">#REF!</definedName>
    <definedName name="Parameter2alt">#REF!</definedName>
    <definedName name="test" localSheetId="18">[2]Parameter2!$B$3:$B$18</definedName>
    <definedName name="test" localSheetId="5">[3]Parameter2!$B$3:$B$18</definedName>
    <definedName name="test" localSheetId="2">[4]Parameter2!$B$3:$B$18</definedName>
    <definedName name="test" localSheetId="14">[5]Parameter2!$B$3:$B$18</definedName>
    <definedName name="test" localSheetId="13">[2]Parameter2!$B$3:$B$18</definedName>
    <definedName name="test" localSheetId="16">[5]Parameter2!$B$3:$B$18</definedName>
    <definedName name="test" localSheetId="15">[2]Parameter2!$B$3:$B$18</definedName>
    <definedName name="test" localSheetId="7">[6]Parameter2!$B$3:$B$18</definedName>
    <definedName name="test" localSheetId="6">[7]Parameter2!$B$3:$B$18</definedName>
    <definedName name="test" localSheetId="17">[2]Parameter2!$B$3:$B$18</definedName>
    <definedName name="test" localSheetId="1">[1]Parameter2!$B$3:$B$18</definedName>
    <definedName name="test">[6]Parameter2!$B$3:$B$18</definedName>
    <definedName name="test1" localSheetId="5">[6]Parameter2!$B$3:$B$18</definedName>
    <definedName name="test1" localSheetId="6">[6]Parameter2!$B$3:$B$18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449" l="1"/>
  <c r="C20" i="449"/>
  <c r="A64" i="452" l="1"/>
  <c r="H30" i="452"/>
  <c r="F30" i="452"/>
  <c r="I63" i="452" s="1"/>
  <c r="C1" i="469" l="1"/>
  <c r="B10" i="449"/>
  <c r="I27" i="452"/>
  <c r="G27" i="452"/>
  <c r="C25" i="464" l="1"/>
  <c r="B11" i="449" l="1"/>
  <c r="A16" i="452"/>
  <c r="A15" i="452"/>
  <c r="F5" i="452"/>
  <c r="F4" i="452"/>
  <c r="F29" i="452" l="1"/>
  <c r="B19" i="449"/>
  <c r="C19" i="449"/>
  <c r="C1" i="467"/>
  <c r="H29" i="452" s="1"/>
  <c r="I61" i="452" l="1"/>
  <c r="A62" i="452" s="1"/>
  <c r="B15" i="449"/>
  <c r="C15" i="449"/>
  <c r="B16" i="449"/>
  <c r="C16" i="449"/>
  <c r="B17" i="449"/>
  <c r="C17" i="449"/>
  <c r="B18" i="449"/>
  <c r="C18" i="449"/>
  <c r="F26" i="452"/>
  <c r="I54" i="452" s="1"/>
  <c r="C1" i="466"/>
  <c r="H26" i="452" s="1"/>
  <c r="F28" i="452"/>
  <c r="I59" i="452" s="1"/>
  <c r="F27" i="452"/>
  <c r="I56" i="452" s="1"/>
  <c r="F25" i="452"/>
  <c r="I52" i="452" s="1"/>
  <c r="C1" i="465"/>
  <c r="H28" i="452" s="1"/>
  <c r="C1" i="464"/>
  <c r="H27" i="452" s="1"/>
  <c r="C1" i="463"/>
  <c r="H25" i="452" s="1"/>
  <c r="F24" i="452"/>
  <c r="I43" i="452" s="1"/>
  <c r="F23" i="452"/>
  <c r="I41" i="452" s="1"/>
  <c r="B7" i="449"/>
  <c r="B4" i="449"/>
  <c r="B45" i="452"/>
  <c r="B47" i="452"/>
  <c r="B16" i="450"/>
  <c r="B17" i="450"/>
  <c r="B18" i="450"/>
  <c r="B19" i="450"/>
  <c r="H1" i="456"/>
  <c r="A1" i="448"/>
  <c r="C1" i="448"/>
  <c r="H23" i="452" s="1"/>
  <c r="H24" i="452"/>
  <c r="C1" i="455"/>
  <c r="I45" i="452"/>
  <c r="B1" i="449"/>
  <c r="B2" i="449"/>
  <c r="D5" i="449"/>
  <c r="D8" i="449" s="1"/>
  <c r="B5" i="449" s="1"/>
  <c r="B6" i="449"/>
  <c r="B13" i="449"/>
  <c r="C13" i="449"/>
  <c r="B14" i="449"/>
  <c r="C14" i="449"/>
  <c r="I47" i="452"/>
  <c r="A46" i="452" l="1"/>
  <c r="A48" i="452"/>
  <c r="A58" i="452"/>
  <c r="A42" i="452"/>
  <c r="A60" i="452"/>
  <c r="A53" i="452"/>
  <c r="A44" i="452"/>
  <c r="A55" i="4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6607D705-7FFC-494D-862B-F33793E2F045}">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22B16C5-2FF0-44DF-8BB7-AF93CED6999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AA919EC-04E9-458B-8881-B51E66A079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B53BD501-51AE-4E54-9756-002D17E4350D}">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<sst xmlns="http://schemas.openxmlformats.org/spreadsheetml/2006/main" count="387" uniqueCount="315">
  <si>
    <t>Einheit</t>
  </si>
  <si>
    <t>Postleitzahl</t>
  </si>
  <si>
    <t>ergebnisse@lvus.de</t>
  </si>
  <si>
    <t>Sonstiges</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</si>
  <si>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</si>
  <si>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</si>
  <si>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</si>
  <si>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</si>
  <si>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</si>
  <si>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</si>
  <si>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</si>
  <si>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</si>
  <si>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</si>
  <si>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</si>
  <si>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</si>
  <si>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</si>
  <si>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</si>
  <si>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</si>
  <si>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</si>
  <si>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</si>
  <si>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</si>
  <si>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Methode</t>
  </si>
  <si>
    <t>Bezeichnung des Analysenverfahrens</t>
  </si>
  <si>
    <t>Anzahl</t>
  </si>
  <si>
    <t>Modifikation</t>
  </si>
  <si>
    <t>x</t>
  </si>
  <si>
    <t>Beispielhafter Wert [mg/kg]</t>
  </si>
  <si>
    <t>Teilnahmen</t>
  </si>
  <si>
    <t>Teilnahme</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</si>
  <si>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</si>
  <si>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</si>
  <si>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</si>
  <si>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</si>
  <si>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</si>
  <si>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</si>
  <si>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</si>
  <si>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</si>
  <si>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</si>
  <si>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</si>
  <si>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</si>
  <si>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</si>
  <si>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</si>
  <si>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</si>
  <si>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</si>
  <si>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</si>
  <si>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</si>
  <si>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</si>
  <si>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</si>
  <si>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</si>
  <si>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</si>
  <si>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Aufarbeitung / Verfahren</t>
  </si>
  <si>
    <t>Wählen Sie über das Auswahl-Menü Ihr Aufarbeitungsverfahren aus. Sollte dieses nicht in der Auswahl enthalten sein, wählen Sie bitte "sonstiges" aus und geben Sie Ihr Verfahren ein.</t>
  </si>
  <si>
    <t>Untersuchungsergebnisse</t>
  </si>
  <si>
    <r>
      <t>SO</t>
    </r>
    <r>
      <rPr>
        <b/>
        <vertAlign val="subscript"/>
        <sz val="16"/>
        <rFont val="Times New Roman"/>
        <family val="1"/>
      </rPr>
      <t>2</t>
    </r>
  </si>
  <si>
    <t>31</t>
  </si>
  <si>
    <t>Probe</t>
  </si>
  <si>
    <t>Beschreibung der verwendeten Analysenverfahren</t>
  </si>
  <si>
    <t>Enzymatisch nach r-biopharm / Roche Nr. 10 725 854 035</t>
  </si>
  <si>
    <t>Verfahren nach Reith-Willems</t>
  </si>
  <si>
    <t>eMail-Kontrolle:</t>
  </si>
  <si>
    <t>check of the e-Mail address</t>
  </si>
  <si>
    <t>Ergebnis der Überprüfung:</t>
  </si>
  <si>
    <t>result of the control</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</si>
  <si>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</si>
  <si>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</si>
  <si>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</si>
  <si>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</si>
  <si>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</si>
  <si>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</si>
  <si>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</si>
  <si>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</si>
  <si>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</si>
  <si>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</si>
  <si>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00.00-46/2 (DIN EN 1988, Teil 2 - enzymatisch)</t>
  </si>
  <si>
    <t>§ 64 LFGB Nr. L 00.00-46/2 (DIN EN 1988, Teil 2 - enzymatisch), modifiziert</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</si>
  <si>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</si>
  <si>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</si>
  <si>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</si>
  <si>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Zur Beschreibung des Analysenverfahrens verwenden Sie bitte die im unteren Teil dieses Datenblatts enthaltenen Auswahlfelder.
To describe your method use the Pulldown-menus following after the result area.</t>
  </si>
  <si>
    <t>Methode nach Zonneveld-Meyer</t>
  </si>
  <si>
    <t>Wasserdampfdestillation mit anschließender Titration</t>
  </si>
  <si>
    <t>Messwert 1</t>
  </si>
  <si>
    <t>Messwert 2</t>
  </si>
  <si>
    <t>Messwert 3</t>
  </si>
  <si>
    <t>Messwert 4</t>
  </si>
  <si>
    <t>Messwert 5</t>
  </si>
  <si>
    <t>erweiterte Mess-
unsicherheit [%]</t>
  </si>
  <si>
    <r>
      <t>Sollte SO</t>
    </r>
    <r>
      <rPr>
        <vertAlign val="subscript"/>
        <sz val="12"/>
        <rFont val="Times New Roman"/>
        <family val="1"/>
      </rPr>
      <t>2</t>
    </r>
    <r>
      <rPr>
        <sz val="12"/>
        <rFont val="Times New Roman"/>
        <family val="1"/>
      </rPr>
      <t xml:space="preserve"> nicht bestimmbar sein, so teilen Sie uns bitte den Wert Ihrer Bestimmungsgrenze mit vorangestelltem "&lt; “ mit.
In cases you will not detect SO</t>
    </r>
    <r>
      <rPr>
        <vertAlign val="subscript"/>
        <sz val="12"/>
        <rFont val="Times New Roman"/>
        <family val="1"/>
      </rPr>
      <t>2</t>
    </r>
    <r>
      <rPr>
        <sz val="12"/>
        <rFont val="Times New Roman"/>
        <family val="1"/>
      </rPr>
      <t>, report your limit of quantification with "&lt; " in front of the value.</t>
    </r>
  </si>
  <si>
    <r>
      <t>Sollten Sie in einer Packung mehrere Bestimmungen des SO</t>
    </r>
    <r>
      <rPr>
        <vertAlign val="subscript"/>
        <sz val="12"/>
        <rFont val="Times New Roman"/>
        <family val="1"/>
      </rPr>
      <t>2</t>
    </r>
    <r>
      <rPr>
        <sz val="12"/>
        <rFont val="Times New Roman"/>
        <family val="1"/>
      </rPr>
      <t xml:space="preserve">-Gehaltes durchführen, geben Sie bitte zusätzlich auch die Ergebnisdaten zu allen Einzel-bestimmungen an. Die Einzeldaten werden nicht mit z-Scores bewertet, tragen aber unterstützend zur Gesamtbeurteilung der Daten bei. </t>
    </r>
  </si>
  <si>
    <t>Lagerung der Proben nach Erhalt:</t>
  </si>
  <si>
    <t>Lagerung</t>
  </si>
  <si>
    <t>Raumtemperatur</t>
  </si>
  <si>
    <t>Kühlschrank</t>
  </si>
  <si>
    <t>tiefgekühlt unter - 25 °C</t>
  </si>
  <si>
    <t>Lagerung der Proben nach dem Öffnen:</t>
  </si>
  <si>
    <t>Sonstige</t>
  </si>
  <si>
    <t xml:space="preserve">tiefgekühlt Bereich (-15 °C &lt;-&gt; -25 °C)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</si>
  <si>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</si>
  <si>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Beispiel für die Eingabe von 2 eMail-Adressen:
Example how to type in 2 different e-mail addresses:</t>
  </si>
  <si>
    <t>info@lvus.de; ergebnisse@lvus.de</t>
  </si>
  <si>
    <t>Ionenchromatographisch nach wäßriger Extraktion</t>
  </si>
  <si>
    <t>Probe 1</t>
  </si>
  <si>
    <t>Probe 2</t>
  </si>
  <si>
    <t>Enzym.</t>
  </si>
  <si>
    <t>Dest.</t>
  </si>
  <si>
    <t>IFU 7 (1968)</t>
  </si>
  <si>
    <t>IC</t>
  </si>
  <si>
    <t>§ 64 LFGB Nr. L 52.04-3, anschließend komplexometrisch nach Reith-Willems</t>
  </si>
  <si>
    <r>
      <t>Probe A, SO</t>
    </r>
    <r>
      <rPr>
        <vertAlign val="subscript"/>
        <sz val="12"/>
        <rFont val="Times New Roman"/>
        <family val="1"/>
      </rPr>
      <t>2</t>
    </r>
    <r>
      <rPr>
        <sz val="12"/>
        <rFont val="Times New Roman"/>
        <family val="1"/>
      </rPr>
      <t>-Gehalt</t>
    </r>
  </si>
  <si>
    <r>
      <t>Probe B, SO</t>
    </r>
    <r>
      <rPr>
        <vertAlign val="subscript"/>
        <sz val="12"/>
        <rFont val="Times New Roman"/>
        <family val="1"/>
      </rPr>
      <t>2</t>
    </r>
    <r>
      <rPr>
        <sz val="12"/>
        <rFont val="Times New Roman"/>
        <family val="1"/>
      </rPr>
      <t>-Gehalt</t>
    </r>
  </si>
  <si>
    <t>Probe A</t>
  </si>
  <si>
    <t>Probe B</t>
  </si>
  <si>
    <t>Enzymatisch mittels Thermo Fisher Gallery</t>
  </si>
  <si>
    <t>Ionenchromatographisch nach Wasserdampfdestillation</t>
  </si>
  <si>
    <t>nach Rebelein</t>
  </si>
  <si>
    <t>?</t>
  </si>
  <si>
    <t>Iodid/Iodat-Methode</t>
  </si>
  <si>
    <t>§ 64 LFGB Nr. L 52.04-3 modifiziert (Sulfat ionenchromatographisch bestimmt)</t>
  </si>
  <si>
    <t>Dest./Oxid./LC</t>
  </si>
  <si>
    <t>Dest./Oxid./Titr. (NaOH)</t>
  </si>
  <si>
    <t>Dest./Titr. (Komplex)</t>
  </si>
  <si>
    <t>§ 64 LFGB Nr. 52.04-3: Stand 12-1990</t>
  </si>
  <si>
    <t>§ 64 LFGB Nr. 52.04-3: Stand 12-1990, modifiziert</t>
  </si>
  <si>
    <t>Jodometrische Titration nach Wasserdampfdestillation</t>
  </si>
  <si>
    <t>Dest./Iodometrie</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</si>
  <si>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</si>
  <si>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</si>
  <si>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Destillation; Messung mittels ICP-OES</t>
  </si>
  <si>
    <t>Dest./Komplex.</t>
  </si>
  <si>
    <t>Dest./IC</t>
  </si>
  <si>
    <t>Dest./Ox./Titr. (NaOH)</t>
  </si>
  <si>
    <t>Dest./Oxid./IC</t>
  </si>
  <si>
    <t>Dest./Ox./Komplex.</t>
  </si>
  <si>
    <t>Photmetr. Nach Derivatisierung</t>
  </si>
  <si>
    <t>Dest./ICP-OES</t>
  </si>
  <si>
    <t>aufgebraucht</t>
  </si>
  <si>
    <t>Im Falle von Destillationsververfahren</t>
  </si>
  <si>
    <t>Kochzeit/Siededauer in min:</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</si>
  <si>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</si>
  <si>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Probe A, Flasche 1 (Einzelwerte)</t>
  </si>
  <si>
    <t>Probe A, Flasche 2 (Einzelwerte)</t>
  </si>
  <si>
    <t>Probe B, Flasche 1 (Einzelwerte)</t>
  </si>
  <si>
    <t>Probe B, Flasche 2 (Einzelwerte)</t>
  </si>
  <si>
    <t>Probe B. Relative Dichte 20 °C/20 °C</t>
  </si>
  <si>
    <t>ohne</t>
  </si>
  <si>
    <t>Probe B, Titrierbare Gesamtsäure
(als Essigsäure)</t>
  </si>
  <si>
    <t>Probe B, Ethanol</t>
  </si>
  <si>
    <t>g/L</t>
  </si>
  <si>
    <t>mg/L</t>
  </si>
  <si>
    <t>Relative Dichte 20°/20° C</t>
  </si>
  <si>
    <t>§ 64 LFGB Nr. L 31.00-1</t>
  </si>
  <si>
    <t>§ 64 LFGB Nr. L 31.00-1, modifiziert</t>
  </si>
  <si>
    <t>§ 64 LFGB Nr. L 36.00-3a</t>
  </si>
  <si>
    <t>§ 64 LFGB Nr. L 36.00-3, modifiziert</t>
  </si>
  <si>
    <t>Biegeschwinger</t>
  </si>
  <si>
    <t>Quarzschwinger-Dichtemessgerät</t>
  </si>
  <si>
    <t>IFU Nr. 1</t>
  </si>
  <si>
    <t>Hydrostatische Waage</t>
  </si>
  <si>
    <t>Schweizerisches Lebensmittelbuch Kapitel 28 / 3.1.3</t>
  </si>
  <si>
    <t>DIN EN 1131</t>
  </si>
  <si>
    <t>AVV Kap. V.1 (Frank-Junge, Weinanalytik B.V.1) (pyknometrisch)</t>
  </si>
  <si>
    <t>Anton Paar DMA 4500 oder DMA 5000</t>
  </si>
  <si>
    <t>§ 64 LFGB Nr. L 01.00-28 (aräometrische Dichte Bestimmung)</t>
  </si>
  <si>
    <t>Mittels Spindeln</t>
  </si>
  <si>
    <t>Methode 10.6 der Richtlinie zur Füllmengenprüfung von Fertigpackungen und Prüfung von Maßbehältnissen durch die zuständige Behörde (RFP) der Eichbehörden der Länder</t>
  </si>
  <si>
    <t>Brix-Wert wird refraktomatrisch bestimmt. Dichte wird mittels Tabelle abgelesen.</t>
  </si>
  <si>
    <t>EN 12143:2000</t>
  </si>
  <si>
    <t>MEBAK WBBM 2.9.2</t>
  </si>
  <si>
    <t>Schweizer Lebensmittelbuch 667.1</t>
  </si>
  <si>
    <t>DGF C-IV 2d</t>
  </si>
  <si>
    <t>Bitte auswählen / Please select</t>
  </si>
  <si>
    <t>§ 64 LFGB Nr. L 31.00-3 (DIN EN 12147:1997)</t>
  </si>
  <si>
    <t>§ 64 LFGB Nr. L 31.00-3 (DIN EN 12147:1997), modifiziert</t>
  </si>
  <si>
    <t>§ 64 LFGB Nr. L 20.01/02-2</t>
  </si>
  <si>
    <t>§ 64 LFGB Nr. L 20.01/02-2, modifiziert</t>
  </si>
  <si>
    <t>Schweizerisches Lebensmittelbuch Kapitel  28A / 7.1</t>
  </si>
  <si>
    <t>DIN EN12147:2000</t>
  </si>
  <si>
    <t>IFU Nr. 3</t>
  </si>
  <si>
    <t>DAB 10 Grundlieferung 1991</t>
  </si>
  <si>
    <t>Titration bis pH 8.1 (visueller Indikator)</t>
  </si>
  <si>
    <t>§ 64 LFGB Nr. L 26.11.03-4</t>
  </si>
  <si>
    <t>§ 64 LFGB Nr. L 26.11.03-4, modifiziert</t>
  </si>
  <si>
    <t>H1-NMR</t>
  </si>
  <si>
    <t>Ethanol</t>
  </si>
  <si>
    <t>§ 64 LFGB Nr. L 40.00-12 (DIN 10762:2004, enzymatisches Verfahren)</t>
  </si>
  <si>
    <t>§ 64 LFGB Nr. L 40.00-12 (DIN 10762:2004, enzymatisches Verfahren), modifiziert</t>
  </si>
  <si>
    <t>Enzymatisch mit Roche/r-biopharm Nr. 10 176 290 035</t>
  </si>
  <si>
    <t>Enzytek fluid Ethanol Nr. E5340</t>
  </si>
  <si>
    <t>GC-Headspace</t>
  </si>
  <si>
    <t>GC-FID</t>
  </si>
  <si>
    <t>HPLC RI-Detektion</t>
  </si>
  <si>
    <t>enzymatisch mit Megazyme K-ETOH</t>
  </si>
  <si>
    <t>Enzymatisch mit Thermo Fisher 984300</t>
  </si>
  <si>
    <t>Sonstiges / other</t>
  </si>
  <si>
    <t>Relative Dichte 20 °C/20 °C</t>
  </si>
  <si>
    <t>Titrierbare Gesamtsäure</t>
  </si>
  <si>
    <t>Titrierbare Gesamtsäure
als Essigsäure</t>
  </si>
  <si>
    <t>Brix</t>
  </si>
  <si>
    <t>§ 64 LFGB Nr. L 26.11.03-1 (refraktometrisches Verfahren)</t>
  </si>
  <si>
    <t>§ 64 LFGB Nr. L 26.11.03-1 (refraktometrisches Verfahren), modifiziert</t>
  </si>
  <si>
    <t>§ 64 LFGB Nr. L 30.00-2 (refraktometrisches Verfahren)</t>
  </si>
  <si>
    <t>§ 64 LFGB Nr. L 30.00-2 (refraktometrisches Verfahren), modifiziert</t>
  </si>
  <si>
    <t>§ 64 LFGB Nr. L 31.00-16 (DIN EN 12143, refraktometrisches Verfahren)</t>
  </si>
  <si>
    <t>§ 64 LFGB Nr. L 31.00-16 (DIN EN 12143, refraktometrisches Verfahren), modifiziert</t>
  </si>
  <si>
    <t>Digitalrefraktometer</t>
  </si>
  <si>
    <t>Parameter 3</t>
  </si>
  <si>
    <t>Parameter 4</t>
  </si>
  <si>
    <t>Parameter 5</t>
  </si>
  <si>
    <t>Parameter 6</t>
  </si>
  <si>
    <t>mg/L Probe</t>
  </si>
  <si>
    <t>§ 64 LFGB Nr. L 52.04-2: 1987-06 (26.04-4: 1987-06)</t>
  </si>
  <si>
    <t>§ 64 LFGB Nr. L 52.04-2: 1987-06 (26.04-4: 1987-06), modifiziert</t>
  </si>
  <si>
    <t>Potentiometrische Titration bis pH 8,1</t>
  </si>
  <si>
    <t>(Potentiometrische) Titration bis pH 8,2</t>
  </si>
  <si>
    <t>VO (EU) Nr. 974/2014</t>
  </si>
  <si>
    <t>Refraktometer am Biegeschwinger</t>
  </si>
  <si>
    <t>Pyknometer</t>
  </si>
  <si>
    <t>Dest./Photometrie</t>
  </si>
  <si>
    <t>Modifiziertes Destillationsverfahren mit Photometrie.</t>
  </si>
  <si>
    <t>Probe B, pH-Wert</t>
  </si>
  <si>
    <t>pH-Wert</t>
  </si>
  <si>
    <t>§ 64 LFGB Nr. L 31.00-2 (DIN EN 1132:1994)</t>
  </si>
  <si>
    <t>§ 64 LFGB Nr. L 31.00-2 (DIN EN 1132:1994), modifiziert</t>
  </si>
  <si>
    <t>DIN EN 1132:1999</t>
  </si>
  <si>
    <t>IFU Nr. 11</t>
  </si>
  <si>
    <t>Potentiometrisch</t>
  </si>
  <si>
    <t>Schweizerisches Lebensmittelbuch Kapitel 30A / 2.2</t>
  </si>
  <si>
    <t>§ 64 LFGB Nr. L 26.04-3</t>
  </si>
  <si>
    <t>TS 1728 ISO 1842</t>
  </si>
  <si>
    <t>MEBAK III, 4. Aufl., 2002, 2.14</t>
  </si>
  <si>
    <t>DIN EN ISO 10523 (auch modifiziert)</t>
  </si>
  <si>
    <t>§ 64 LFGB Nr. L 20.01/02-1 (auch modifiziert)</t>
  </si>
  <si>
    <t>§ 64 LFGB L 06.00-2 (auch modifiziert)</t>
  </si>
  <si>
    <t>§ 64 LFGB Nr. L 26.04-3 (auch modifiziert)</t>
  </si>
  <si>
    <t>VDLUFA-Methode C 8.2</t>
  </si>
  <si>
    <t>Parameter 7</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</si>
  <si>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</si>
  <si>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</si>
  <si>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</si>
  <si>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</si>
  <si>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</si>
  <si>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</si>
  <si>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</si>
  <si>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</si>
  <si>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</si>
  <si>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</si>
  <si>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</si>
  <si>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</si>
  <si>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</si>
  <si>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Excel-Format beibehalten! - Do not change the Excel format, please!</t>
  </si>
  <si>
    <t>Probe B, Lösliche Trockenmasse</t>
  </si>
  <si>
    <t>g/100 g</t>
  </si>
  <si>
    <t>Refraktion (Lösliche Trockenmasse)</t>
  </si>
  <si>
    <t>§ 64 LFGB L 52.04-1 (auch modifiziert)</t>
  </si>
  <si>
    <r>
      <t>SO</t>
    </r>
    <r>
      <rPr>
        <vertAlign val="subscript"/>
        <sz val="12"/>
        <rFont val="Times New Roman"/>
        <family val="1"/>
      </rPr>
      <t>2</t>
    </r>
    <r>
      <rPr>
        <sz val="12"/>
        <rFont val="Times New Roman"/>
        <family val="1"/>
      </rPr>
      <t xml:space="preserve"> - Probe A</t>
    </r>
  </si>
  <si>
    <r>
      <t>SO</t>
    </r>
    <r>
      <rPr>
        <vertAlign val="subscript"/>
        <sz val="12"/>
        <rFont val="Times New Roman"/>
        <family val="1"/>
      </rPr>
      <t>2</t>
    </r>
    <r>
      <rPr>
        <sz val="12"/>
        <rFont val="Times New Roman"/>
        <family val="1"/>
      </rPr>
      <t xml:space="preserve"> - Probe B</t>
    </r>
  </si>
  <si>
    <r>
      <t>SO</t>
    </r>
    <r>
      <rPr>
        <vertAlign val="subscript"/>
        <sz val="12"/>
        <rFont val="Times New Roman"/>
        <family val="1"/>
      </rPr>
      <t>2</t>
    </r>
    <r>
      <rPr>
        <sz val="12"/>
        <rFont val="Times New Roman"/>
        <family val="1"/>
      </rPr>
      <t>-Einzelbestimmungen (werden nicht beurteilt)</t>
    </r>
  </si>
  <si>
    <t>Tabelle wurde bereits einmal erfolgreich gesendet, es handelt sich um eine Aktualisierung:
This table was sent before, successfully. It is an update:</t>
  </si>
  <si>
    <t>Kontaktname</t>
  </si>
  <si>
    <t>Mailadresse</t>
  </si>
  <si>
    <t>Zertifikat geeignet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</si>
  <si>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</si>
  <si>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Photometrische Bestimmung nach Umsetzung mit Thiobenzoesäure</t>
  </si>
  <si>
    <t>Titration</t>
  </si>
  <si>
    <t>Titration bis pH 7,0</t>
  </si>
  <si>
    <t>Titration bis pH 8,1</t>
  </si>
  <si>
    <t>Titration bis pH 8,2</t>
  </si>
  <si>
    <t>Titration bis pH 8,4</t>
  </si>
  <si>
    <t>Sonstiger pH-Wert</t>
  </si>
  <si>
    <t>pH-Wert des Endpunktes</t>
  </si>
  <si>
    <t xml:space="preserve"> Bitte eingeben:</t>
  </si>
  <si>
    <t>Enzymatisch nach r-biopharm E8600 Enzytec Liquid SO2 Total</t>
  </si>
  <si>
    <t>Schweizerisches Lebensmittelbuch Methode Nr. 854.1</t>
  </si>
  <si>
    <t>DGF C IV 2d</t>
  </si>
  <si>
    <t>Enzytec fluid Ethanol Nr. E8340</t>
  </si>
  <si>
    <t>Probe B, Asche</t>
  </si>
  <si>
    <t>Asche</t>
  </si>
  <si>
    <t>§ 64 LFGB Nr. L 31.00-4</t>
  </si>
  <si>
    <t>§ 64 LFGB Nr. L 31.00-4, modifiziert</t>
  </si>
  <si>
    <t>IFU Nr. 9</t>
  </si>
  <si>
    <t>DIN EN 1135</t>
  </si>
  <si>
    <t>§ 64 LFGB Nr. L 06.00-4</t>
  </si>
  <si>
    <t>§ 64 LFGB Nr. L 06.00-4, modifiziert</t>
  </si>
  <si>
    <t>Schweizerisches Lebensmittelbuch Kapitel 28A /8.1</t>
  </si>
  <si>
    <t>Veraschen bei 525 °C</t>
  </si>
  <si>
    <t>AOAC 940.26, 2002</t>
  </si>
  <si>
    <t>VDLUVA VI C 10.2</t>
  </si>
  <si>
    <t>Veraschen bei 550 °C</t>
  </si>
  <si>
    <t>OIV-MA-AS2-04</t>
  </si>
  <si>
    <t>EN 1135</t>
  </si>
  <si>
    <t>§ 64 LFGB L 16.01-2</t>
  </si>
  <si>
    <t>§ 64 LFGB L 16.01-2,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</si>
  <si>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</si>
  <si>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</si>
  <si>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</si>
  <si>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</si>
  <si>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</si>
  <si>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</si>
  <si>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</si>
  <si>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</si>
  <si>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</si>
  <si>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</si>
  <si>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</si>
  <si>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</si>
  <si>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</si>
  <si>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</si>
  <si>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</si>
  <si>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</si>
  <si>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Parameter 8</t>
  </si>
  <si>
    <t>FDA Methode C-004.04 2023; LC-MSMS</t>
  </si>
  <si>
    <t>§ 64 LFGB Nr. L 00.00-46/1:1999-11 (DIN EN 1988, Teil 1 - Monier-Willems), modifiziert</t>
  </si>
  <si>
    <t>§ 64 LFGB Nr. L 00.00-46/1:1999-11 (DIN EN 1988, Teil 1 - Monier-Willems)</t>
  </si>
  <si>
    <t>Refraktometer und Biegeschwinger</t>
  </si>
  <si>
    <t>Refraktometer</t>
  </si>
  <si>
    <t>Extraktion/LC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</si>
</sst>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b/>
      <vertAlign val="subscript"/>
      <sz val="16"/>
      <name val="Times New Roman"/>
      <family val="1"/>
    </font>
    <font>
      <vertAlign val="subscript"/>
      <sz val="12"/>
      <name val="Times New Roman"/>
      <family val="1"/>
    </font>
    <font>
      <sz val="11"/>
      <color indexed="12"/>
      <name val="Times New Roman"/>
      <family val="1"/>
    </font>
    <font>
      <i/>
      <vertAlign val="subscript"/>
      <sz val="11"/>
      <name val="Times New Roman"/>
      <family val="1"/>
    </font>
    <font>
      <sz val="9"/>
      <color indexed="10"/>
      <name val="Times New Roman"/>
      <family val="1"/>
    </font>
    <font>
      <sz val="10"/>
      <name val="Arial"/>
      <family val="2"/>
    </font>
    <font>
      <vertAlign val="subscript"/>
      <sz val="10"/>
      <name val="Times New Roman"/>
      <family val="1"/>
    </font>
    <font>
      <sz val="12"/>
      <color rgb="FFFF0000"/>
      <name val="Times New Roman"/>
      <family val="1"/>
    </font>
    <font>
      <sz val="11"/>
      <color rgb="FFFF0000"/>
      <name val="Times New Roman"/>
      <family val="1"/>
    </font>
    <font>
      <b/>
      <sz val="13"/>
      <color rgb="FFFF0000"/>
      <name val="Times New Roman"/>
      <family val="1"/>
    </font>
    <font>
      <b/>
      <sz val="11"/>
      <color rgb="FFFF0000"/>
      <name val="Times New Roman"/>
      <family val="1"/>
    </font>
    <font>
      <sz val="11"/>
      <color rgb="FFCCFFCC"/>
      <name val="Times New Roman"/>
      <family val="1"/>
    </font>
    <font>
      <sz val="12"/>
      <color theme="0"/>
      <name val="Times New Roman"/>
      <family val="1"/>
    </font>
    <font>
      <i/>
      <sz val="11"/>
      <color theme="0" tint="-0.499984740745262"/>
      <name val="Times New Roman"/>
      <family val="1"/>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17"/>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2">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32" fillId="0" borderId="0"/>
    <xf numFmtId="0" fontId="6" fillId="0" borderId="0"/>
    <xf numFmtId="0" fontId="32" fillId="0" borderId="0"/>
    <xf numFmtId="0" fontId="1" fillId="0" borderId="0"/>
    <xf numFmtId="0" fontId="1" fillId="0" borderId="0"/>
    <xf numFmtId="0" fontId="2" fillId="0" borderId="0" applyNumberFormat="0" applyFill="0" applyBorder="0" applyAlignment="0" applyProtection="0">
      <alignment vertical="top"/>
      <protection locked="0"/>
    </xf>
    <xf numFmtId="0" fontId="1" fillId="0" borderId="0"/>
    <xf numFmtId="0" fontId="1" fillId="0" borderId="0"/>
    <xf numFmtId="0" fontId="2" fillId="0" borderId="0" applyNumberFormat="0" applyFill="0" applyBorder="0" applyAlignment="0" applyProtection="0">
      <alignment vertical="top"/>
      <protection locked="0"/>
    </xf>
  </cellStyleXfs>
  <cellXfs count="202">
    <xf numFmtId="0" fontId="0" fillId="0" borderId="0" xfId="0"/>
    <xf numFmtId="0" fontId="5"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0" fillId="0" borderId="0" xfId="0" applyAlignment="1" applyProtection="1">
      <alignment vertical="center"/>
      <protection hidden="1"/>
    </xf>
    <xf numFmtId="0" fontId="18" fillId="0" borderId="0" xfId="0" applyFont="1" applyProtection="1">
      <protection hidden="1"/>
    </xf>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horizontal="justify" vertical="top" wrapText="1"/>
      <protection hidden="1"/>
    </xf>
    <xf numFmtId="0" fontId="5" fillId="0" borderId="2"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3" xfId="0" applyFont="1" applyBorder="1" applyAlignment="1">
      <alignment vertical="top" wrapText="1"/>
    </xf>
    <xf numFmtId="0" fontId="19" fillId="0" borderId="0" xfId="0" applyFont="1" applyProtection="1">
      <protection hidden="1"/>
    </xf>
    <xf numFmtId="0" fontId="19" fillId="0" borderId="0" xfId="0" applyFont="1" applyAlignment="1" applyProtection="1">
      <alignment wrapText="1"/>
      <protection hidden="1"/>
    </xf>
    <xf numFmtId="0" fontId="21" fillId="0" borderId="0" xfId="0" applyFont="1" applyProtection="1">
      <protection hidden="1"/>
    </xf>
    <xf numFmtId="0" fontId="17" fillId="0" borderId="0" xfId="0" applyFont="1" applyProtection="1">
      <protection hidden="1"/>
    </xf>
    <xf numFmtId="0" fontId="6" fillId="0" borderId="3" xfId="0" applyFont="1" applyBorder="1" applyAlignment="1" applyProtection="1">
      <alignment vertical="top" wrapText="1"/>
      <protection hidden="1"/>
    </xf>
    <xf numFmtId="0" fontId="6" fillId="0" borderId="0" xfId="0" applyFont="1" applyAlignment="1" applyProtection="1">
      <alignment wrapText="1"/>
      <protection hidden="1"/>
    </xf>
    <xf numFmtId="0" fontId="5"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9"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49" fontId="0" fillId="2" borderId="0" xfId="0" applyNumberFormat="1" applyFill="1" applyAlignment="1" applyProtection="1">
      <alignment vertical="center"/>
      <protection locked="0"/>
    </xf>
    <xf numFmtId="0" fontId="12" fillId="0" borderId="0" xfId="0" applyFont="1" applyAlignment="1">
      <alignment vertical="center"/>
    </xf>
    <xf numFmtId="0" fontId="5" fillId="0" borderId="0" xfId="0" applyFont="1" applyAlignment="1">
      <alignment vertical="center" wrapText="1"/>
    </xf>
    <xf numFmtId="0" fontId="25" fillId="0" borderId="0" xfId="0" applyFont="1" applyAlignment="1" applyProtection="1">
      <alignment horizontal="left" wrapText="1"/>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14" fontId="26" fillId="0" borderId="0" xfId="0" applyNumberFormat="1" applyFont="1" applyAlignment="1" applyProtection="1">
      <alignment horizontal="left"/>
      <protection hidden="1"/>
    </xf>
    <xf numFmtId="0" fontId="19"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10" fillId="0" borderId="0" xfId="0" applyFont="1" applyAlignment="1" applyProtection="1">
      <alignment horizontal="left"/>
      <protection hidden="1"/>
    </xf>
    <xf numFmtId="0" fontId="24" fillId="3" borderId="0" xfId="0" applyFont="1" applyFill="1" applyProtection="1">
      <protection locked="0"/>
    </xf>
    <xf numFmtId="0" fontId="5" fillId="0" borderId="0" xfId="0" applyFont="1" applyAlignment="1" applyProtection="1">
      <alignment horizontal="left"/>
      <protection locked="0" hidden="1"/>
    </xf>
    <xf numFmtId="0" fontId="5" fillId="0" borderId="2" xfId="0" applyFont="1" applyBorder="1" applyAlignment="1" applyProtection="1">
      <alignment horizontal="left" vertical="top" wrapText="1"/>
      <protection hidden="1"/>
    </xf>
    <xf numFmtId="0" fontId="16" fillId="0" borderId="0" xfId="0" applyFont="1" applyAlignment="1">
      <alignment horizontal="left" vertical="top" wrapText="1"/>
    </xf>
    <xf numFmtId="0" fontId="5" fillId="0" borderId="0" xfId="0" applyFont="1" applyAlignment="1" applyProtection="1">
      <alignment horizontal="left"/>
      <protection hidden="1"/>
    </xf>
    <xf numFmtId="0" fontId="6" fillId="0" borderId="0" xfId="0" applyFont="1"/>
    <xf numFmtId="0" fontId="8" fillId="4" borderId="0" xfId="0" applyFont="1" applyFill="1" applyProtection="1">
      <protection hidden="1"/>
    </xf>
    <xf numFmtId="49" fontId="5" fillId="0" borderId="0" xfId="0" applyNumberFormat="1" applyFont="1" applyAlignment="1">
      <alignment vertical="center" wrapText="1"/>
    </xf>
    <xf numFmtId="49" fontId="5" fillId="0" borderId="0" xfId="0" applyNumberFormat="1" applyFont="1" applyAlignment="1" applyProtection="1">
      <alignment horizontal="center" vertical="center"/>
      <protection hidden="1"/>
    </xf>
    <xf numFmtId="49" fontId="25" fillId="0" borderId="0" xfId="0" applyNumberFormat="1" applyFont="1" applyAlignment="1" applyProtection="1">
      <alignment horizontal="center" vertical="center"/>
      <protection hidden="1"/>
    </xf>
    <xf numFmtId="0" fontId="31" fillId="0" borderId="0" xfId="0" applyFont="1" applyAlignment="1" applyProtection="1">
      <alignment vertical="center"/>
      <protection hidden="1"/>
    </xf>
    <xf numFmtId="0" fontId="29" fillId="0" borderId="0" xfId="0" applyFont="1" applyAlignment="1">
      <alignment horizontal="left" vertical="center" wrapText="1"/>
    </xf>
    <xf numFmtId="0" fontId="29" fillId="0" borderId="0" xfId="0" applyFont="1" applyAlignment="1">
      <alignment horizontal="left" vertical="center"/>
    </xf>
    <xf numFmtId="49" fontId="2" fillId="2" borderId="0" xfId="1" applyNumberFormat="1" applyFill="1" applyAlignment="1" applyProtection="1">
      <alignment vertical="center"/>
      <protection locked="0"/>
    </xf>
    <xf numFmtId="0" fontId="6" fillId="0" borderId="0" xfId="5" applyFont="1"/>
    <xf numFmtId="49" fontId="5" fillId="2" borderId="0" xfId="0" applyNumberFormat="1" applyFont="1" applyFill="1" applyAlignment="1" applyProtection="1">
      <alignment horizontal="right"/>
      <protection locked="0"/>
    </xf>
    <xf numFmtId="0" fontId="6" fillId="0" borderId="0" xfId="3" applyFont="1"/>
    <xf numFmtId="0" fontId="18" fillId="0" borderId="0" xfId="0" applyFont="1" applyAlignment="1" applyProtection="1">
      <alignment vertical="center"/>
      <protection hidden="1"/>
    </xf>
    <xf numFmtId="0" fontId="25" fillId="0" borderId="0" xfId="0" applyFont="1" applyProtection="1">
      <protection hidden="1"/>
    </xf>
    <xf numFmtId="0" fontId="7" fillId="0" borderId="4" xfId="0" applyFont="1" applyBorder="1" applyProtection="1">
      <protection hidden="1"/>
    </xf>
    <xf numFmtId="0" fontId="0" fillId="0" borderId="5" xfId="0" applyBorder="1" applyProtection="1">
      <protection hidden="1"/>
    </xf>
    <xf numFmtId="0" fontId="0" fillId="0" borderId="6" xfId="0" applyBorder="1" applyProtection="1">
      <protection hidden="1"/>
    </xf>
    <xf numFmtId="0" fontId="34" fillId="5" borderId="7" xfId="0" applyFont="1" applyFill="1" applyBorder="1" applyAlignment="1" applyProtection="1">
      <alignment vertical="center"/>
      <protection hidden="1"/>
    </xf>
    <xf numFmtId="0" fontId="6" fillId="0" borderId="3" xfId="4" applyBorder="1" applyAlignment="1">
      <alignment vertical="top" wrapText="1"/>
    </xf>
    <xf numFmtId="0" fontId="6" fillId="0" borderId="0" xfId="4" applyProtection="1">
      <protection locked="0" hidden="1"/>
    </xf>
    <xf numFmtId="0" fontId="6" fillId="0" borderId="0" xfId="4" applyProtection="1">
      <protection hidden="1"/>
    </xf>
    <xf numFmtId="0" fontId="6" fillId="0" borderId="3" xfId="4" applyBorder="1" applyAlignment="1" applyProtection="1">
      <alignment vertical="top" wrapText="1"/>
      <protection hidden="1"/>
    </xf>
    <xf numFmtId="0" fontId="6" fillId="0" borderId="2" xfId="4" applyBorder="1" applyAlignment="1" applyProtection="1">
      <alignment horizontal="justify" vertical="top" wrapText="1"/>
      <protection hidden="1"/>
    </xf>
    <xf numFmtId="0" fontId="6" fillId="0" borderId="0" xfId="4" applyAlignment="1" applyProtection="1">
      <alignment horizontal="justify" vertical="top" wrapText="1"/>
      <protection hidden="1"/>
    </xf>
    <xf numFmtId="0" fontId="6" fillId="0" borderId="0" xfId="4" applyAlignment="1" applyProtection="1">
      <alignment horizontal="left" vertical="top" wrapText="1"/>
      <protection hidden="1"/>
    </xf>
    <xf numFmtId="0" fontId="6" fillId="0" borderId="0" xfId="4" applyAlignment="1" applyProtection="1">
      <alignment wrapText="1"/>
      <protection hidden="1"/>
    </xf>
    <xf numFmtId="0" fontId="6" fillId="0" borderId="0" xfId="4" applyAlignment="1" applyProtection="1">
      <alignment horizontal="left" wrapText="1"/>
      <protection hidden="1"/>
    </xf>
    <xf numFmtId="0" fontId="5" fillId="0" borderId="0" xfId="4" applyFont="1" applyAlignment="1" applyProtection="1">
      <alignment horizontal="left"/>
      <protection hidden="1"/>
    </xf>
    <xf numFmtId="0" fontId="5" fillId="0" borderId="0" xfId="4" applyFont="1" applyAlignment="1" applyProtection="1">
      <alignment wrapText="1"/>
      <protection hidden="1"/>
    </xf>
    <xf numFmtId="0" fontId="5" fillId="0" borderId="0" xfId="4" applyFont="1" applyProtection="1">
      <protection locked="0" hidden="1"/>
    </xf>
    <xf numFmtId="0" fontId="5" fillId="0" borderId="0" xfId="4" applyFont="1" applyProtection="1">
      <protection hidden="1"/>
    </xf>
    <xf numFmtId="0" fontId="5" fillId="0" borderId="2" xfId="4" applyFont="1" applyBorder="1" applyAlignment="1" applyProtection="1">
      <alignment horizontal="justify" vertical="top" wrapText="1"/>
      <protection hidden="1"/>
    </xf>
    <xf numFmtId="0" fontId="6" fillId="0" borderId="8" xfId="4" applyBorder="1" applyAlignment="1" applyProtection="1">
      <alignment wrapText="1"/>
      <protection hidden="1"/>
    </xf>
    <xf numFmtId="0" fontId="6" fillId="0" borderId="3" xfId="4" applyBorder="1" applyAlignment="1">
      <alignment horizontal="left" vertical="top" wrapText="1"/>
    </xf>
    <xf numFmtId="0" fontId="6" fillId="0" borderId="0" xfId="4" applyAlignment="1" applyProtection="1">
      <alignment horizontal="left"/>
      <protection locked="0" hidden="1"/>
    </xf>
    <xf numFmtId="0" fontId="5" fillId="0" borderId="2" xfId="4" applyFont="1" applyBorder="1" applyAlignment="1" applyProtection="1">
      <alignment horizontal="left" vertical="top" wrapText="1"/>
      <protection hidden="1"/>
    </xf>
    <xf numFmtId="0" fontId="6" fillId="0" borderId="2" xfId="4" applyBorder="1" applyAlignment="1" applyProtection="1">
      <alignment horizontal="left" vertical="top" wrapText="1"/>
      <protection hidden="1"/>
    </xf>
    <xf numFmtId="0" fontId="5" fillId="0" borderId="0" xfId="4" applyFont="1" applyAlignment="1" applyProtection="1">
      <alignment horizontal="left" vertical="top" wrapText="1"/>
      <protection hidden="1"/>
    </xf>
    <xf numFmtId="0" fontId="35" fillId="5" borderId="0" xfId="0" applyFont="1" applyFill="1" applyAlignment="1" applyProtection="1">
      <alignment horizontal="left" vertical="center"/>
      <protection hidden="1"/>
    </xf>
    <xf numFmtId="0" fontId="16" fillId="0" borderId="8" xfId="0" applyFont="1" applyBorder="1" applyAlignment="1" applyProtection="1">
      <alignment horizontal="left" wrapText="1"/>
      <protection hidden="1"/>
    </xf>
    <xf numFmtId="0" fontId="16" fillId="0" borderId="0" xfId="0" applyFont="1" applyAlignment="1" applyProtection="1">
      <alignment horizontal="left" wrapText="1"/>
      <protection hidden="1"/>
    </xf>
    <xf numFmtId="0" fontId="5" fillId="5" borderId="0" xfId="0" applyFont="1" applyFill="1" applyProtection="1">
      <protection hidden="1"/>
    </xf>
    <xf numFmtId="0" fontId="5" fillId="5" borderId="9" xfId="0" applyFont="1" applyFill="1" applyBorder="1" applyAlignment="1">
      <alignment vertical="center" wrapText="1"/>
    </xf>
    <xf numFmtId="0" fontId="23" fillId="5" borderId="9" xfId="0" applyFont="1" applyFill="1" applyBorder="1" applyAlignment="1" applyProtection="1">
      <alignment vertical="center"/>
      <protection hidden="1"/>
    </xf>
    <xf numFmtId="0" fontId="12" fillId="5" borderId="9" xfId="0" applyFont="1" applyFill="1" applyBorder="1" applyAlignment="1" applyProtection="1">
      <alignment vertical="center"/>
      <protection hidden="1"/>
    </xf>
    <xf numFmtId="0" fontId="9" fillId="5" borderId="9" xfId="0" applyFont="1" applyFill="1" applyBorder="1" applyAlignment="1" applyProtection="1">
      <alignment vertical="center"/>
      <protection hidden="1"/>
    </xf>
    <xf numFmtId="0" fontId="5" fillId="0" borderId="0" xfId="0" applyFont="1" applyAlignment="1" applyProtection="1">
      <alignment horizontal="center"/>
      <protection hidden="1"/>
    </xf>
    <xf numFmtId="0" fontId="5" fillId="0" borderId="0" xfId="0" applyFont="1" applyAlignment="1">
      <alignment wrapText="1"/>
    </xf>
    <xf numFmtId="0" fontId="16" fillId="0" borderId="0" xfId="6" applyFont="1" applyProtection="1">
      <protection hidden="1"/>
    </xf>
    <xf numFmtId="0" fontId="16" fillId="0" borderId="0" xfId="6" applyFont="1" applyProtection="1">
      <protection locked="0" hidden="1"/>
    </xf>
    <xf numFmtId="0" fontId="16" fillId="0" borderId="2" xfId="6" applyFont="1" applyBorder="1" applyAlignment="1" applyProtection="1">
      <alignment horizontal="justify" vertical="top" wrapText="1"/>
      <protection hidden="1"/>
    </xf>
    <xf numFmtId="0" fontId="16" fillId="0" borderId="0" xfId="6" applyFont="1" applyAlignment="1" applyProtection="1">
      <alignment horizontal="justify" vertical="top" wrapText="1"/>
      <protection hidden="1"/>
    </xf>
    <xf numFmtId="0" fontId="16" fillId="0" borderId="0" xfId="6" applyFont="1" applyAlignment="1">
      <alignment horizontal="justify" vertical="top" wrapText="1"/>
    </xf>
    <xf numFmtId="0" fontId="16" fillId="0" borderId="8" xfId="6" applyFont="1" applyBorder="1" applyAlignment="1" applyProtection="1">
      <alignment wrapText="1"/>
      <protection hidden="1"/>
    </xf>
    <xf numFmtId="0" fontId="16" fillId="0" borderId="0" xfId="6" applyFont="1" applyAlignment="1" applyProtection="1">
      <alignment horizontal="left" wrapText="1"/>
      <protection hidden="1"/>
    </xf>
    <xf numFmtId="0" fontId="16" fillId="0" borderId="0" xfId="7" applyFont="1" applyAlignment="1" applyProtection="1">
      <alignment horizontal="left"/>
      <protection hidden="1"/>
    </xf>
    <xf numFmtId="0" fontId="1" fillId="3" borderId="0" xfId="9" applyFill="1"/>
    <xf numFmtId="49" fontId="5" fillId="6" borderId="0" xfId="0" applyNumberFormat="1" applyFont="1" applyFill="1" applyAlignment="1" applyProtection="1">
      <alignment vertical="center"/>
      <protection locked="0"/>
    </xf>
    <xf numFmtId="49" fontId="5" fillId="6" borderId="0" xfId="2" applyNumberFormat="1" applyFont="1" applyFill="1" applyBorder="1" applyAlignment="1" applyProtection="1">
      <alignment horizontal="center" vertical="center"/>
      <protection locked="0"/>
    </xf>
    <xf numFmtId="49" fontId="5" fillId="6" borderId="0" xfId="0" applyNumberFormat="1" applyFont="1" applyFill="1" applyAlignment="1" applyProtection="1">
      <alignment vertical="center" wrapText="1"/>
      <protection locked="0"/>
    </xf>
    <xf numFmtId="49" fontId="5" fillId="6" borderId="0" xfId="0" applyNumberFormat="1" applyFont="1" applyFill="1" applyAlignment="1" applyProtection="1">
      <alignment horizontal="center" vertical="center"/>
      <protection locked="0"/>
    </xf>
    <xf numFmtId="0" fontId="23" fillId="0" borderId="0" xfId="0" applyFont="1" applyAlignment="1" applyProtection="1">
      <alignment vertical="center"/>
      <protection hidden="1"/>
    </xf>
    <xf numFmtId="0" fontId="1" fillId="0" borderId="0" xfId="0" applyFont="1"/>
    <xf numFmtId="0" fontId="1" fillId="8" borderId="0" xfId="0" applyFont="1" applyFill="1" applyAlignment="1">
      <alignment horizontal="left" vertical="center"/>
    </xf>
    <xf numFmtId="0" fontId="1" fillId="0" borderId="0" xfId="4" applyFont="1" applyAlignment="1" applyProtection="1">
      <alignment horizontal="left" wrapText="1"/>
      <protection hidden="1"/>
    </xf>
    <xf numFmtId="0" fontId="1" fillId="0" borderId="0" xfId="0" applyFont="1" applyProtection="1">
      <protection hidden="1"/>
    </xf>
    <xf numFmtId="0" fontId="5" fillId="0" borderId="0" xfId="7" applyFont="1" applyAlignment="1" applyProtection="1">
      <alignment horizontal="left"/>
      <protection hidden="1"/>
    </xf>
    <xf numFmtId="0" fontId="0" fillId="4" borderId="0" xfId="0" applyFill="1" applyAlignment="1" applyProtection="1">
      <alignment horizontal="left"/>
      <protection hidden="1"/>
    </xf>
    <xf numFmtId="0" fontId="38" fillId="4" borderId="0" xfId="0" applyFont="1" applyFill="1" applyAlignment="1" applyProtection="1">
      <alignment horizontal="left" vertical="center"/>
      <protection hidden="1"/>
    </xf>
    <xf numFmtId="0" fontId="1" fillId="4" borderId="0" xfId="0" applyFont="1" applyFill="1" applyAlignment="1" applyProtection="1">
      <alignment vertical="center" wrapText="1"/>
      <protection locked="0"/>
    </xf>
    <xf numFmtId="49" fontId="5" fillId="0" borderId="0" xfId="2" applyNumberFormat="1" applyFont="1" applyFill="1" applyBorder="1" applyAlignment="1" applyProtection="1">
      <alignment horizontal="center" vertical="center"/>
      <protection hidden="1"/>
    </xf>
    <xf numFmtId="0" fontId="39" fillId="0" borderId="0" xfId="2" applyNumberFormat="1" applyFont="1" applyFill="1" applyBorder="1" applyAlignment="1" applyProtection="1">
      <alignment horizontal="center" vertical="center"/>
      <protection hidden="1"/>
    </xf>
    <xf numFmtId="0" fontId="5" fillId="0" borderId="0" xfId="0" applyFont="1" applyAlignment="1">
      <alignment horizontal="justify" vertical="top" wrapText="1"/>
    </xf>
    <xf numFmtId="0" fontId="1" fillId="0" borderId="0" xfId="9"/>
    <xf numFmtId="0" fontId="22" fillId="0" borderId="0" xfId="9" applyFont="1"/>
    <xf numFmtId="0" fontId="1" fillId="4" borderId="1" xfId="9" applyFill="1" applyBorder="1" applyAlignment="1">
      <alignment horizontal="left" vertical="top" wrapText="1"/>
    </xf>
    <xf numFmtId="0" fontId="5" fillId="3" borderId="1" xfId="9" applyFont="1" applyFill="1" applyBorder="1" applyAlignment="1">
      <alignment horizontal="center" vertical="top" wrapText="1"/>
    </xf>
    <xf numFmtId="2" fontId="23" fillId="3" borderId="1" xfId="9" applyNumberFormat="1" applyFont="1" applyFill="1" applyBorder="1" applyAlignment="1">
      <alignment horizontal="center" vertical="top" wrapText="1"/>
    </xf>
    <xf numFmtId="0" fontId="2" fillId="0" borderId="0" xfId="1" applyAlignment="1" applyProtection="1">
      <alignment vertical="center"/>
    </xf>
    <xf numFmtId="0" fontId="1" fillId="0" borderId="0" xfId="10" applyAlignment="1">
      <alignment vertical="center"/>
    </xf>
    <xf numFmtId="0" fontId="1" fillId="0" borderId="0" xfId="10"/>
    <xf numFmtId="0" fontId="9" fillId="0" borderId="0" xfId="10" applyFont="1" applyAlignment="1">
      <alignment vertical="center"/>
    </xf>
    <xf numFmtId="0" fontId="5" fillId="0" borderId="0" xfId="10" applyFont="1" applyAlignment="1">
      <alignment vertical="center"/>
    </xf>
    <xf numFmtId="0" fontId="5" fillId="0" borderId="0" xfId="10" applyFont="1"/>
    <xf numFmtId="0" fontId="5" fillId="3" borderId="0" xfId="10" applyFont="1" applyFill="1"/>
    <xf numFmtId="0" fontId="5" fillId="3" borderId="0" xfId="10" applyFont="1" applyFill="1" applyAlignment="1">
      <alignment vertical="center"/>
    </xf>
    <xf numFmtId="0" fontId="15" fillId="3" borderId="0" xfId="11" applyFont="1" applyFill="1" applyAlignment="1" applyProtection="1">
      <alignment horizontal="justify" vertical="center"/>
    </xf>
    <xf numFmtId="0" fontId="5" fillId="3" borderId="1" xfId="10" applyFont="1" applyFill="1" applyBorder="1" applyAlignment="1">
      <alignment horizontal="left" vertical="top" wrapText="1"/>
    </xf>
    <xf numFmtId="0" fontId="5" fillId="3" borderId="1" xfId="10" applyFont="1" applyFill="1" applyBorder="1" applyAlignment="1">
      <alignment horizontal="center" vertical="top" wrapText="1"/>
    </xf>
    <xf numFmtId="2" fontId="23" fillId="3" borderId="1" xfId="10" applyNumberFormat="1" applyFont="1" applyFill="1" applyBorder="1" applyAlignment="1">
      <alignment horizontal="center" vertical="top" wrapText="1"/>
    </xf>
    <xf numFmtId="164" fontId="23" fillId="3" borderId="1" xfId="10" applyNumberFormat="1" applyFont="1" applyFill="1" applyBorder="1" applyAlignment="1">
      <alignment horizontal="center" vertical="top" wrapText="1"/>
    </xf>
    <xf numFmtId="0" fontId="1" fillId="3" borderId="0" xfId="10" applyFill="1" applyAlignment="1">
      <alignment vertical="center"/>
    </xf>
    <xf numFmtId="0" fontId="1" fillId="3" borderId="0" xfId="10" applyFill="1"/>
    <xf numFmtId="0" fontId="1" fillId="9" borderId="0" xfId="10" applyFill="1"/>
    <xf numFmtId="0" fontId="1" fillId="10" borderId="0" xfId="10" applyFill="1"/>
    <xf numFmtId="0" fontId="1" fillId="7" borderId="0" xfId="0" applyFont="1" applyFill="1" applyAlignment="1">
      <alignment vertical="center"/>
    </xf>
    <xf numFmtId="0" fontId="1" fillId="0" borderId="0" xfId="5" applyFont="1"/>
    <xf numFmtId="0" fontId="1" fillId="0" borderId="10" xfId="9" applyBorder="1" applyAlignment="1">
      <alignment horizontal="left" wrapText="1"/>
    </xf>
    <xf numFmtId="0" fontId="1" fillId="0" borderId="10" xfId="9" applyBorder="1" applyAlignment="1">
      <alignment horizontal="left"/>
    </xf>
    <xf numFmtId="0" fontId="9" fillId="0" borderId="0" xfId="9" applyFont="1" applyAlignment="1">
      <alignment horizontal="left" wrapText="1"/>
    </xf>
    <xf numFmtId="0" fontId="9" fillId="0" borderId="0" xfId="9" applyFont="1" applyAlignment="1">
      <alignment horizontal="left"/>
    </xf>
    <xf numFmtId="0" fontId="1" fillId="0" borderId="0" xfId="9" applyAlignment="1">
      <alignment horizontal="left" wrapText="1"/>
    </xf>
    <xf numFmtId="0" fontId="1" fillId="0" borderId="0" xfId="9" applyAlignment="1">
      <alignment horizontal="left"/>
    </xf>
    <xf numFmtId="0" fontId="10" fillId="0" borderId="0" xfId="9" applyFont="1" applyAlignment="1">
      <alignment horizontal="left" wrapText="1"/>
    </xf>
    <xf numFmtId="0" fontId="1" fillId="0" borderId="0" xfId="10" applyAlignment="1">
      <alignment horizontal="left" vertical="center" wrapText="1"/>
    </xf>
    <xf numFmtId="0" fontId="1" fillId="0" borderId="0" xfId="10" applyAlignment="1">
      <alignment horizontal="left" vertical="center"/>
    </xf>
    <xf numFmtId="0" fontId="9" fillId="0" borderId="0" xfId="10" applyFont="1" applyAlignment="1">
      <alignment horizontal="left" vertical="center"/>
    </xf>
    <xf numFmtId="0" fontId="5" fillId="0" borderId="0" xfId="10" applyFont="1" applyAlignment="1">
      <alignment horizontal="left"/>
    </xf>
    <xf numFmtId="0" fontId="5" fillId="0" borderId="0" xfId="10" applyFont="1" applyAlignment="1">
      <alignment horizontal="left" vertical="center" wrapText="1"/>
    </xf>
    <xf numFmtId="0" fontId="5" fillId="0" borderId="0" xfId="10" applyFont="1" applyAlignment="1">
      <alignment horizontal="left" vertical="center"/>
    </xf>
    <xf numFmtId="0" fontId="9" fillId="3" borderId="0" xfId="10" applyFont="1" applyFill="1" applyAlignment="1">
      <alignment horizontal="left"/>
    </xf>
    <xf numFmtId="0" fontId="9" fillId="3" borderId="10" xfId="10" applyFont="1" applyFill="1" applyBorder="1" applyAlignment="1">
      <alignment horizontal="left" vertical="center" wrapText="1"/>
    </xf>
    <xf numFmtId="0" fontId="5" fillId="3" borderId="10" xfId="10" applyFont="1" applyFill="1" applyBorder="1" applyAlignment="1">
      <alignment horizontal="left" vertical="center"/>
    </xf>
    <xf numFmtId="0" fontId="5" fillId="3" borderId="0" xfId="10" applyFont="1" applyFill="1" applyAlignment="1">
      <alignment horizontal="left" vertical="center"/>
    </xf>
    <xf numFmtId="0" fontId="5" fillId="3" borderId="0" xfId="10" applyFont="1" applyFill="1" applyAlignment="1">
      <alignment horizontal="left" wrapText="1"/>
    </xf>
    <xf numFmtId="0" fontId="5" fillId="3" borderId="0" xfId="10" applyFont="1" applyFill="1" applyAlignment="1">
      <alignment horizontal="left"/>
    </xf>
    <xf numFmtId="0" fontId="1" fillId="3" borderId="0" xfId="10" applyFill="1" applyAlignment="1">
      <alignment horizontal="left" wrapText="1"/>
    </xf>
    <xf numFmtId="0" fontId="1" fillId="3" borderId="0" xfId="10" applyFill="1" applyAlignment="1">
      <alignment horizontal="left" vertical="center" wrapText="1"/>
    </xf>
    <xf numFmtId="0" fontId="10" fillId="0" borderId="0" xfId="10" applyFont="1" applyAlignment="1">
      <alignment horizontal="left" vertical="center"/>
    </xf>
    <xf numFmtId="0" fontId="22" fillId="3" borderId="0" xfId="10" applyFont="1" applyFill="1" applyAlignment="1">
      <alignment horizontal="left" vertical="center" wrapText="1"/>
    </xf>
    <xf numFmtId="0" fontId="1" fillId="8" borderId="0" xfId="0" applyFont="1" applyFill="1" applyAlignment="1">
      <alignment horizontal="left" vertical="center" wrapText="1"/>
    </xf>
    <xf numFmtId="0" fontId="1" fillId="8" borderId="0" xfId="0" applyFont="1" applyFill="1" applyAlignment="1">
      <alignment horizontal="left" vertical="center"/>
    </xf>
    <xf numFmtId="0" fontId="0" fillId="0" borderId="0" xfId="0" applyAlignment="1">
      <alignment horizontal="left" vertical="center"/>
    </xf>
    <xf numFmtId="0" fontId="1" fillId="7" borderId="0" xfId="0" applyFont="1" applyFill="1" applyAlignment="1">
      <alignment horizontal="left" vertical="center" wrapText="1"/>
    </xf>
    <xf numFmtId="0" fontId="1" fillId="7" borderId="0" xfId="0" applyFont="1" applyFill="1" applyAlignment="1">
      <alignment horizontal="left" vertical="center"/>
    </xf>
    <xf numFmtId="0" fontId="22" fillId="8" borderId="0" xfId="10" applyFont="1" applyFill="1" applyAlignment="1">
      <alignment horizontal="left" vertical="center" wrapText="1"/>
    </xf>
    <xf numFmtId="0" fontId="0" fillId="5" borderId="0" xfId="0" applyFill="1" applyAlignment="1" applyProtection="1">
      <alignment horizontal="left"/>
      <protection hidden="1"/>
    </xf>
    <xf numFmtId="0" fontId="6" fillId="5" borderId="0" xfId="0" applyFont="1" applyFill="1" applyAlignment="1" applyProtection="1">
      <alignment vertical="center" wrapText="1"/>
      <protection locked="0"/>
    </xf>
    <xf numFmtId="0" fontId="6" fillId="5" borderId="11" xfId="0" applyFont="1" applyFill="1" applyBorder="1" applyAlignment="1" applyProtection="1">
      <alignment vertical="center" wrapText="1"/>
      <protection locked="0"/>
    </xf>
    <xf numFmtId="0" fontId="0" fillId="5" borderId="0" xfId="0" applyFill="1" applyAlignment="1" applyProtection="1">
      <alignment vertical="center"/>
      <protection locked="0"/>
    </xf>
    <xf numFmtId="0" fontId="0" fillId="5" borderId="11" xfId="0" applyFill="1" applyBorder="1" applyAlignment="1" applyProtection="1">
      <alignment vertical="center"/>
      <protection locked="0"/>
    </xf>
    <xf numFmtId="0" fontId="0" fillId="5" borderId="11" xfId="0" applyFill="1" applyBorder="1" applyAlignment="1" applyProtection="1">
      <alignment horizontal="left"/>
      <protection hidden="1"/>
    </xf>
    <xf numFmtId="0" fontId="0" fillId="5" borderId="0" xfId="0" applyFill="1" applyAlignment="1" applyProtection="1">
      <alignment horizontal="center"/>
      <protection hidden="1"/>
    </xf>
    <xf numFmtId="0" fontId="0" fillId="5" borderId="11" xfId="0" applyFill="1" applyBorder="1" applyAlignment="1" applyProtection="1">
      <alignment horizontal="center"/>
      <protection hidden="1"/>
    </xf>
    <xf numFmtId="0" fontId="5" fillId="0" borderId="0" xfId="0" applyFont="1" applyAlignment="1" applyProtection="1">
      <alignment horizontal="left" vertical="center" wrapText="1"/>
      <protection hidden="1"/>
    </xf>
    <xf numFmtId="0" fontId="0" fillId="5" borderId="0" xfId="0" applyFill="1" applyAlignment="1" applyProtection="1">
      <alignment vertical="center" wrapText="1"/>
      <protection locked="0"/>
    </xf>
    <xf numFmtId="0" fontId="0" fillId="5" borderId="11" xfId="0" applyFill="1" applyBorder="1" applyAlignment="1" applyProtection="1">
      <alignment vertical="center" wrapText="1"/>
      <protection locked="0"/>
    </xf>
    <xf numFmtId="0" fontId="8" fillId="0" borderId="0" xfId="0" applyFont="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0" fillId="0" borderId="0" xfId="0" applyAlignment="1">
      <alignment horizontal="left" vertical="center" wrapText="1"/>
    </xf>
    <xf numFmtId="0" fontId="0" fillId="5" borderId="0" xfId="0" applyFill="1" applyAlignment="1" applyProtection="1">
      <alignment horizontal="left" vertical="center"/>
      <protection hidden="1"/>
    </xf>
    <xf numFmtId="0" fontId="0" fillId="5" borderId="11" xfId="0" applyFill="1" applyBorder="1" applyAlignment="1" applyProtection="1">
      <alignment horizontal="left" vertical="center"/>
      <protection hidden="1"/>
    </xf>
    <xf numFmtId="0" fontId="0" fillId="6" borderId="10" xfId="0" applyFill="1" applyBorder="1" applyAlignment="1" applyProtection="1">
      <alignment horizontal="left"/>
      <protection locked="0"/>
    </xf>
    <xf numFmtId="0" fontId="0" fillId="6" borderId="12" xfId="0" applyFill="1" applyBorder="1" applyAlignment="1" applyProtection="1">
      <alignment horizontal="left"/>
      <protection locked="0"/>
    </xf>
    <xf numFmtId="0" fontId="24" fillId="0" borderId="0" xfId="0" applyFont="1" applyAlignment="1" applyProtection="1">
      <alignment horizontal="left" vertical="center" wrapText="1"/>
      <protection hidden="1"/>
    </xf>
    <xf numFmtId="0" fontId="10" fillId="0" borderId="0" xfId="0" applyFont="1" applyAlignment="1" applyProtection="1">
      <alignment horizontal="left"/>
      <protection hidden="1"/>
    </xf>
    <xf numFmtId="0" fontId="36"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5" fillId="0" borderId="0" xfId="0" applyFont="1" applyAlignment="1">
      <alignment horizontal="left" wrapText="1"/>
    </xf>
    <xf numFmtId="0" fontId="5" fillId="2" borderId="0" xfId="0" applyFont="1" applyFill="1" applyAlignment="1" applyProtection="1">
      <alignment horizontal="left"/>
      <protection locked="0"/>
    </xf>
    <xf numFmtId="0" fontId="5" fillId="8" borderId="0" xfId="0" applyFont="1" applyFill="1" applyAlignment="1">
      <alignment vertical="center" wrapText="1"/>
    </xf>
    <xf numFmtId="0" fontId="5" fillId="11" borderId="0" xfId="0" applyFont="1" applyFill="1" applyAlignment="1">
      <alignment vertical="center" wrapText="1"/>
    </xf>
    <xf numFmtId="0" fontId="5" fillId="11" borderId="0" xfId="0" applyFont="1" applyFill="1" applyAlignment="1" applyProtection="1">
      <alignment horizontal="center" vertical="center"/>
      <protection hidden="1"/>
    </xf>
    <xf numFmtId="0" fontId="5" fillId="8" borderId="0" xfId="0" applyFont="1" applyFill="1" applyAlignment="1" applyProtection="1">
      <alignment horizontal="center" vertical="center"/>
      <protection hidden="1"/>
    </xf>
  </cellXfs>
  <cellStyles count="12">
    <cellStyle name="Hyperlink 2" xfId="8" xr:uid="{00000000-0005-0000-0000-000001000000}"/>
    <cellStyle name="Link" xfId="1" builtinId="8"/>
    <cellStyle name="Link 2" xfId="11" xr:uid="{17223E33-C79E-4584-9CE0-506E4A9C3FC2}"/>
    <cellStyle name="Prozent" xfId="2" builtinId="5"/>
    <cellStyle name="Standard" xfId="0" builtinId="0"/>
    <cellStyle name="Standard 2" xfId="3" xr:uid="{00000000-0005-0000-0000-000004000000}"/>
    <cellStyle name="Standard 2 2" xfId="9" xr:uid="{00000000-0005-0000-0000-000005000000}"/>
    <cellStyle name="Standard 2 2 2" xfId="10" xr:uid="{06FB5B94-D59D-41FB-812B-0F2C3B727AE4}"/>
    <cellStyle name="Standard 3" xfId="4" xr:uid="{00000000-0005-0000-0000-000006000000}"/>
    <cellStyle name="Standard 3 2" xfId="7" xr:uid="{00000000-0005-0000-0000-000007000000}"/>
    <cellStyle name="Standard 4" xfId="6" xr:uid="{00000000-0005-0000-0000-000008000000}"/>
    <cellStyle name="Standard_Parameter2" xfId="5" xr:uid="{00000000-0005-0000-0000-000009000000}"/>
  </cellStyles>
  <dxfs count="23">
    <dxf>
      <fill>
        <patternFill>
          <bgColor indexed="13"/>
        </patternFill>
      </fill>
    </dxf>
    <dxf>
      <fill>
        <patternFill>
          <bgColor indexed="13"/>
        </patternFill>
      </fill>
    </dxf>
    <dxf>
      <font>
        <condense val="0"/>
        <extend val="0"/>
        <color indexed="9"/>
      </font>
      <fill>
        <patternFill patternType="none">
          <bgColor indexed="65"/>
        </patternFill>
      </fill>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9"/>
      </font>
    </dxf>
    <dxf>
      <fill>
        <patternFill>
          <bgColor rgb="FFFFFFCC"/>
        </patternFill>
      </fill>
    </dxf>
    <dxf>
      <font>
        <condense val="0"/>
        <extend val="0"/>
        <color indexed="9"/>
      </font>
      <fill>
        <patternFill patternType="none">
          <bgColor indexed="65"/>
        </patternFill>
      </fill>
    </dxf>
    <dxf>
      <font>
        <condense val="0"/>
        <extend val="0"/>
        <color indexed="9"/>
      </font>
    </dxf>
    <dxf>
      <font>
        <condense val="0"/>
        <extend val="0"/>
        <color indexed="10"/>
      </font>
      <fill>
        <patternFill patternType="solid">
          <bgColor indexed="42"/>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26"/>
        </patternFill>
      </fill>
    </dxf>
    <dxf>
      <fill>
        <patternFill>
          <bgColor indexed="26"/>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2F48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50" dropStyle="combo" dx="18" fmlaLink="'SO2'!$E$2" fmlaRange="'SO2'!$B$3:$B$31" sel="29" val="0"/>
</file>

<file path=xl/ctrlProps/ctrlProp10.xml><?xml version="1.0" encoding="utf-8"?>
<formControlPr xmlns="http://schemas.microsoft.com/office/spreadsheetml/2009/9/main" objectType="Drop" dropLines="50" dropStyle="combo" dx="18" fmlaLink="'pH-Wert'!$B$1" fmlaRange="'pH-Wert'!$B$3:$B$19" sel="17" val="0"/>
</file>

<file path=xl/ctrlProps/ctrlProp11.xml><?xml version="1.0" encoding="utf-8"?>
<formControlPr xmlns="http://schemas.microsoft.com/office/spreadsheetml/2009/9/main" objectType="Drop" dropLines="50" dropStyle="combo" dx="20" fmlaLink="Gesamtsäure!$B$25" fmlaRange="Gesamtsäure!$B$26:$B$31" sel="6" val="0"/>
</file>

<file path=xl/ctrlProps/ctrlProp12.xml><?xml version="1.0" encoding="utf-8"?>
<formControlPr xmlns="http://schemas.microsoft.com/office/spreadsheetml/2009/9/main" objectType="Drop" dropLines="50" dropStyle="combo" dx="18" fmlaLink="Asche!$B$1" fmlaRange="Asche!$B$3:$B$19" sel="17" val="0"/>
</file>

<file path=xl/ctrlProps/ctrlProp2.xml><?xml version="1.0" encoding="utf-8"?>
<formControlPr xmlns="http://schemas.microsoft.com/office/spreadsheetml/2009/9/main" objectType="Drop" dropLines="50" dropStyle="combo" dx="18" fmlaLink="'SO2'!$F$2" fmlaRange="'SO2'!$B$3:$B$31" sel="29" val="0"/>
</file>

<file path=xl/ctrlProps/ctrlProp3.xml><?xml version="1.0" encoding="utf-8"?>
<formControlPr xmlns="http://schemas.microsoft.com/office/spreadsheetml/2009/9/main" objectType="Drop" dropLines="15" dropStyle="combo" dx="18" fmlaLink="Teilnehmerdaten!$D$4" fmlaRange="Teilnehmerdaten!$G$5:$G$6" sel="2" val="0"/>
</file>

<file path=xl/ctrlProps/ctrlProp4.xml><?xml version="1.0" encoding="utf-8"?>
<formControlPr xmlns="http://schemas.microsoft.com/office/spreadsheetml/2009/9/main" objectType="Drop" dropLines="50" dropStyle="combo" dx="18" fmlaLink="Lagerung!$B$1" fmlaRange="Lagerung!$B$3:$B$9" sel="7" val="0"/>
</file>

<file path=xl/ctrlProps/ctrlProp5.xml><?xml version="1.0" encoding="utf-8"?>
<formControlPr xmlns="http://schemas.microsoft.com/office/spreadsheetml/2009/9/main" objectType="Drop" dropLines="50" dropStyle="combo" dx="18" fmlaLink="Lagerung!$D$1" fmlaRange="Lagerung!$B$3:$B$9" sel="7" val="0"/>
</file>

<file path=xl/ctrlProps/ctrlProp6.xml><?xml version="1.0" encoding="utf-8"?>
<formControlPr xmlns="http://schemas.microsoft.com/office/spreadsheetml/2009/9/main" objectType="Drop" dropLines="50" dropStyle="combo" dx="18" fmlaLink="Dichte!$B$1" fmlaRange="Dichte!$B$3:$B$25" sel="23" val="0"/>
</file>

<file path=xl/ctrlProps/ctrlProp7.xml><?xml version="1.0" encoding="utf-8"?>
<formControlPr xmlns="http://schemas.microsoft.com/office/spreadsheetml/2009/9/main" objectType="Drop" dropLines="50" dropStyle="combo" dx="18" fmlaLink="Brix!$B$1" fmlaRange="Brix!$B$3:$B$17" sel="15" val="0"/>
</file>

<file path=xl/ctrlProps/ctrlProp8.xml><?xml version="1.0" encoding="utf-8"?>
<formControlPr xmlns="http://schemas.microsoft.com/office/spreadsheetml/2009/9/main" objectType="Drop" dropLines="50" dropStyle="combo" dx="18" fmlaLink="Gesamtsäure!$B$1" fmlaRange="Gesamtsäure!$B$3:$B$20" sel="18" val="0"/>
</file>

<file path=xl/ctrlProps/ctrlProp9.xml><?xml version="1.0" encoding="utf-8"?>
<formControlPr xmlns="http://schemas.microsoft.com/office/spreadsheetml/2009/9/main" objectType="Drop" dropLines="50" dropStyle="combo" dx="18" fmlaLink="Ethanol!$B$1" fmlaRange="Ethanol!$B$3:$B$15" sel="1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8D831FB2-811F-4F07-873F-EBC592861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78741</xdr:colOff>
      <xdr:row>49</xdr:row>
      <xdr:rowOff>52387</xdr:rowOff>
    </xdr:to>
    <xdr:pic>
      <xdr:nvPicPr>
        <xdr:cNvPr id="2" name="Grafik 1">
          <a:extLst>
            <a:ext uri="{FF2B5EF4-FFF2-40B4-BE49-F238E27FC236}">
              <a16:creationId xmlns:a16="http://schemas.microsoft.com/office/drawing/2014/main" id="{376C5FB3-5FA7-A92B-D675-9F1D6C5FAA95}"/>
            </a:ext>
          </a:extLst>
        </xdr:cNvPr>
        <xdr:cNvPicPr>
          <a:picLocks noChangeAspect="1"/>
        </xdr:cNvPicPr>
      </xdr:nvPicPr>
      <xdr:blipFill>
        <a:blip xmlns:r="http://schemas.openxmlformats.org/officeDocument/2006/relationships" r:embed="rId1"/>
        <a:stretch>
          <a:fillRect/>
        </a:stretch>
      </xdr:blipFill>
      <xdr:spPr>
        <a:xfrm>
          <a:off x="0" y="0"/>
          <a:ext cx="6508116" cy="868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40</xdr:row>
          <xdr:rowOff>9525</xdr:rowOff>
        </xdr:from>
        <xdr:to>
          <xdr:col>7</xdr:col>
          <xdr:colOff>581025</xdr:colOff>
          <xdr:row>41</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9525</xdr:rowOff>
        </xdr:from>
        <xdr:to>
          <xdr:col>7</xdr:col>
          <xdr:colOff>581025</xdr:colOff>
          <xdr:row>43</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16</xdr:row>
          <xdr:rowOff>76200</xdr:rowOff>
        </xdr:from>
        <xdr:to>
          <xdr:col>6</xdr:col>
          <xdr:colOff>895350</xdr:colOff>
          <xdr:row>16</xdr:row>
          <xdr:rowOff>361950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9525</xdr:rowOff>
        </xdr:from>
        <xdr:to>
          <xdr:col>7</xdr:col>
          <xdr:colOff>581025</xdr:colOff>
          <xdr:row>45</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9525</xdr:rowOff>
        </xdr:from>
        <xdr:to>
          <xdr:col>7</xdr:col>
          <xdr:colOff>581025</xdr:colOff>
          <xdr:row>47</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9525</xdr:rowOff>
        </xdr:from>
        <xdr:to>
          <xdr:col>7</xdr:col>
          <xdr:colOff>581025</xdr:colOff>
          <xdr:row>52</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A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9525</xdr:rowOff>
        </xdr:from>
        <xdr:to>
          <xdr:col>7</xdr:col>
          <xdr:colOff>581025</xdr:colOff>
          <xdr:row>54</xdr:row>
          <xdr:rowOff>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A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9525</xdr:rowOff>
        </xdr:from>
        <xdr:to>
          <xdr:col>7</xdr:col>
          <xdr:colOff>581025</xdr:colOff>
          <xdr:row>56</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9525</xdr:rowOff>
        </xdr:from>
        <xdr:to>
          <xdr:col>7</xdr:col>
          <xdr:colOff>581025</xdr:colOff>
          <xdr:row>59</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A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60</xdr:row>
          <xdr:rowOff>9525</xdr:rowOff>
        </xdr:from>
        <xdr:to>
          <xdr:col>7</xdr:col>
          <xdr:colOff>581025</xdr:colOff>
          <xdr:row>61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A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19050</xdr:rowOff>
        </xdr:from>
        <xdr:to>
          <xdr:col>5</xdr:col>
          <xdr:colOff>28575</xdr:colOff>
          <xdr:row>57</xdr:row>
          <xdr:rowOff>19050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9525</xdr:rowOff>
        </xdr:from>
        <xdr:to>
          <xdr:col>7</xdr:col>
          <xdr:colOff>581025</xdr:colOff>
          <xdr:row>63</xdr:row>
          <xdr:rowOff>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kumente%20und%20Einstellungen/lvu/Lokale%20Einstellungen/Temporary%20Internet%20Files/OLK39/ungesch&#252;tzt/07-01a-ungesch&#252;tzt.xls" TargetMode="External"/><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TABELLEN/LVU/Ergebnistabellen/2007/ungesch&#252;tzt/ungesch&#252;tzt/07-01a-ungesch&#252;tzt.xls" TargetMode="External"/><Relationship Id="rId1" Type="http://schemas.openxmlformats.org/officeDocument/2006/relationships/externalLinkPath" Target="/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TABELLEN/LVU/Ergebnistabellen/2013/ungeschuetzt/2007/ungesch&#252;tzt/ungesch&#252;tzt/07-01a-ungesch&#252;tzt.xls" TargetMode="External"/><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omments" Target="../comments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0907-51A5-4938-8647-A4C64D891A74}">
  <dimension ref="A1:C13"/>
  <sheetViews>
    <sheetView workbookViewId="0">
      <selection sqref="A1:C1"/>
    </sheetView>
  </sheetViews>
  <sheetFormatPr baseColWidth="10" defaultColWidth="11.42578125" defaultRowHeight="13.9" x14ac:dyDescent="0.4"/>
  <cols>
    <col min="1" max="2" width="27.7109375" style="121" customWidth="1"/>
    <col min="3" max="3" width="30.42578125" style="121" customWidth="1"/>
    <col min="4" max="16384" width="11.42578125" style="121"/>
  </cols>
  <sheetData>
    <row r="1" spans="1:3" ht="30.75" customHeight="1" x14ac:dyDescent="0.4">
      <c r="A1" s="147" t="s">
        <v>41</v>
      </c>
      <c r="B1" s="148"/>
      <c r="C1" s="148"/>
    </row>
    <row r="2" spans="1:3" ht="51.95" customHeight="1" x14ac:dyDescent="0.4">
      <c r="A2" s="149" t="s">
        <v>69</v>
      </c>
      <c r="B2" s="150"/>
      <c r="C2" s="150"/>
    </row>
    <row r="3" spans="1:3" ht="74.25" customHeight="1" x14ac:dyDescent="0.4">
      <c r="A3" s="149" t="s">
        <v>70</v>
      </c>
      <c r="B3" s="149"/>
      <c r="C3" s="149"/>
    </row>
    <row r="4" spans="1:3" ht="80.45" customHeight="1" x14ac:dyDescent="0.55000000000000004">
      <c r="A4" s="149" t="s">
        <v>71</v>
      </c>
      <c r="B4" s="150"/>
      <c r="C4" s="150"/>
    </row>
    <row r="5" spans="1:3" ht="30.5" customHeight="1" x14ac:dyDescent="0.45">
      <c r="A5" s="151"/>
      <c r="B5" s="151"/>
      <c r="C5" s="151"/>
    </row>
    <row r="6" spans="1:3" ht="30.5" customHeight="1" x14ac:dyDescent="0.4">
      <c r="A6" s="122" t="s">
        <v>42</v>
      </c>
    </row>
    <row r="7" spans="1:3" ht="54" customHeight="1" x14ac:dyDescent="0.4">
      <c r="A7" s="145" t="s">
        <v>43</v>
      </c>
      <c r="B7" s="146"/>
      <c r="C7" s="146"/>
    </row>
    <row r="9" spans="1:3" x14ac:dyDescent="0.4">
      <c r="A9" s="123" t="s">
        <v>44</v>
      </c>
      <c r="B9" s="123" t="s">
        <v>45</v>
      </c>
    </row>
    <row r="10" spans="1:3" ht="15.4" x14ac:dyDescent="0.4">
      <c r="A10" s="124">
        <v>1379</v>
      </c>
      <c r="B10" s="124">
        <v>1380</v>
      </c>
    </row>
    <row r="11" spans="1:3" ht="15.4" x14ac:dyDescent="0.4">
      <c r="A11" s="124">
        <v>179.34</v>
      </c>
      <c r="B11" s="124">
        <v>179</v>
      </c>
    </row>
    <row r="12" spans="1:3" ht="15.4" x14ac:dyDescent="0.4">
      <c r="A12" s="124">
        <v>80.12</v>
      </c>
      <c r="B12" s="124">
        <v>80.099999999999994</v>
      </c>
    </row>
    <row r="13" spans="1:3" ht="15.4" x14ac:dyDescent="0.4">
      <c r="A13" s="124">
        <v>7.8</v>
      </c>
      <c r="B13" s="125">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4"/>
  <sheetViews>
    <sheetView workbookViewId="0"/>
  </sheetViews>
  <sheetFormatPr baseColWidth="10" defaultColWidth="11.42578125" defaultRowHeight="13.9" x14ac:dyDescent="0.4"/>
  <cols>
    <col min="1" max="1" width="40" style="9" customWidth="1"/>
    <col min="2" max="2" width="14.640625" style="9" customWidth="1"/>
    <col min="3" max="3" width="11.640625" style="9" customWidth="1"/>
    <col min="4" max="8" width="13.640625" style="9" customWidth="1"/>
    <col min="9" max="9" width="4.640625" style="9" customWidth="1"/>
    <col min="10" max="16384" width="11.42578125" style="9"/>
  </cols>
  <sheetData>
    <row r="1" spans="1:8" ht="21.95" customHeight="1" x14ac:dyDescent="0.55000000000000004">
      <c r="A1" s="5" t="s">
        <v>46</v>
      </c>
      <c r="B1" s="6"/>
      <c r="E1" s="7" t="s">
        <v>47</v>
      </c>
      <c r="F1" s="8"/>
      <c r="G1" s="58" t="s">
        <v>115</v>
      </c>
    </row>
    <row r="2" spans="1:8" ht="21.95" customHeight="1" x14ac:dyDescent="0.75">
      <c r="A2" s="5" t="s">
        <v>53</v>
      </c>
      <c r="B2" s="6"/>
      <c r="E2" s="7" t="s">
        <v>48</v>
      </c>
      <c r="F2" s="8"/>
      <c r="G2" s="58" t="s">
        <v>115</v>
      </c>
    </row>
    <row r="3" spans="1:8" ht="12.2" customHeight="1" x14ac:dyDescent="0.55000000000000004">
      <c r="A3" s="5"/>
      <c r="B3" s="6"/>
      <c r="E3" s="192" t="s">
        <v>31</v>
      </c>
      <c r="F3" s="192"/>
      <c r="G3" s="43">
        <v>1</v>
      </c>
      <c r="H3" s="53" t="s">
        <v>236</v>
      </c>
    </row>
    <row r="4" spans="1:8" ht="21.95" customHeight="1" x14ac:dyDescent="0.5">
      <c r="A4" s="7" t="s">
        <v>4</v>
      </c>
      <c r="B4" s="9" t="s">
        <v>2</v>
      </c>
      <c r="E4" s="23" t="s">
        <v>28</v>
      </c>
      <c r="F4" s="109" t="str">
        <f>IF(OR(ISBLANK(G1),G1="?"),"",IF(ISNUMBER(VALUE(G1)),"","Bitte nur Ziffern eingeben (numbers only)"))</f>
        <v/>
      </c>
      <c r="G4" s="22"/>
      <c r="H4" s="10"/>
    </row>
    <row r="5" spans="1:8" ht="21.95" customHeight="1" x14ac:dyDescent="0.5">
      <c r="A5" s="10" t="s">
        <v>49</v>
      </c>
      <c r="E5" s="38">
        <v>46236</v>
      </c>
      <c r="F5" s="109" t="str">
        <f>IF(OR(ISBLANK(G2),G2="?"),"",IF(ISNUMBER(VALUE(G2)),"","Bitte nur Ziffern eingeben (numbers only)"))</f>
        <v/>
      </c>
      <c r="G5" s="8"/>
      <c r="H5" s="10"/>
    </row>
    <row r="6" spans="1:8" ht="12.2" customHeight="1" x14ac:dyDescent="0.4"/>
    <row r="7" spans="1:8" s="11" customFormat="1" ht="38" customHeight="1" x14ac:dyDescent="0.4">
      <c r="A7" s="182" t="s">
        <v>72</v>
      </c>
      <c r="B7" s="182"/>
      <c r="C7" s="182"/>
      <c r="D7" s="182"/>
      <c r="E7" s="182"/>
      <c r="F7" s="182"/>
      <c r="G7" s="182"/>
      <c r="H7" s="182"/>
    </row>
    <row r="8" spans="1:8" s="11" customFormat="1" ht="38" customHeight="1" x14ac:dyDescent="0.4">
      <c r="A8" s="182" t="s">
        <v>304</v>
      </c>
      <c r="B8" s="182"/>
      <c r="C8" s="182"/>
      <c r="D8" s="182"/>
      <c r="E8" s="182"/>
      <c r="F8" s="182"/>
      <c r="G8" s="182"/>
      <c r="H8" s="182"/>
    </row>
    <row r="9" spans="1:8" s="11" customFormat="1" ht="38" customHeight="1" x14ac:dyDescent="0.4">
      <c r="A9" s="182" t="s">
        <v>77</v>
      </c>
      <c r="B9" s="182"/>
      <c r="C9" s="182"/>
      <c r="D9" s="182"/>
      <c r="E9" s="182"/>
      <c r="F9" s="182"/>
      <c r="G9" s="182"/>
      <c r="H9" s="182"/>
    </row>
    <row r="10" spans="1:8" s="11" customFormat="1" ht="9" customHeight="1" x14ac:dyDescent="0.4">
      <c r="A10" s="195"/>
      <c r="B10" s="195"/>
      <c r="C10" s="195"/>
      <c r="D10" s="195"/>
      <c r="E10" s="195"/>
      <c r="F10" s="195"/>
      <c r="G10" s="195"/>
      <c r="H10" s="195"/>
    </row>
    <row r="11" spans="1:8" s="11" customFormat="1" ht="38" customHeight="1" x14ac:dyDescent="0.4">
      <c r="A11" s="182" t="s">
        <v>87</v>
      </c>
      <c r="B11" s="182"/>
      <c r="C11" s="182"/>
      <c r="D11" s="182"/>
      <c r="E11" s="182"/>
      <c r="F11" s="182"/>
      <c r="G11" s="182"/>
      <c r="H11" s="182"/>
    </row>
    <row r="12" spans="1:8" s="11" customFormat="1" ht="38" customHeight="1" x14ac:dyDescent="0.4">
      <c r="A12" s="182" t="s">
        <v>88</v>
      </c>
      <c r="B12" s="182"/>
      <c r="C12" s="182"/>
      <c r="D12" s="182"/>
      <c r="E12" s="182"/>
      <c r="F12" s="182"/>
      <c r="G12" s="182"/>
      <c r="H12" s="182"/>
    </row>
    <row r="13" spans="1:8" s="11" customFormat="1" ht="38" customHeight="1" x14ac:dyDescent="0.4">
      <c r="A13" s="182" t="s">
        <v>78</v>
      </c>
      <c r="B13" s="182"/>
      <c r="C13" s="182"/>
      <c r="D13" s="182"/>
      <c r="E13" s="182"/>
      <c r="F13" s="182"/>
      <c r="G13" s="182"/>
      <c r="H13" s="182"/>
    </row>
    <row r="14" spans="1:8" s="11" customFormat="1" ht="9.9499999999999993" customHeight="1" x14ac:dyDescent="0.4">
      <c r="A14" s="182"/>
      <c r="B14" s="182"/>
      <c r="C14" s="182"/>
      <c r="D14" s="182"/>
      <c r="E14" s="182"/>
      <c r="F14" s="182"/>
      <c r="G14" s="182"/>
      <c r="H14" s="182"/>
    </row>
    <row r="15" spans="1:8" s="11" customFormat="1" ht="20" customHeight="1" x14ac:dyDescent="0.4">
      <c r="A15" s="18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86"/>
      <c r="C15" s="186"/>
      <c r="D15" s="186"/>
      <c r="E15" s="186"/>
      <c r="F15" s="186"/>
      <c r="G15" s="186"/>
    </row>
    <row r="16" spans="1:8" s="11" customFormat="1" ht="20" customHeight="1" x14ac:dyDescent="0.4">
      <c r="A16" s="186" t="str">
        <f>IF(OR(OR(G1="?",ISBLANK(G1)),OR(G2="?",ISBLANK(G2))),"Nur wenn diese beiden Felder korrekt ausgefüllt sind, kann der Absender dieser Tabelle identifiziert werden.","")</f>
        <v>Nur wenn diese beiden Felder korrekt ausgefüllt sind, kann der Absender dieser Tabelle identifiziert werden.</v>
      </c>
      <c r="B16" s="187"/>
      <c r="C16" s="187"/>
      <c r="D16" s="187"/>
      <c r="E16" s="187"/>
      <c r="F16" s="187"/>
      <c r="G16" s="187"/>
    </row>
    <row r="17" spans="1:9" s="11" customFormat="1" ht="38" customHeight="1" x14ac:dyDescent="0.5">
      <c r="A17" s="185" t="s">
        <v>257</v>
      </c>
      <c r="B17" s="185"/>
      <c r="C17" s="185"/>
      <c r="D17" s="185"/>
      <c r="E17" s="185"/>
      <c r="F17" s="185"/>
      <c r="G17" s="49"/>
      <c r="I17" s="9"/>
    </row>
    <row r="18" spans="1:9" ht="25.25" customHeight="1" x14ac:dyDescent="0.4">
      <c r="A18" s="194" t="s">
        <v>249</v>
      </c>
      <c r="B18" s="194"/>
      <c r="C18" s="194"/>
      <c r="D18" s="194"/>
      <c r="E18" s="194"/>
      <c r="F18" s="194"/>
      <c r="G18" s="194"/>
    </row>
    <row r="19" spans="1:9" ht="23.1" customHeight="1" x14ac:dyDescent="0.5">
      <c r="A19" s="7" t="s">
        <v>52</v>
      </c>
    </row>
    <row r="20" spans="1:9" ht="9.9499999999999993" hidden="1" customHeight="1" x14ac:dyDescent="0.4"/>
    <row r="21" spans="1:9" s="20" customFormat="1" ht="36" customHeight="1" x14ac:dyDescent="0.45">
      <c r="A21" s="14" t="s">
        <v>55</v>
      </c>
      <c r="B21" s="14" t="s">
        <v>0</v>
      </c>
      <c r="C21" s="17" t="s">
        <v>29</v>
      </c>
      <c r="D21" s="17" t="s">
        <v>101</v>
      </c>
      <c r="E21" s="17" t="s">
        <v>102</v>
      </c>
      <c r="F21" s="17" t="s">
        <v>50</v>
      </c>
      <c r="G21" s="182" t="s">
        <v>86</v>
      </c>
      <c r="H21" s="182"/>
      <c r="I21" s="21"/>
    </row>
    <row r="22" spans="1:9" s="20" customFormat="1" ht="9.9499999999999993" customHeight="1" x14ac:dyDescent="0.45">
      <c r="A22" s="14"/>
      <c r="B22" s="14"/>
      <c r="C22" s="17"/>
      <c r="D22" s="17"/>
      <c r="E22" s="17"/>
      <c r="F22" s="17"/>
      <c r="G22" s="37"/>
      <c r="H22" s="35"/>
      <c r="I22" s="21"/>
    </row>
    <row r="23" spans="1:9" s="20" customFormat="1" ht="23.1" customHeight="1" x14ac:dyDescent="0.45">
      <c r="A23" s="198" t="s">
        <v>108</v>
      </c>
      <c r="B23" s="198" t="s">
        <v>209</v>
      </c>
      <c r="C23" s="201">
        <v>3</v>
      </c>
      <c r="D23" s="105"/>
      <c r="E23" s="105"/>
      <c r="F23" s="36">
        <f>'SO2'!E2</f>
        <v>29</v>
      </c>
      <c r="G23" s="106"/>
      <c r="H23" s="40">
        <f>'SO2'!$C$1</f>
        <v>28</v>
      </c>
      <c r="I23" s="39"/>
    </row>
    <row r="24" spans="1:9" s="20" customFormat="1" ht="23.1" customHeight="1" x14ac:dyDescent="0.45">
      <c r="A24" s="199" t="s">
        <v>109</v>
      </c>
      <c r="B24" s="199" t="s">
        <v>209</v>
      </c>
      <c r="C24" s="200">
        <v>3</v>
      </c>
      <c r="D24" s="105"/>
      <c r="E24" s="105"/>
      <c r="F24" s="36">
        <f>'SO2'!F2</f>
        <v>29</v>
      </c>
      <c r="G24" s="106"/>
      <c r="H24" s="40">
        <f>'SO2'!$C$1</f>
        <v>28</v>
      </c>
      <c r="I24" s="41"/>
    </row>
    <row r="25" spans="1:9" s="20" customFormat="1" ht="23.1" customHeight="1" x14ac:dyDescent="0.45">
      <c r="A25" s="199" t="s">
        <v>143</v>
      </c>
      <c r="B25" s="199" t="s">
        <v>144</v>
      </c>
      <c r="C25" s="200">
        <v>6</v>
      </c>
      <c r="D25" s="105"/>
      <c r="E25" s="105"/>
      <c r="F25" s="36">
        <f>Dichte!B1</f>
        <v>23</v>
      </c>
      <c r="G25" s="118"/>
      <c r="H25" s="40">
        <f>Dichte!C1</f>
        <v>22</v>
      </c>
      <c r="I25" s="41"/>
    </row>
    <row r="26" spans="1:9" s="20" customFormat="1" ht="23.1" customHeight="1" x14ac:dyDescent="0.45">
      <c r="A26" s="199" t="s">
        <v>250</v>
      </c>
      <c r="B26" s="199" t="s">
        <v>251</v>
      </c>
      <c r="C26" s="200">
        <v>4</v>
      </c>
      <c r="D26" s="105"/>
      <c r="E26" s="105"/>
      <c r="F26" s="36">
        <f>Brix!B1</f>
        <v>15</v>
      </c>
      <c r="G26" s="118"/>
      <c r="H26" s="40">
        <f>Brix!C1</f>
        <v>14</v>
      </c>
      <c r="I26" s="41"/>
    </row>
    <row r="27" spans="1:9" s="20" customFormat="1" ht="35" customHeight="1" x14ac:dyDescent="0.45">
      <c r="A27" s="199" t="s">
        <v>145</v>
      </c>
      <c r="B27" s="199" t="s">
        <v>147</v>
      </c>
      <c r="C27" s="200">
        <v>4</v>
      </c>
      <c r="D27" s="105"/>
      <c r="E27" s="105"/>
      <c r="F27" s="36">
        <f>Gesamtsäure!B1</f>
        <v>18</v>
      </c>
      <c r="G27" s="119">
        <f>Gesamtsäure!B25</f>
        <v>6</v>
      </c>
      <c r="H27" s="40">
        <f>Gesamtsäure!C1</f>
        <v>17</v>
      </c>
      <c r="I27" s="119">
        <f>Gesamtsäure!C25</f>
        <v>5</v>
      </c>
    </row>
    <row r="28" spans="1:9" s="20" customFormat="1" ht="23" customHeight="1" x14ac:dyDescent="0.45">
      <c r="A28" s="199" t="s">
        <v>146</v>
      </c>
      <c r="B28" s="199" t="s">
        <v>148</v>
      </c>
      <c r="C28" s="200">
        <v>3</v>
      </c>
      <c r="D28" s="105"/>
      <c r="E28" s="105"/>
      <c r="F28" s="36">
        <f>Ethanol!B1</f>
        <v>13</v>
      </c>
      <c r="G28" s="118"/>
      <c r="H28" s="40">
        <f>Ethanol!C1</f>
        <v>12</v>
      </c>
      <c r="I28" s="41"/>
    </row>
    <row r="29" spans="1:9" s="20" customFormat="1" ht="23" customHeight="1" x14ac:dyDescent="0.45">
      <c r="A29" s="199" t="s">
        <v>219</v>
      </c>
      <c r="B29" s="199" t="s">
        <v>144</v>
      </c>
      <c r="C29" s="200">
        <v>3</v>
      </c>
      <c r="D29" s="105"/>
      <c r="E29" s="105"/>
      <c r="F29" s="36">
        <f>'pH-Wert'!B1</f>
        <v>17</v>
      </c>
      <c r="G29" s="118"/>
      <c r="H29" s="40">
        <f>'pH-Wert'!C1</f>
        <v>16</v>
      </c>
      <c r="I29" s="41"/>
    </row>
    <row r="30" spans="1:9" s="20" customFormat="1" ht="23" customHeight="1" x14ac:dyDescent="0.45">
      <c r="A30" s="199" t="s">
        <v>275</v>
      </c>
      <c r="B30" s="199" t="s">
        <v>147</v>
      </c>
      <c r="C30" s="200">
        <v>3</v>
      </c>
      <c r="D30" s="105"/>
      <c r="E30" s="105"/>
      <c r="F30" s="36">
        <f>Asche!B1</f>
        <v>17</v>
      </c>
      <c r="G30" s="118"/>
      <c r="H30" s="40">
        <f>Asche!C1</f>
        <v>16</v>
      </c>
      <c r="I30" s="41"/>
    </row>
    <row r="31" spans="1:9" s="20" customFormat="1" ht="30.2" customHeight="1" x14ac:dyDescent="0.45">
      <c r="A31" s="196" t="s">
        <v>256</v>
      </c>
      <c r="B31" s="196"/>
      <c r="C31" s="94"/>
      <c r="D31" s="95" t="s">
        <v>81</v>
      </c>
      <c r="E31" s="95" t="s">
        <v>82</v>
      </c>
      <c r="F31" s="95" t="s">
        <v>83</v>
      </c>
      <c r="G31" s="95" t="s">
        <v>84</v>
      </c>
      <c r="H31" s="95" t="s">
        <v>85</v>
      </c>
      <c r="I31" s="41"/>
    </row>
    <row r="32" spans="1:9" s="20" customFormat="1" ht="23.1" customHeight="1" x14ac:dyDescent="0.45">
      <c r="A32" s="198" t="s">
        <v>139</v>
      </c>
      <c r="B32" s="198" t="s">
        <v>209</v>
      </c>
      <c r="C32" s="201">
        <v>3</v>
      </c>
      <c r="D32" s="107"/>
      <c r="E32" s="107"/>
      <c r="F32" s="108"/>
      <c r="G32" s="108"/>
      <c r="H32" s="108"/>
      <c r="I32" s="41"/>
    </row>
    <row r="33" spans="1:9" s="20" customFormat="1" ht="23.1" customHeight="1" x14ac:dyDescent="0.45">
      <c r="A33" s="198" t="s">
        <v>140</v>
      </c>
      <c r="B33" s="198" t="s">
        <v>209</v>
      </c>
      <c r="C33" s="201">
        <v>3</v>
      </c>
      <c r="D33" s="107"/>
      <c r="E33" s="107"/>
      <c r="F33" s="108"/>
      <c r="G33" s="108"/>
      <c r="H33" s="108"/>
      <c r="I33" s="41"/>
    </row>
    <row r="34" spans="1:9" s="20" customFormat="1" ht="23.1" customHeight="1" x14ac:dyDescent="0.45">
      <c r="A34" s="199" t="s">
        <v>141</v>
      </c>
      <c r="B34" s="199" t="s">
        <v>209</v>
      </c>
      <c r="C34" s="200">
        <v>3</v>
      </c>
      <c r="D34" s="107"/>
      <c r="E34" s="107"/>
      <c r="F34" s="108"/>
      <c r="G34" s="108"/>
      <c r="H34" s="108"/>
      <c r="I34" s="41"/>
    </row>
    <row r="35" spans="1:9" s="20" customFormat="1" ht="23.1" customHeight="1" x14ac:dyDescent="0.45">
      <c r="A35" s="199" t="s">
        <v>142</v>
      </c>
      <c r="B35" s="199" t="s">
        <v>209</v>
      </c>
      <c r="C35" s="200">
        <v>3</v>
      </c>
      <c r="D35" s="107"/>
      <c r="E35" s="107"/>
      <c r="F35" s="108"/>
      <c r="G35" s="108"/>
      <c r="H35" s="108"/>
      <c r="I35" s="41"/>
    </row>
    <row r="36" spans="1:9" s="20" customFormat="1" ht="15" customHeight="1" x14ac:dyDescent="0.45">
      <c r="A36" s="34"/>
      <c r="B36" s="34"/>
      <c r="C36" s="36"/>
      <c r="D36" s="50"/>
      <c r="E36" s="50"/>
      <c r="F36" s="51"/>
      <c r="G36" s="51"/>
      <c r="H36" s="52"/>
      <c r="I36" s="41"/>
    </row>
    <row r="37" spans="1:9" ht="23.1" customHeight="1" x14ac:dyDescent="0.45">
      <c r="A37" s="193" t="s">
        <v>56</v>
      </c>
      <c r="B37" s="193"/>
      <c r="C37" s="193"/>
      <c r="D37" s="193"/>
      <c r="E37" s="193"/>
      <c r="F37" s="193"/>
      <c r="G37" s="193"/>
      <c r="H37" s="193"/>
    </row>
    <row r="38" spans="1:9" ht="9.9499999999999993" customHeight="1" x14ac:dyDescent="0.45">
      <c r="A38" s="42"/>
      <c r="B38" s="42"/>
      <c r="C38" s="42"/>
      <c r="D38" s="42"/>
      <c r="E38" s="42"/>
      <c r="F38" s="42"/>
      <c r="G38" s="42"/>
      <c r="H38" s="42"/>
    </row>
    <row r="39" spans="1:9" ht="35.1" customHeight="1" x14ac:dyDescent="0.4">
      <c r="A39" s="182" t="s">
        <v>51</v>
      </c>
      <c r="B39" s="182"/>
      <c r="C39" s="182"/>
      <c r="D39" s="182"/>
      <c r="E39" s="182"/>
      <c r="F39" s="182"/>
      <c r="G39" s="182"/>
      <c r="H39" s="182"/>
    </row>
    <row r="40" spans="1:9" ht="15" customHeight="1" x14ac:dyDescent="0.5">
      <c r="A40" s="62"/>
      <c r="B40" s="63"/>
      <c r="C40" s="63"/>
      <c r="D40" s="63"/>
      <c r="E40" s="63"/>
      <c r="F40" s="63"/>
      <c r="G40" s="63"/>
      <c r="H40" s="64"/>
    </row>
    <row r="41" spans="1:9" ht="18" customHeight="1" x14ac:dyDescent="0.4">
      <c r="A41" s="90" t="s">
        <v>254</v>
      </c>
      <c r="B41" s="180"/>
      <c r="C41" s="180"/>
      <c r="D41" s="180"/>
      <c r="E41" s="180"/>
      <c r="F41" s="180"/>
      <c r="G41" s="180"/>
      <c r="H41" s="181"/>
      <c r="I41" s="12" t="b">
        <f>ISBLANK(VLOOKUP(F23,'SO2'!A3:C36,3))</f>
        <v>1</v>
      </c>
    </row>
    <row r="42" spans="1:9" ht="27" customHeight="1" x14ac:dyDescent="0.4">
      <c r="A42" s="91" t="str">
        <f>IF(F23=H23,"bitte eingeben:",IF(I41,"","Art der Modifikation:"))</f>
        <v/>
      </c>
      <c r="B42" s="175"/>
      <c r="C42" s="175"/>
      <c r="D42" s="175"/>
      <c r="E42" s="175"/>
      <c r="F42" s="175"/>
      <c r="G42" s="175"/>
      <c r="H42" s="176"/>
      <c r="I42" s="12"/>
    </row>
    <row r="43" spans="1:9" ht="18" customHeight="1" x14ac:dyDescent="0.4">
      <c r="A43" s="90" t="s">
        <v>255</v>
      </c>
      <c r="B43" s="180"/>
      <c r="C43" s="180"/>
      <c r="D43" s="180"/>
      <c r="E43" s="180"/>
      <c r="F43" s="180"/>
      <c r="G43" s="180"/>
      <c r="H43" s="181"/>
      <c r="I43" s="12" t="b">
        <f>ISBLANK(VLOOKUP(F24,'SO2'!A3:C36,3))</f>
        <v>1</v>
      </c>
    </row>
    <row r="44" spans="1:9" ht="27" customHeight="1" x14ac:dyDescent="0.4">
      <c r="A44" s="91" t="str">
        <f>IF(F24=H24,"bitte eingeben:",IF(I43,"","Art der Modifikation:"))</f>
        <v/>
      </c>
      <c r="B44" s="183"/>
      <c r="C44" s="183"/>
      <c r="D44" s="183"/>
      <c r="E44" s="183"/>
      <c r="F44" s="183"/>
      <c r="G44" s="183"/>
      <c r="H44" s="184"/>
      <c r="I44" s="12"/>
    </row>
    <row r="45" spans="1:9" ht="18" customHeight="1" x14ac:dyDescent="0.4">
      <c r="A45" s="90" t="s">
        <v>89</v>
      </c>
      <c r="B45" s="174">
        <f>Lagerung!B1</f>
        <v>7</v>
      </c>
      <c r="C45" s="174"/>
      <c r="D45" s="174"/>
      <c r="E45" s="174"/>
      <c r="F45" s="174"/>
      <c r="G45" s="174"/>
      <c r="H45" s="179"/>
      <c r="I45" s="12">
        <f>Lagerung!C1</f>
        <v>6</v>
      </c>
    </row>
    <row r="46" spans="1:9" ht="27" customHeight="1" x14ac:dyDescent="0.4">
      <c r="A46" s="92" t="str">
        <f>IF(B45=I45,"bitte eingeben:","")</f>
        <v/>
      </c>
      <c r="B46" s="177"/>
      <c r="C46" s="177"/>
      <c r="D46" s="177"/>
      <c r="E46" s="177"/>
      <c r="F46" s="177"/>
      <c r="G46" s="177"/>
      <c r="H46" s="178"/>
      <c r="I46" s="12"/>
    </row>
    <row r="47" spans="1:9" ht="18" customHeight="1" x14ac:dyDescent="0.4">
      <c r="A47" s="90" t="s">
        <v>94</v>
      </c>
      <c r="B47" s="174">
        <f>Lagerung!D1</f>
        <v>7</v>
      </c>
      <c r="C47" s="174"/>
      <c r="D47" s="174"/>
      <c r="E47" s="174"/>
      <c r="F47" s="174"/>
      <c r="G47" s="174"/>
      <c r="H47" s="179"/>
      <c r="I47" s="12">
        <f>Lagerung!C1</f>
        <v>6</v>
      </c>
    </row>
    <row r="48" spans="1:9" ht="27" customHeight="1" x14ac:dyDescent="0.4">
      <c r="A48" s="92" t="str">
        <f>IF(B47=I47,"bitte eingeben:","")</f>
        <v/>
      </c>
      <c r="B48" s="177"/>
      <c r="C48" s="177"/>
      <c r="D48" s="177"/>
      <c r="E48" s="177"/>
      <c r="F48" s="177"/>
      <c r="G48" s="177"/>
      <c r="H48" s="178"/>
      <c r="I48" s="12"/>
    </row>
    <row r="49" spans="1:9" s="11" customFormat="1" ht="18" customHeight="1" x14ac:dyDescent="0.4">
      <c r="A49" s="93" t="s">
        <v>136</v>
      </c>
      <c r="B49" s="188"/>
      <c r="C49" s="188"/>
      <c r="D49" s="188"/>
      <c r="E49" s="188"/>
      <c r="F49" s="188"/>
      <c r="G49" s="188"/>
      <c r="H49" s="189"/>
      <c r="I49" s="60"/>
    </row>
    <row r="50" spans="1:9" ht="27" customHeight="1" x14ac:dyDescent="0.4">
      <c r="A50" s="65" t="s">
        <v>137</v>
      </c>
      <c r="B50" s="190"/>
      <c r="C50" s="190"/>
      <c r="D50" s="190"/>
      <c r="E50" s="190"/>
      <c r="F50" s="190"/>
      <c r="G50" s="190"/>
      <c r="H50" s="191"/>
    </row>
    <row r="52" spans="1:9" ht="18" customHeight="1" x14ac:dyDescent="0.45">
      <c r="A52" s="89" t="s">
        <v>194</v>
      </c>
      <c r="B52" s="174"/>
      <c r="C52" s="174"/>
      <c r="D52" s="174"/>
      <c r="E52" s="174"/>
      <c r="F52" s="174"/>
      <c r="G52" s="174"/>
      <c r="H52" s="174"/>
      <c r="I52" s="12" t="b">
        <f>ISBLANK(VLOOKUP(F25,Dichte!A3:C25,3))</f>
        <v>1</v>
      </c>
    </row>
    <row r="53" spans="1:9" ht="27" customHeight="1" x14ac:dyDescent="0.4">
      <c r="A53" s="86" t="str">
        <f>IF(F25=H25,"bitte eingeben:",IF(I52,"","Art der Modifikation:"))</f>
        <v/>
      </c>
      <c r="B53" s="175"/>
      <c r="C53" s="175"/>
      <c r="D53" s="175"/>
      <c r="E53" s="175"/>
      <c r="F53" s="175"/>
      <c r="G53" s="175"/>
      <c r="H53" s="176"/>
    </row>
    <row r="54" spans="1:9" ht="18" customHeight="1" x14ac:dyDescent="0.45">
      <c r="A54" s="89" t="s">
        <v>252</v>
      </c>
      <c r="B54" s="174"/>
      <c r="C54" s="174"/>
      <c r="D54" s="174"/>
      <c r="E54" s="174"/>
      <c r="F54" s="174"/>
      <c r="G54" s="174"/>
      <c r="H54" s="174"/>
      <c r="I54" s="12" t="b">
        <f>ISBLANK(VLOOKUP(F26,Brix!A3:C17,3))</f>
        <v>1</v>
      </c>
    </row>
    <row r="55" spans="1:9" ht="27" customHeight="1" x14ac:dyDescent="0.4">
      <c r="A55" s="86" t="str">
        <f>IF(F26=H26,"bitte eingeben:",IF(I54,"","Art der Modifikation:"))</f>
        <v/>
      </c>
      <c r="B55" s="175"/>
      <c r="C55" s="175"/>
      <c r="D55" s="175"/>
      <c r="E55" s="175"/>
      <c r="F55" s="175"/>
      <c r="G55" s="175"/>
      <c r="H55" s="176"/>
    </row>
    <row r="56" spans="1:9" ht="18" customHeight="1" x14ac:dyDescent="0.45">
      <c r="A56" s="89" t="s">
        <v>195</v>
      </c>
      <c r="B56" s="174"/>
      <c r="C56" s="174"/>
      <c r="D56" s="174"/>
      <c r="E56" s="174"/>
      <c r="F56" s="174"/>
      <c r="G56" s="174"/>
      <c r="H56" s="174"/>
      <c r="I56" s="12" t="b">
        <f>ISBLANK(VLOOKUP(F27,Gesamtsäure!A3:C20,3))</f>
        <v>1</v>
      </c>
    </row>
    <row r="57" spans="1:9" ht="18" customHeight="1" x14ac:dyDescent="0.45">
      <c r="A57" s="89" t="s">
        <v>269</v>
      </c>
      <c r="B57" s="115"/>
      <c r="C57" s="115"/>
      <c r="D57" s="115"/>
      <c r="E57" s="115"/>
      <c r="F57" s="116" t="s">
        <v>270</v>
      </c>
      <c r="G57" s="117"/>
      <c r="H57" s="115"/>
      <c r="I57" s="12"/>
    </row>
    <row r="58" spans="1:9" ht="27" customHeight="1" x14ac:dyDescent="0.4">
      <c r="A58" s="86" t="str">
        <f>IF(F27=H27,"bitte eingeben:",IF(I56,"","Art der Modifikation:"))</f>
        <v/>
      </c>
      <c r="B58" s="175"/>
      <c r="C58" s="175"/>
      <c r="D58" s="175"/>
      <c r="E58" s="175"/>
      <c r="F58" s="175"/>
      <c r="G58" s="175"/>
      <c r="H58" s="176"/>
    </row>
    <row r="59" spans="1:9" ht="18" customHeight="1" x14ac:dyDescent="0.45">
      <c r="A59" s="89" t="s">
        <v>183</v>
      </c>
      <c r="B59" s="174"/>
      <c r="C59" s="174"/>
      <c r="D59" s="174"/>
      <c r="E59" s="174"/>
      <c r="F59" s="174"/>
      <c r="G59" s="174"/>
      <c r="H59" s="174"/>
      <c r="I59" s="12" t="b">
        <f>ISBLANK(VLOOKUP(F28,Ethanol!A3:C15,3))</f>
        <v>1</v>
      </c>
    </row>
    <row r="60" spans="1:9" ht="27" customHeight="1" x14ac:dyDescent="0.4">
      <c r="A60" s="86" t="str">
        <f>IF(F28=H28,"bitte eingeben:",IF(I59,"","Art der Modifikation:"))</f>
        <v/>
      </c>
      <c r="B60" s="175"/>
      <c r="C60" s="175"/>
      <c r="D60" s="175"/>
      <c r="E60" s="175"/>
      <c r="F60" s="175"/>
      <c r="G60" s="175"/>
      <c r="H60" s="176"/>
    </row>
    <row r="61" spans="1:9" ht="18" customHeight="1" x14ac:dyDescent="0.45">
      <c r="A61" s="89" t="s">
        <v>220</v>
      </c>
      <c r="B61" s="174"/>
      <c r="C61" s="174"/>
      <c r="D61" s="174"/>
      <c r="E61" s="174"/>
      <c r="F61" s="174"/>
      <c r="G61" s="174"/>
      <c r="H61" s="174"/>
      <c r="I61" s="12" t="b">
        <f>ISBLANK(VLOOKUP(F29,'pH-Wert'!A3:C19,3))</f>
        <v>1</v>
      </c>
    </row>
    <row r="62" spans="1:9" ht="27" customHeight="1" x14ac:dyDescent="0.4">
      <c r="A62" s="86" t="str">
        <f>IF(F29=H29,"bitte eingeben:",IF(I61,"","Art der Modifikation:"))</f>
        <v/>
      </c>
      <c r="B62" s="175"/>
      <c r="C62" s="175"/>
      <c r="D62" s="175"/>
      <c r="E62" s="175"/>
      <c r="F62" s="175"/>
      <c r="G62" s="175"/>
      <c r="H62" s="176"/>
    </row>
    <row r="63" spans="1:9" ht="18" customHeight="1" x14ac:dyDescent="0.45">
      <c r="A63" s="89" t="s">
        <v>276</v>
      </c>
      <c r="B63" s="174"/>
      <c r="C63" s="174"/>
      <c r="D63" s="174"/>
      <c r="E63" s="174"/>
      <c r="F63" s="174"/>
      <c r="G63" s="174"/>
      <c r="H63" s="174"/>
      <c r="I63" s="12" t="b">
        <f>ISBLANK(VLOOKUP(F30,Asche!A3:C19,3))</f>
        <v>1</v>
      </c>
    </row>
    <row r="64" spans="1:9" ht="27" customHeight="1" x14ac:dyDescent="0.4">
      <c r="A64" s="86" t="str">
        <f>IF(F30=H30,"bitte eingeben:",IF(I63,"","Art der Modifikation:"))</f>
        <v/>
      </c>
      <c r="B64" s="175"/>
      <c r="C64" s="175"/>
      <c r="D64" s="175"/>
      <c r="E64" s="175"/>
      <c r="F64" s="175"/>
      <c r="G64" s="175"/>
      <c r="H64" s="176"/>
    </row>
  </sheetData>
  <sheetProtection algorithmName="SHA-512" hashValue="gEbnvv5/V0Nc8bdYKHnkjRIIHThJNorSXusvcBMrSC68Aip/6emRVwoxSGQp32mJM7P4WM0Id1KACcrTnQpKLg==" saltValue="1fSXKa1hcxc8AlnkFKJXSA==" spinCount="100000" sheet="1" objects="1" scenarios="1"/>
  <mergeCells count="39">
    <mergeCell ref="B49:H49"/>
    <mergeCell ref="B50:H50"/>
    <mergeCell ref="E3:F3"/>
    <mergeCell ref="A7:H7"/>
    <mergeCell ref="A8:H8"/>
    <mergeCell ref="A9:H9"/>
    <mergeCell ref="A39:H39"/>
    <mergeCell ref="A37:H37"/>
    <mergeCell ref="A18:G18"/>
    <mergeCell ref="G21:H21"/>
    <mergeCell ref="A10:H10"/>
    <mergeCell ref="A12:H12"/>
    <mergeCell ref="A31:B31"/>
    <mergeCell ref="A15:G15"/>
    <mergeCell ref="A14:H14"/>
    <mergeCell ref="A11:H11"/>
    <mergeCell ref="B48:H48"/>
    <mergeCell ref="B45:H45"/>
    <mergeCell ref="B47:H47"/>
    <mergeCell ref="B43:H43"/>
    <mergeCell ref="A13:H13"/>
    <mergeCell ref="B44:H44"/>
    <mergeCell ref="B41:H41"/>
    <mergeCell ref="B42:H42"/>
    <mergeCell ref="B46:H46"/>
    <mergeCell ref="A17:F17"/>
    <mergeCell ref="A16:G16"/>
    <mergeCell ref="B52:H52"/>
    <mergeCell ref="B54:H54"/>
    <mergeCell ref="B56:H56"/>
    <mergeCell ref="B59:H59"/>
    <mergeCell ref="B53:H53"/>
    <mergeCell ref="B63:H63"/>
    <mergeCell ref="B64:H64"/>
    <mergeCell ref="B60:H60"/>
    <mergeCell ref="B58:H58"/>
    <mergeCell ref="B55:H55"/>
    <mergeCell ref="B61:H61"/>
    <mergeCell ref="B62:H62"/>
  </mergeCells>
  <phoneticPr fontId="0" type="noConversion"/>
  <conditionalFormatting sqref="B42:H42">
    <cfRule type="expression" dxfId="22" priority="15" stopIfTrue="1">
      <formula>OR($F$23-$H$23=0,NOT(I41))</formula>
    </cfRule>
  </conditionalFormatting>
  <conditionalFormatting sqref="B44:H44">
    <cfRule type="expression" dxfId="21" priority="17" stopIfTrue="1">
      <formula>OR($F$24-$H$24=0,NOT(I43))</formula>
    </cfRule>
  </conditionalFormatting>
  <conditionalFormatting sqref="B46:H46">
    <cfRule type="expression" dxfId="20" priority="20" stopIfTrue="1">
      <formula>$B$45-$I$45=0</formula>
    </cfRule>
  </conditionalFormatting>
  <conditionalFormatting sqref="B48:H48">
    <cfRule type="expression" dxfId="19" priority="21" stopIfTrue="1">
      <formula>$B$47-$I$47=0</formula>
    </cfRule>
  </conditionalFormatting>
  <conditionalFormatting sqref="B53:H53">
    <cfRule type="expression" dxfId="18" priority="12" stopIfTrue="1">
      <formula>OR($F$25-$H$25=0,NOT(I52))</formula>
    </cfRule>
  </conditionalFormatting>
  <conditionalFormatting sqref="B55:H55">
    <cfRule type="expression" dxfId="17" priority="9" stopIfTrue="1">
      <formula>OR($F$26-$H$26=0,NOT(I54))</formula>
    </cfRule>
  </conditionalFormatting>
  <conditionalFormatting sqref="B58:H58">
    <cfRule type="expression" dxfId="16" priority="11" stopIfTrue="1">
      <formula>OR($F$27-$H$27=0,NOT(I56))</formula>
    </cfRule>
  </conditionalFormatting>
  <conditionalFormatting sqref="B60:H60">
    <cfRule type="expression" dxfId="15" priority="10" stopIfTrue="1">
      <formula>OR($F$28-$H$28=0,NOT(I59))</formula>
    </cfRule>
  </conditionalFormatting>
  <conditionalFormatting sqref="B62:H62">
    <cfRule type="expression" dxfId="14" priority="5" stopIfTrue="1">
      <formula>OR($F$29-$H$29=0,NOT(I61))</formula>
    </cfRule>
  </conditionalFormatting>
  <conditionalFormatting sqref="B64:H64">
    <cfRule type="expression" dxfId="13" priority="1" stopIfTrue="1">
      <formula>OR($F$29-$H$29=0,NOT(I63))</formula>
    </cfRule>
  </conditionalFormatting>
  <conditionalFormatting sqref="F23:F30">
    <cfRule type="expression" dxfId="12" priority="7" stopIfTrue="1">
      <formula>$F23-$H23=1</formula>
    </cfRule>
  </conditionalFormatting>
  <conditionalFormatting sqref="F32:F36">
    <cfRule type="expression" dxfId="11" priority="18" stopIfTrue="1">
      <formula>$F32-$H32=1</formula>
    </cfRule>
  </conditionalFormatting>
  <conditionalFormatting sqref="F57">
    <cfRule type="expression" dxfId="10" priority="4" stopIfTrue="1">
      <formula>$G$27-$I$27=0</formula>
    </cfRule>
  </conditionalFormatting>
  <conditionalFormatting sqref="G21:G22">
    <cfRule type="expression" dxfId="9" priority="16" stopIfTrue="1">
      <formula>SUM($G$23:$G$35)-16=0</formula>
    </cfRule>
  </conditionalFormatting>
  <conditionalFormatting sqref="G24:G30">
    <cfRule type="expression" dxfId="8" priority="8" stopIfTrue="1">
      <formula>$G$24-$I$24=1</formula>
    </cfRule>
  </conditionalFormatting>
  <conditionalFormatting sqref="G57">
    <cfRule type="expression" dxfId="7" priority="3" stopIfTrue="1">
      <formula>$G$27-$I$27=0</formula>
    </cfRule>
  </conditionalFormatting>
  <conditionalFormatting sqref="H23:H30">
    <cfRule type="cellIs" dxfId="6" priority="6" stopIfTrue="1" operator="equal">
      <formula>6</formula>
    </cfRule>
  </conditionalFormatting>
  <conditionalFormatting sqref="H32:H35 G32:G36">
    <cfRule type="expression" dxfId="5" priority="19" stopIfTrue="1">
      <formula>$G$24-$I$24=1</formula>
    </cfRule>
  </conditionalFormatting>
  <conditionalFormatting sqref="H36">
    <cfRule type="cellIs" dxfId="4" priority="13" stopIfTrue="1" operator="equal">
      <formula>6</formula>
    </cfRule>
  </conditionalFormatting>
  <conditionalFormatting sqref="I23:I26 I28:I36">
    <cfRule type="cellIs" dxfId="3" priority="14" stopIfTrue="1" operator="equal">
      <formula>11</formula>
    </cfRule>
  </conditionalFormatting>
  <conditionalFormatting sqref="I27">
    <cfRule type="expression" dxfId="2" priority="2" stopIfTrue="1">
      <formula>$G$24-$I$24=1</formula>
    </cfRule>
  </conditionalFormatting>
  <hyperlinks>
    <hyperlink ref="B4" r:id="rId1" xr:uid="{00000000-0004-0000-0800-000000000000}"/>
  </hyperlinks>
  <pageMargins left="0.59055118110236227" right="0.59055118110236227" top="0.55118110236220474"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19050</xdr:colOff>
                    <xdr:row>40</xdr:row>
                    <xdr:rowOff>9525</xdr:rowOff>
                  </from>
                  <to>
                    <xdr:col>7</xdr:col>
                    <xdr:colOff>581025</xdr:colOff>
                    <xdr:row>41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19050</xdr:colOff>
                    <xdr:row>42</xdr:row>
                    <xdr:rowOff>9525</xdr:rowOff>
                  </from>
                  <to>
                    <xdr:col>7</xdr:col>
                    <xdr:colOff>581025</xdr:colOff>
                    <xdr:row>43</xdr:row>
                    <xdr:rowOff>0</xdr:rowOff>
                  </to>
                </anchor>
              </controlPr>
            </control>
          </mc:Choice>
        </mc:AlternateContent>
        <mc:AlternateContent xmlns:mc="http://schemas.openxmlformats.org/markup-compatibility/2006">
          <mc:Choice Requires="x14">
            <control shapeId="2140" r:id="rId7" name="Drop Down 92">
              <controlPr locked="0" defaultSize="0" autoLine="0" autoPict="0">
                <anchor moveWithCells="1">
                  <from>
                    <xdr:col>6</xdr:col>
                    <xdr:colOff>19050</xdr:colOff>
                    <xdr:row>16</xdr:row>
                    <xdr:rowOff>76200</xdr:rowOff>
                  </from>
                  <to>
                    <xdr:col>6</xdr:col>
                    <xdr:colOff>895350</xdr:colOff>
                    <xdr:row>16</xdr:row>
                    <xdr:rowOff>361950</xdr:rowOff>
                  </to>
                </anchor>
              </controlPr>
            </control>
          </mc:Choice>
        </mc:AlternateContent>
        <mc:AlternateContent xmlns:mc="http://schemas.openxmlformats.org/markup-compatibility/2006">
          <mc:Choice Requires="x14">
            <control shapeId="2142" r:id="rId8" name="Drop Down 94">
              <controlPr locked="0" defaultSize="0" autoLine="0" autoPict="0">
                <anchor moveWithCells="1">
                  <from>
                    <xdr:col>1</xdr:col>
                    <xdr:colOff>19050</xdr:colOff>
                    <xdr:row>44</xdr:row>
                    <xdr:rowOff>9525</xdr:rowOff>
                  </from>
                  <to>
                    <xdr:col>7</xdr:col>
                    <xdr:colOff>581025</xdr:colOff>
                    <xdr:row>45</xdr:row>
                    <xdr:rowOff>0</xdr:rowOff>
                  </to>
                </anchor>
              </controlPr>
            </control>
          </mc:Choice>
        </mc:AlternateContent>
        <mc:AlternateContent xmlns:mc="http://schemas.openxmlformats.org/markup-compatibility/2006">
          <mc:Choice Requires="x14">
            <control shapeId="2144" r:id="rId9" name="Drop Down 96">
              <controlPr locked="0" defaultSize="0" autoLine="0" autoPict="0">
                <anchor moveWithCells="1">
                  <from>
                    <xdr:col>1</xdr:col>
                    <xdr:colOff>19050</xdr:colOff>
                    <xdr:row>46</xdr:row>
                    <xdr:rowOff>9525</xdr:rowOff>
                  </from>
                  <to>
                    <xdr:col>7</xdr:col>
                    <xdr:colOff>581025</xdr:colOff>
                    <xdr:row>47</xdr:row>
                    <xdr:rowOff>0</xdr:rowOff>
                  </to>
                </anchor>
              </controlPr>
            </control>
          </mc:Choice>
        </mc:AlternateContent>
        <mc:AlternateContent xmlns:mc="http://schemas.openxmlformats.org/markup-compatibility/2006">
          <mc:Choice Requires="x14">
            <control shapeId="2145" r:id="rId10" name="Drop Down 97">
              <controlPr locked="0" defaultSize="0" autoLine="0" autoPict="0">
                <anchor moveWithCells="1">
                  <from>
                    <xdr:col>1</xdr:col>
                    <xdr:colOff>19050</xdr:colOff>
                    <xdr:row>51</xdr:row>
                    <xdr:rowOff>9525</xdr:rowOff>
                  </from>
                  <to>
                    <xdr:col>7</xdr:col>
                    <xdr:colOff>581025</xdr:colOff>
                    <xdr:row>52</xdr:row>
                    <xdr:rowOff>0</xdr:rowOff>
                  </to>
                </anchor>
              </controlPr>
            </control>
          </mc:Choice>
        </mc:AlternateContent>
        <mc:AlternateContent xmlns:mc="http://schemas.openxmlformats.org/markup-compatibility/2006">
          <mc:Choice Requires="x14">
            <control shapeId="2146" r:id="rId11" name="Drop Down 98">
              <controlPr locked="0" defaultSize="0" autoLine="0" autoPict="0">
                <anchor moveWithCells="1">
                  <from>
                    <xdr:col>1</xdr:col>
                    <xdr:colOff>19050</xdr:colOff>
                    <xdr:row>53</xdr:row>
                    <xdr:rowOff>9525</xdr:rowOff>
                  </from>
                  <to>
                    <xdr:col>7</xdr:col>
                    <xdr:colOff>581025</xdr:colOff>
                    <xdr:row>54</xdr:row>
                    <xdr:rowOff>0</xdr:rowOff>
                  </to>
                </anchor>
              </controlPr>
            </control>
          </mc:Choice>
        </mc:AlternateContent>
        <mc:AlternateContent xmlns:mc="http://schemas.openxmlformats.org/markup-compatibility/2006">
          <mc:Choice Requires="x14">
            <control shapeId="2147" r:id="rId12" name="Drop Down 99">
              <controlPr locked="0" defaultSize="0" autoLine="0" autoPict="0">
                <anchor moveWithCells="1">
                  <from>
                    <xdr:col>1</xdr:col>
                    <xdr:colOff>19050</xdr:colOff>
                    <xdr:row>55</xdr:row>
                    <xdr:rowOff>9525</xdr:rowOff>
                  </from>
                  <to>
                    <xdr:col>7</xdr:col>
                    <xdr:colOff>581025</xdr:colOff>
                    <xdr:row>56</xdr:row>
                    <xdr:rowOff>0</xdr:rowOff>
                  </to>
                </anchor>
              </controlPr>
            </control>
          </mc:Choice>
        </mc:AlternateContent>
        <mc:AlternateContent xmlns:mc="http://schemas.openxmlformats.org/markup-compatibility/2006">
          <mc:Choice Requires="x14">
            <control shapeId="2148" r:id="rId13" name="Drop Down 100">
              <controlPr locked="0" defaultSize="0" autoLine="0" autoPict="0">
                <anchor moveWithCells="1">
                  <from>
                    <xdr:col>1</xdr:col>
                    <xdr:colOff>19050</xdr:colOff>
                    <xdr:row>58</xdr:row>
                    <xdr:rowOff>9525</xdr:rowOff>
                  </from>
                  <to>
                    <xdr:col>7</xdr:col>
                    <xdr:colOff>581025</xdr:colOff>
                    <xdr:row>59</xdr:row>
                    <xdr:rowOff>0</xdr:rowOff>
                  </to>
                </anchor>
              </controlPr>
            </control>
          </mc:Choice>
        </mc:AlternateContent>
        <mc:AlternateContent xmlns:mc="http://schemas.openxmlformats.org/markup-compatibility/2006">
          <mc:Choice Requires="x14">
            <control shapeId="2149" r:id="rId14" name="Drop Down 101">
              <controlPr locked="0" defaultSize="0" autoLine="0" autoPict="0">
                <anchor moveWithCells="1">
                  <from>
                    <xdr:col>1</xdr:col>
                    <xdr:colOff>19050</xdr:colOff>
                    <xdr:row>60</xdr:row>
                    <xdr:rowOff>9525</xdr:rowOff>
                  </from>
                  <to>
                    <xdr:col>7</xdr:col>
                    <xdr:colOff>581025</xdr:colOff>
                    <xdr:row>61</xdr:row>
                    <xdr:rowOff>0</xdr:rowOff>
                  </to>
                </anchor>
              </controlPr>
            </control>
          </mc:Choice>
        </mc:AlternateContent>
        <mc:AlternateContent xmlns:mc="http://schemas.openxmlformats.org/markup-compatibility/2006">
          <mc:Choice Requires="x14">
            <control shapeId="2151" r:id="rId15" name="Drop Down 103">
              <controlPr locked="0" defaultSize="0" autoLine="0" autoPict="0">
                <anchor moveWithCells="1">
                  <from>
                    <xdr:col>1</xdr:col>
                    <xdr:colOff>19050</xdr:colOff>
                    <xdr:row>56</xdr:row>
                    <xdr:rowOff>19050</xdr:rowOff>
                  </from>
                  <to>
                    <xdr:col>5</xdr:col>
                    <xdr:colOff>28575</xdr:colOff>
                    <xdr:row>57</xdr:row>
                    <xdr:rowOff>19050</xdr:rowOff>
                  </to>
                </anchor>
              </controlPr>
            </control>
          </mc:Choice>
        </mc:AlternateContent>
        <mc:AlternateContent xmlns:mc="http://schemas.openxmlformats.org/markup-compatibility/2006">
          <mc:Choice Requires="x14">
            <control shapeId="2152" r:id="rId16" name="Drop Down 104">
              <controlPr locked="0" defaultSize="0" autoLine="0" autoPict="0">
                <anchor moveWithCells="1">
                  <from>
                    <xdr:col>1</xdr:col>
                    <xdr:colOff>19050</xdr:colOff>
                    <xdr:row>62</xdr:row>
                    <xdr:rowOff>9525</xdr:rowOff>
                  </from>
                  <to>
                    <xdr:col>7</xdr:col>
                    <xdr:colOff>581025</xdr:colOff>
                    <xdr:row>63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heetViews>
  <sheetFormatPr baseColWidth="10" defaultColWidth="11.42578125" defaultRowHeight="15.4" x14ac:dyDescent="0.45"/>
  <cols>
    <col min="1" max="7" width="12.640625" style="1" customWidth="1"/>
    <col min="8" max="16384" width="11.42578125" style="1"/>
  </cols>
  <sheetData>
    <row r="1" spans="1:8" x14ac:dyDescent="0.45">
      <c r="A1" s="1" t="s">
        <v>14</v>
      </c>
      <c r="H1" s="61">
        <f>COUNTA(A2:G38)</f>
        <v>0</v>
      </c>
    </row>
    <row r="2" spans="1:8" x14ac:dyDescent="0.45">
      <c r="A2" s="197"/>
      <c r="B2" s="197"/>
      <c r="C2" s="197"/>
      <c r="D2" s="197"/>
      <c r="E2" s="197"/>
      <c r="F2" s="197"/>
      <c r="G2" s="197"/>
    </row>
    <row r="3" spans="1:8" x14ac:dyDescent="0.45">
      <c r="A3" s="197"/>
      <c r="B3" s="197"/>
      <c r="C3" s="197"/>
      <c r="D3" s="197"/>
      <c r="E3" s="197"/>
      <c r="F3" s="197"/>
      <c r="G3" s="197"/>
    </row>
    <row r="4" spans="1:8" x14ac:dyDescent="0.45">
      <c r="A4" s="197"/>
      <c r="B4" s="197"/>
      <c r="C4" s="197"/>
      <c r="D4" s="197"/>
      <c r="E4" s="197"/>
      <c r="F4" s="197"/>
      <c r="G4" s="197"/>
    </row>
    <row r="5" spans="1:8" x14ac:dyDescent="0.45">
      <c r="A5" s="197"/>
      <c r="B5" s="197"/>
      <c r="C5" s="197"/>
      <c r="D5" s="197"/>
      <c r="E5" s="197"/>
      <c r="F5" s="197"/>
      <c r="G5" s="197"/>
    </row>
    <row r="6" spans="1:8" x14ac:dyDescent="0.45">
      <c r="A6" s="197"/>
      <c r="B6" s="197"/>
      <c r="C6" s="197"/>
      <c r="D6" s="197"/>
      <c r="E6" s="197"/>
      <c r="F6" s="197"/>
      <c r="G6" s="197"/>
    </row>
    <row r="7" spans="1:8" x14ac:dyDescent="0.45">
      <c r="A7" s="197"/>
      <c r="B7" s="197"/>
      <c r="C7" s="197"/>
      <c r="D7" s="197"/>
      <c r="E7" s="197"/>
      <c r="F7" s="197"/>
      <c r="G7" s="197"/>
    </row>
    <row r="8" spans="1:8" x14ac:dyDescent="0.45">
      <c r="A8" s="197"/>
      <c r="B8" s="197"/>
      <c r="C8" s="197"/>
      <c r="D8" s="197"/>
      <c r="E8" s="197"/>
      <c r="F8" s="197"/>
      <c r="G8" s="197"/>
    </row>
    <row r="9" spans="1:8" x14ac:dyDescent="0.45">
      <c r="A9" s="197"/>
      <c r="B9" s="197"/>
      <c r="C9" s="197"/>
      <c r="D9" s="197"/>
      <c r="E9" s="197"/>
      <c r="F9" s="197"/>
      <c r="G9" s="197"/>
    </row>
    <row r="10" spans="1:8" x14ac:dyDescent="0.45">
      <c r="A10" s="197"/>
      <c r="B10" s="197"/>
      <c r="C10" s="197"/>
      <c r="D10" s="197"/>
      <c r="E10" s="197"/>
      <c r="F10" s="197"/>
      <c r="G10" s="197"/>
    </row>
    <row r="11" spans="1:8" x14ac:dyDescent="0.45">
      <c r="A11" s="197"/>
      <c r="B11" s="197"/>
      <c r="C11" s="197"/>
      <c r="D11" s="197"/>
      <c r="E11" s="197"/>
      <c r="F11" s="197"/>
      <c r="G11" s="197"/>
    </row>
    <row r="12" spans="1:8" x14ac:dyDescent="0.45">
      <c r="A12" s="197"/>
      <c r="B12" s="197"/>
      <c r="C12" s="197"/>
      <c r="D12" s="197"/>
      <c r="E12" s="197"/>
      <c r="F12" s="197"/>
      <c r="G12" s="197"/>
    </row>
    <row r="13" spans="1:8" x14ac:dyDescent="0.45">
      <c r="A13" s="197"/>
      <c r="B13" s="197"/>
      <c r="C13" s="197"/>
      <c r="D13" s="197"/>
      <c r="E13" s="197"/>
      <c r="F13" s="197"/>
      <c r="G13" s="197"/>
    </row>
    <row r="14" spans="1:8" x14ac:dyDescent="0.45">
      <c r="A14" s="197"/>
      <c r="B14" s="197"/>
      <c r="C14" s="197"/>
      <c r="D14" s="197"/>
      <c r="E14" s="197"/>
      <c r="F14" s="197"/>
      <c r="G14" s="197"/>
    </row>
    <row r="15" spans="1:8" x14ac:dyDescent="0.45">
      <c r="A15" s="197"/>
      <c r="B15" s="197"/>
      <c r="C15" s="197"/>
      <c r="D15" s="197"/>
      <c r="E15" s="197"/>
      <c r="F15" s="197"/>
      <c r="G15" s="197"/>
    </row>
    <row r="16" spans="1:8" x14ac:dyDescent="0.45">
      <c r="A16" s="197"/>
      <c r="B16" s="197"/>
      <c r="C16" s="197"/>
      <c r="D16" s="197"/>
      <c r="E16" s="197"/>
      <c r="F16" s="197"/>
      <c r="G16" s="197"/>
    </row>
    <row r="17" spans="1:7" x14ac:dyDescent="0.45">
      <c r="A17" s="197"/>
      <c r="B17" s="197"/>
      <c r="C17" s="197"/>
      <c r="D17" s="197"/>
      <c r="E17" s="197"/>
      <c r="F17" s="197"/>
      <c r="G17" s="197"/>
    </row>
    <row r="18" spans="1:7" x14ac:dyDescent="0.45">
      <c r="A18" s="197"/>
      <c r="B18" s="197"/>
      <c r="C18" s="197"/>
      <c r="D18" s="197"/>
      <c r="E18" s="197"/>
      <c r="F18" s="197"/>
      <c r="G18" s="197"/>
    </row>
    <row r="19" spans="1:7" x14ac:dyDescent="0.45">
      <c r="A19" s="197"/>
      <c r="B19" s="197"/>
      <c r="C19" s="197"/>
      <c r="D19" s="197"/>
      <c r="E19" s="197"/>
      <c r="F19" s="197"/>
      <c r="G19" s="197"/>
    </row>
    <row r="20" spans="1:7" x14ac:dyDescent="0.45">
      <c r="A20" s="197"/>
      <c r="B20" s="197"/>
      <c r="C20" s="197"/>
      <c r="D20" s="197"/>
      <c r="E20" s="197"/>
      <c r="F20" s="197"/>
      <c r="G20" s="197"/>
    </row>
    <row r="21" spans="1:7" x14ac:dyDescent="0.45">
      <c r="A21" s="197"/>
      <c r="B21" s="197"/>
      <c r="C21" s="197"/>
      <c r="D21" s="197"/>
      <c r="E21" s="197"/>
      <c r="F21" s="197"/>
      <c r="G21" s="197"/>
    </row>
    <row r="22" spans="1:7" x14ac:dyDescent="0.45">
      <c r="A22" s="197"/>
      <c r="B22" s="197"/>
      <c r="C22" s="197"/>
      <c r="D22" s="197"/>
      <c r="E22" s="197"/>
      <c r="F22" s="197"/>
      <c r="G22" s="197"/>
    </row>
    <row r="23" spans="1:7" x14ac:dyDescent="0.45">
      <c r="A23" s="197"/>
      <c r="B23" s="197"/>
      <c r="C23" s="197"/>
      <c r="D23" s="197"/>
      <c r="E23" s="197"/>
      <c r="F23" s="197"/>
      <c r="G23" s="197"/>
    </row>
    <row r="24" spans="1:7" x14ac:dyDescent="0.45">
      <c r="A24" s="197"/>
      <c r="B24" s="197"/>
      <c r="C24" s="197"/>
      <c r="D24" s="197"/>
      <c r="E24" s="197"/>
      <c r="F24" s="197"/>
      <c r="G24" s="197"/>
    </row>
    <row r="25" spans="1:7" x14ac:dyDescent="0.45">
      <c r="A25" s="197"/>
      <c r="B25" s="197"/>
      <c r="C25" s="197"/>
      <c r="D25" s="197"/>
      <c r="E25" s="197"/>
      <c r="F25" s="197"/>
      <c r="G25" s="197"/>
    </row>
    <row r="26" spans="1:7" x14ac:dyDescent="0.45">
      <c r="A26" s="197"/>
      <c r="B26" s="197"/>
      <c r="C26" s="197"/>
      <c r="D26" s="197"/>
      <c r="E26" s="197"/>
      <c r="F26" s="197"/>
      <c r="G26" s="197"/>
    </row>
    <row r="27" spans="1:7" x14ac:dyDescent="0.45">
      <c r="A27" s="197"/>
      <c r="B27" s="197"/>
      <c r="C27" s="197"/>
      <c r="D27" s="197"/>
      <c r="E27" s="197"/>
      <c r="F27" s="197"/>
      <c r="G27" s="197"/>
    </row>
    <row r="28" spans="1:7" x14ac:dyDescent="0.45">
      <c r="A28" s="197"/>
      <c r="B28" s="197"/>
      <c r="C28" s="197"/>
      <c r="D28" s="197"/>
      <c r="E28" s="197"/>
      <c r="F28" s="197"/>
      <c r="G28" s="197"/>
    </row>
    <row r="29" spans="1:7" x14ac:dyDescent="0.45">
      <c r="A29" s="197"/>
      <c r="B29" s="197"/>
      <c r="C29" s="197"/>
      <c r="D29" s="197"/>
      <c r="E29" s="197"/>
      <c r="F29" s="197"/>
      <c r="G29" s="197"/>
    </row>
    <row r="30" spans="1:7" x14ac:dyDescent="0.45">
      <c r="A30" s="197"/>
      <c r="B30" s="197"/>
      <c r="C30" s="197"/>
      <c r="D30" s="197"/>
      <c r="E30" s="197"/>
      <c r="F30" s="197"/>
      <c r="G30" s="197"/>
    </row>
    <row r="31" spans="1:7" x14ac:dyDescent="0.45">
      <c r="A31" s="197"/>
      <c r="B31" s="197"/>
      <c r="C31" s="197"/>
      <c r="D31" s="197"/>
      <c r="E31" s="197"/>
      <c r="F31" s="197"/>
      <c r="G31" s="197"/>
    </row>
    <row r="32" spans="1:7" x14ac:dyDescent="0.45">
      <c r="A32" s="197"/>
      <c r="B32" s="197"/>
      <c r="C32" s="197"/>
      <c r="D32" s="197"/>
      <c r="E32" s="197"/>
      <c r="F32" s="197"/>
      <c r="G32" s="197"/>
    </row>
    <row r="33" spans="1:7" x14ac:dyDescent="0.45">
      <c r="A33" s="197"/>
      <c r="B33" s="197"/>
      <c r="C33" s="197"/>
      <c r="D33" s="197"/>
      <c r="E33" s="197"/>
      <c r="F33" s="197"/>
      <c r="G33" s="197"/>
    </row>
    <row r="34" spans="1:7" x14ac:dyDescent="0.45">
      <c r="A34" s="197"/>
      <c r="B34" s="197"/>
      <c r="C34" s="197"/>
      <c r="D34" s="197"/>
      <c r="E34" s="197"/>
      <c r="F34" s="197"/>
      <c r="G34" s="197"/>
    </row>
    <row r="35" spans="1:7" x14ac:dyDescent="0.45">
      <c r="A35" s="197"/>
      <c r="B35" s="197"/>
      <c r="C35" s="197"/>
      <c r="D35" s="197"/>
      <c r="E35" s="197"/>
      <c r="F35" s="197"/>
      <c r="G35" s="197"/>
    </row>
    <row r="36" spans="1:7" x14ac:dyDescent="0.45">
      <c r="A36" s="197"/>
      <c r="B36" s="197"/>
      <c r="C36" s="197"/>
      <c r="D36" s="197"/>
      <c r="E36" s="197"/>
      <c r="F36" s="197"/>
      <c r="G36" s="197"/>
    </row>
    <row r="37" spans="1:7" x14ac:dyDescent="0.45">
      <c r="A37" s="197"/>
      <c r="B37" s="197"/>
      <c r="C37" s="197"/>
      <c r="D37" s="197"/>
      <c r="E37" s="197"/>
      <c r="F37" s="197"/>
      <c r="G37" s="197"/>
    </row>
    <row r="38" spans="1:7" x14ac:dyDescent="0.45">
      <c r="A38" s="197"/>
      <c r="B38" s="197"/>
      <c r="C38" s="197"/>
      <c r="D38" s="197"/>
      <c r="E38" s="197"/>
      <c r="F38" s="197"/>
      <c r="G38" s="197"/>
    </row>
  </sheetData>
  <sheetProtection algorithmName="SHA-512" hashValue="IT3MEKOQTMk/+uWhCs8ZCOWImZR3or6eHPLVQ2llJ3Ox93w6kAyqRWb3CCWqZ71jR8x/fX+IqoOjzWimt0A1QA==" saltValue="Wxlg3PQrHYc47p+01701W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F31"/>
  <sheetViews>
    <sheetView workbookViewId="0"/>
  </sheetViews>
  <sheetFormatPr baseColWidth="10" defaultColWidth="11.42578125" defaultRowHeight="15.4" x14ac:dyDescent="0.45"/>
  <cols>
    <col min="1" max="1" width="24.42578125" style="13" customWidth="1"/>
    <col min="2" max="2" width="55.140625" style="47" customWidth="1"/>
    <col min="3" max="3" width="11.42578125" style="13"/>
    <col min="4" max="4" width="26.640625" style="13" bestFit="1" customWidth="1"/>
    <col min="5" max="16384" width="11.42578125" style="13"/>
  </cols>
  <sheetData>
    <row r="1" spans="1:6" ht="15.75" thickBot="1" x14ac:dyDescent="0.5">
      <c r="A1" s="19" t="str">
        <f>Ergebnisse!A23</f>
        <v>Probe A, SO2-Gehalt</v>
      </c>
      <c r="B1" s="44">
        <v>25</v>
      </c>
      <c r="C1" s="13">
        <f>MAX($A$3:$A$31)-1</f>
        <v>28</v>
      </c>
      <c r="E1" s="13" t="s">
        <v>110</v>
      </c>
      <c r="F1" s="13" t="s">
        <v>111</v>
      </c>
    </row>
    <row r="2" spans="1:6" ht="15.75" thickTop="1" x14ac:dyDescent="0.4">
      <c r="A2" s="24"/>
      <c r="B2" s="45" t="s">
        <v>22</v>
      </c>
      <c r="C2" s="13" t="s">
        <v>24</v>
      </c>
      <c r="E2" s="13">
        <v>29</v>
      </c>
      <c r="F2" s="13">
        <v>29</v>
      </c>
    </row>
    <row r="3" spans="1:6" x14ac:dyDescent="0.45">
      <c r="A3" s="15">
        <v>1</v>
      </c>
      <c r="B3" s="46" t="s">
        <v>57</v>
      </c>
      <c r="C3" s="14"/>
      <c r="D3" s="144" t="s">
        <v>103</v>
      </c>
    </row>
    <row r="4" spans="1:6" x14ac:dyDescent="0.45">
      <c r="A4" s="15">
        <v>2</v>
      </c>
      <c r="B4" s="46" t="s">
        <v>58</v>
      </c>
      <c r="C4" s="14"/>
      <c r="D4" s="144" t="s">
        <v>128</v>
      </c>
    </row>
    <row r="5" spans="1:6" ht="26.25" x14ac:dyDescent="0.45">
      <c r="A5" s="15">
        <v>3</v>
      </c>
      <c r="B5" s="46" t="s">
        <v>311</v>
      </c>
      <c r="C5" s="26"/>
      <c r="D5" s="57" t="s">
        <v>128</v>
      </c>
    </row>
    <row r="6" spans="1:6" ht="26.25" x14ac:dyDescent="0.45">
      <c r="A6" s="15">
        <v>4</v>
      </c>
      <c r="B6" s="46" t="s">
        <v>310</v>
      </c>
      <c r="C6" s="26" t="s">
        <v>25</v>
      </c>
      <c r="D6" s="57" t="s">
        <v>128</v>
      </c>
    </row>
    <row r="7" spans="1:6" x14ac:dyDescent="0.45">
      <c r="A7" s="15">
        <v>5</v>
      </c>
      <c r="B7" s="46" t="s">
        <v>73</v>
      </c>
      <c r="C7" s="26"/>
      <c r="D7" s="57" t="s">
        <v>103</v>
      </c>
    </row>
    <row r="8" spans="1:6" ht="26.25" x14ac:dyDescent="0.45">
      <c r="A8" s="15">
        <v>6</v>
      </c>
      <c r="B8" s="46" t="s">
        <v>74</v>
      </c>
      <c r="C8" s="26" t="s">
        <v>25</v>
      </c>
      <c r="D8" s="57" t="s">
        <v>103</v>
      </c>
    </row>
    <row r="9" spans="1:6" x14ac:dyDescent="0.45">
      <c r="A9" s="15">
        <v>7</v>
      </c>
      <c r="B9" s="46" t="s">
        <v>121</v>
      </c>
      <c r="C9" s="26"/>
      <c r="D9" s="57" t="s">
        <v>132</v>
      </c>
    </row>
    <row r="10" spans="1:6" x14ac:dyDescent="0.45">
      <c r="A10" s="15">
        <v>8</v>
      </c>
      <c r="B10" s="46" t="s">
        <v>122</v>
      </c>
      <c r="C10" s="26"/>
      <c r="D10" s="57" t="s">
        <v>132</v>
      </c>
    </row>
    <row r="11" spans="1:6" ht="26.25" x14ac:dyDescent="0.45">
      <c r="A11" s="15">
        <v>9</v>
      </c>
      <c r="B11" s="46" t="s">
        <v>107</v>
      </c>
      <c r="C11" s="26"/>
      <c r="D11" s="14" t="s">
        <v>120</v>
      </c>
    </row>
    <row r="12" spans="1:6" ht="26.25" x14ac:dyDescent="0.45">
      <c r="A12" s="15">
        <v>10</v>
      </c>
      <c r="B12" s="46" t="s">
        <v>117</v>
      </c>
      <c r="C12" s="26"/>
      <c r="D12" s="57" t="s">
        <v>131</v>
      </c>
    </row>
    <row r="13" spans="1:6" x14ac:dyDescent="0.45">
      <c r="A13" s="15">
        <v>11</v>
      </c>
      <c r="B13" s="46" t="s">
        <v>79</v>
      </c>
      <c r="C13" s="26"/>
      <c r="D13" s="14" t="s">
        <v>104</v>
      </c>
    </row>
    <row r="14" spans="1:6" x14ac:dyDescent="0.45">
      <c r="A14" s="15">
        <v>12</v>
      </c>
      <c r="B14" s="46" t="s">
        <v>80</v>
      </c>
      <c r="C14" s="26"/>
      <c r="D14" s="57" t="s">
        <v>104</v>
      </c>
    </row>
    <row r="15" spans="1:6" ht="40.9" x14ac:dyDescent="0.45">
      <c r="A15" s="15">
        <v>13</v>
      </c>
      <c r="B15" s="46" t="s">
        <v>125</v>
      </c>
      <c r="C15" s="26"/>
      <c r="D15" s="144" t="s">
        <v>130</v>
      </c>
    </row>
    <row r="16" spans="1:6" x14ac:dyDescent="0.45">
      <c r="A16" s="15">
        <v>14</v>
      </c>
      <c r="B16" s="46" t="s">
        <v>100</v>
      </c>
      <c r="C16" s="26"/>
      <c r="D16" s="14" t="s">
        <v>106</v>
      </c>
    </row>
    <row r="17" spans="1:4" ht="27.75" x14ac:dyDescent="0.45">
      <c r="A17" s="15">
        <v>15</v>
      </c>
      <c r="B17" s="46" t="s">
        <v>138</v>
      </c>
      <c r="C17" s="26"/>
      <c r="D17" s="57" t="s">
        <v>118</v>
      </c>
    </row>
    <row r="18" spans="1:4" x14ac:dyDescent="0.45">
      <c r="A18" s="15">
        <v>16</v>
      </c>
      <c r="B18" s="46" t="s">
        <v>105</v>
      </c>
      <c r="C18" s="26"/>
      <c r="D18" s="14" t="s">
        <v>115</v>
      </c>
    </row>
    <row r="19" spans="1:4" x14ac:dyDescent="0.45">
      <c r="A19" s="15">
        <v>17</v>
      </c>
      <c r="B19" s="46" t="s">
        <v>123</v>
      </c>
      <c r="C19" s="26"/>
      <c r="D19" s="14" t="s">
        <v>124</v>
      </c>
    </row>
    <row r="20" spans="1:4" x14ac:dyDescent="0.45">
      <c r="A20" s="15">
        <v>18</v>
      </c>
      <c r="B20" s="46" t="s">
        <v>112</v>
      </c>
      <c r="C20" s="26"/>
      <c r="D20" s="57" t="s">
        <v>103</v>
      </c>
    </row>
    <row r="21" spans="1:4" ht="40.9" x14ac:dyDescent="0.45">
      <c r="A21" s="15">
        <v>19</v>
      </c>
      <c r="B21" s="46" t="s">
        <v>126</v>
      </c>
      <c r="C21" s="26"/>
      <c r="D21" s="57" t="s">
        <v>119</v>
      </c>
    </row>
    <row r="22" spans="1:4" x14ac:dyDescent="0.45">
      <c r="A22" s="15">
        <v>20</v>
      </c>
      <c r="B22" s="46" t="s">
        <v>113</v>
      </c>
      <c r="C22" s="26"/>
      <c r="D22" s="57" t="s">
        <v>129</v>
      </c>
    </row>
    <row r="23" spans="1:4" x14ac:dyDescent="0.45">
      <c r="A23" s="15">
        <v>21</v>
      </c>
      <c r="B23" s="46" t="s">
        <v>114</v>
      </c>
      <c r="C23" s="26"/>
      <c r="D23" s="57" t="s">
        <v>116</v>
      </c>
    </row>
    <row r="24" spans="1:4" x14ac:dyDescent="0.45">
      <c r="A24" s="15">
        <v>22</v>
      </c>
      <c r="B24" s="46" t="s">
        <v>262</v>
      </c>
      <c r="C24" s="26"/>
      <c r="D24" s="59" t="s">
        <v>133</v>
      </c>
    </row>
    <row r="25" spans="1:4" x14ac:dyDescent="0.45">
      <c r="A25" s="15">
        <v>23</v>
      </c>
      <c r="B25" s="46" t="s">
        <v>127</v>
      </c>
      <c r="C25" s="26"/>
      <c r="D25" s="57" t="s">
        <v>134</v>
      </c>
    </row>
    <row r="26" spans="1:4" x14ac:dyDescent="0.45">
      <c r="A26" s="15">
        <v>24</v>
      </c>
      <c r="B26" s="46" t="s">
        <v>218</v>
      </c>
      <c r="C26" s="26"/>
      <c r="D26" s="57" t="s">
        <v>217</v>
      </c>
    </row>
    <row r="27" spans="1:4" x14ac:dyDescent="0.45">
      <c r="A27" s="15">
        <v>25</v>
      </c>
      <c r="B27" s="46" t="s">
        <v>271</v>
      </c>
      <c r="C27" s="26"/>
      <c r="D27" s="57" t="s">
        <v>103</v>
      </c>
    </row>
    <row r="28" spans="1:4" x14ac:dyDescent="0.45">
      <c r="A28" s="15">
        <v>26</v>
      </c>
      <c r="B28" s="46" t="s">
        <v>272</v>
      </c>
      <c r="C28" s="26"/>
      <c r="D28" s="14" t="s">
        <v>104</v>
      </c>
    </row>
    <row r="29" spans="1:4" x14ac:dyDescent="0.45">
      <c r="A29" s="15">
        <v>27</v>
      </c>
      <c r="B29" s="46" t="s">
        <v>309</v>
      </c>
      <c r="C29" s="26"/>
      <c r="D29" s="14" t="s">
        <v>314</v>
      </c>
    </row>
    <row r="30" spans="1:4" x14ac:dyDescent="0.45">
      <c r="A30" s="15">
        <v>28</v>
      </c>
      <c r="B30" s="46" t="s">
        <v>3</v>
      </c>
      <c r="C30" s="25"/>
      <c r="D30" s="14"/>
    </row>
    <row r="31" spans="1:4" x14ac:dyDescent="0.45">
      <c r="A31" s="15">
        <v>29</v>
      </c>
      <c r="B31" s="46" t="s">
        <v>170</v>
      </c>
      <c r="D31" s="14"/>
    </row>
  </sheetData>
  <phoneticPr fontId="0" type="noConversion"/>
  <conditionalFormatting sqref="B9:B10">
    <cfRule type="expression" dxfId="1" priority="5" stopIfTrue="1">
      <formula>#REF!-$H$3=0</formula>
    </cfRule>
  </conditionalFormatting>
  <conditionalFormatting sqref="D24">
    <cfRule type="expression" dxfId="0" priority="3"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D9"/>
  <sheetViews>
    <sheetView workbookViewId="0"/>
  </sheetViews>
  <sheetFormatPr baseColWidth="10" defaultRowHeight="13.9" x14ac:dyDescent="0.4"/>
  <cols>
    <col min="1" max="1" width="8.85546875" bestFit="1" customWidth="1"/>
    <col min="2" max="2" width="30.42578125" customWidth="1"/>
  </cols>
  <sheetData>
    <row r="1" spans="1:4" ht="31.15" thickBot="1" x14ac:dyDescent="0.5">
      <c r="A1" s="17" t="s">
        <v>90</v>
      </c>
      <c r="B1" s="18">
        <v>7</v>
      </c>
      <c r="C1" s="14">
        <f>MAX($A$3:$A$9)-1</f>
        <v>6</v>
      </c>
      <c r="D1">
        <v>7</v>
      </c>
    </row>
    <row r="2" spans="1:4" ht="31.15" thickTop="1" x14ac:dyDescent="0.45">
      <c r="A2" s="16" t="s">
        <v>21</v>
      </c>
      <c r="B2" s="16" t="s">
        <v>22</v>
      </c>
      <c r="C2" s="14" t="s">
        <v>23</v>
      </c>
    </row>
    <row r="3" spans="1:4" ht="15.4" x14ac:dyDescent="0.45">
      <c r="A3" s="15">
        <v>1</v>
      </c>
      <c r="B3" s="46" t="s">
        <v>91</v>
      </c>
      <c r="C3" s="14"/>
    </row>
    <row r="4" spans="1:4" ht="15.4" x14ac:dyDescent="0.45">
      <c r="A4" s="15">
        <v>2</v>
      </c>
      <c r="B4" s="46" t="s">
        <v>92</v>
      </c>
      <c r="C4" s="14"/>
    </row>
    <row r="5" spans="1:4" ht="26.25" x14ac:dyDescent="0.45">
      <c r="A5" s="15">
        <v>3</v>
      </c>
      <c r="B5" s="46" t="s">
        <v>96</v>
      </c>
      <c r="C5" s="26"/>
    </row>
    <row r="6" spans="1:4" x14ac:dyDescent="0.4">
      <c r="A6" s="15">
        <v>4</v>
      </c>
      <c r="B6" s="46" t="s">
        <v>93</v>
      </c>
    </row>
    <row r="7" spans="1:4" ht="15.4" x14ac:dyDescent="0.45">
      <c r="A7" s="15">
        <v>5</v>
      </c>
      <c r="B7" s="46" t="s">
        <v>135</v>
      </c>
      <c r="C7" s="26" t="s">
        <v>25</v>
      </c>
    </row>
    <row r="8" spans="1:4" ht="15.4" x14ac:dyDescent="0.45">
      <c r="A8" s="15">
        <v>6</v>
      </c>
      <c r="B8" s="46" t="s">
        <v>95</v>
      </c>
      <c r="C8" s="26" t="s">
        <v>25</v>
      </c>
    </row>
    <row r="9" spans="1:4" x14ac:dyDescent="0.4">
      <c r="A9" s="15">
        <v>7</v>
      </c>
      <c r="B9" s="72" t="s">
        <v>170</v>
      </c>
    </row>
  </sheetData>
  <phoneticPr fontId="0" type="noConversion"/>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5"/>
  <sheetViews>
    <sheetView workbookViewId="0"/>
  </sheetViews>
  <sheetFormatPr baseColWidth="10" defaultColWidth="11.42578125" defaultRowHeight="13.9" x14ac:dyDescent="0.4"/>
  <cols>
    <col min="1" max="1" width="24.42578125" style="68" customWidth="1"/>
    <col min="2" max="2" width="55.140625" style="68" customWidth="1"/>
    <col min="3" max="16384" width="11.42578125" style="68"/>
  </cols>
  <sheetData>
    <row r="1" spans="1:3" ht="14.25" thickBot="1" x14ac:dyDescent="0.45">
      <c r="A1" s="66" t="s">
        <v>149</v>
      </c>
      <c r="B1" s="67">
        <v>23</v>
      </c>
      <c r="C1" s="68">
        <f>MAX($A$3:$A$25)-1</f>
        <v>22</v>
      </c>
    </row>
    <row r="2" spans="1:3" ht="14.25" thickTop="1" x14ac:dyDescent="0.4">
      <c r="A2" s="69"/>
      <c r="B2" s="70" t="s">
        <v>22</v>
      </c>
      <c r="C2" s="68" t="s">
        <v>24</v>
      </c>
    </row>
    <row r="3" spans="1:3" x14ac:dyDescent="0.4">
      <c r="A3" s="71">
        <v>1</v>
      </c>
      <c r="B3" s="72" t="s">
        <v>150</v>
      </c>
      <c r="C3" s="73"/>
    </row>
    <row r="4" spans="1:3" x14ac:dyDescent="0.4">
      <c r="A4" s="71">
        <v>2</v>
      </c>
      <c r="B4" s="72" t="s">
        <v>151</v>
      </c>
      <c r="C4" s="74" t="s">
        <v>25</v>
      </c>
    </row>
    <row r="5" spans="1:3" x14ac:dyDescent="0.4">
      <c r="A5" s="71">
        <v>3</v>
      </c>
      <c r="B5" s="72" t="s">
        <v>152</v>
      </c>
      <c r="C5" s="74"/>
    </row>
    <row r="6" spans="1:3" x14ac:dyDescent="0.4">
      <c r="A6" s="71">
        <v>4</v>
      </c>
      <c r="B6" s="72" t="s">
        <v>153</v>
      </c>
      <c r="C6" s="74" t="s">
        <v>25</v>
      </c>
    </row>
    <row r="7" spans="1:3" x14ac:dyDescent="0.4">
      <c r="A7" s="71">
        <v>5</v>
      </c>
      <c r="B7" s="72" t="s">
        <v>154</v>
      </c>
      <c r="C7" s="74"/>
    </row>
    <row r="8" spans="1:3" x14ac:dyDescent="0.4">
      <c r="A8" s="71">
        <v>6</v>
      </c>
      <c r="B8" s="72" t="s">
        <v>155</v>
      </c>
      <c r="C8" s="74"/>
    </row>
    <row r="9" spans="1:3" x14ac:dyDescent="0.4">
      <c r="A9" s="71">
        <v>7</v>
      </c>
      <c r="B9" s="72" t="s">
        <v>156</v>
      </c>
      <c r="C9" s="74"/>
    </row>
    <row r="10" spans="1:3" x14ac:dyDescent="0.4">
      <c r="A10" s="71">
        <v>8</v>
      </c>
      <c r="B10" s="72" t="s">
        <v>157</v>
      </c>
      <c r="C10" s="74"/>
    </row>
    <row r="11" spans="1:3" x14ac:dyDescent="0.4">
      <c r="A11" s="71">
        <v>9</v>
      </c>
      <c r="B11" s="72" t="s">
        <v>158</v>
      </c>
      <c r="C11" s="74"/>
    </row>
    <row r="12" spans="1:3" x14ac:dyDescent="0.4">
      <c r="A12" s="71">
        <v>10</v>
      </c>
      <c r="B12" s="72" t="s">
        <v>159</v>
      </c>
      <c r="C12" s="74"/>
    </row>
    <row r="13" spans="1:3" ht="27.75" x14ac:dyDescent="0.4">
      <c r="A13" s="71">
        <v>11</v>
      </c>
      <c r="B13" s="72" t="s">
        <v>160</v>
      </c>
      <c r="C13" s="74"/>
    </row>
    <row r="14" spans="1:3" x14ac:dyDescent="0.4">
      <c r="A14" s="71">
        <v>12</v>
      </c>
      <c r="B14" s="72" t="s">
        <v>161</v>
      </c>
      <c r="C14" s="74"/>
    </row>
    <row r="15" spans="1:3" x14ac:dyDescent="0.4">
      <c r="A15" s="71">
        <v>13</v>
      </c>
      <c r="B15" s="72" t="s">
        <v>162</v>
      </c>
      <c r="C15" s="74"/>
    </row>
    <row r="16" spans="1:3" x14ac:dyDescent="0.4">
      <c r="A16" s="71">
        <v>14</v>
      </c>
      <c r="B16" s="72" t="s">
        <v>163</v>
      </c>
      <c r="C16" s="74"/>
    </row>
    <row r="17" spans="1:3" ht="41.65" x14ac:dyDescent="0.4">
      <c r="A17" s="71">
        <v>15</v>
      </c>
      <c r="B17" s="72" t="s">
        <v>164</v>
      </c>
      <c r="C17" s="74"/>
    </row>
    <row r="18" spans="1:3" ht="27.75" x14ac:dyDescent="0.4">
      <c r="A18" s="71">
        <v>16</v>
      </c>
      <c r="B18" s="72" t="s">
        <v>165</v>
      </c>
      <c r="C18" s="74"/>
    </row>
    <row r="19" spans="1:3" x14ac:dyDescent="0.4">
      <c r="A19" s="71">
        <v>17</v>
      </c>
      <c r="B19" s="72" t="s">
        <v>166</v>
      </c>
      <c r="C19" s="74"/>
    </row>
    <row r="20" spans="1:3" x14ac:dyDescent="0.4">
      <c r="A20" s="71">
        <v>18</v>
      </c>
      <c r="B20" s="72" t="s">
        <v>167</v>
      </c>
      <c r="C20" s="74"/>
    </row>
    <row r="21" spans="1:3" x14ac:dyDescent="0.4">
      <c r="A21" s="71">
        <v>19</v>
      </c>
      <c r="B21" s="72" t="s">
        <v>168</v>
      </c>
      <c r="C21" s="74"/>
    </row>
    <row r="22" spans="1:3" x14ac:dyDescent="0.4">
      <c r="A22" s="71">
        <v>20</v>
      </c>
      <c r="B22" s="72" t="s">
        <v>169</v>
      </c>
      <c r="C22" s="74"/>
    </row>
    <row r="23" spans="1:3" x14ac:dyDescent="0.4">
      <c r="A23" s="71">
        <v>21</v>
      </c>
      <c r="B23" s="72" t="s">
        <v>216</v>
      </c>
      <c r="C23" s="74"/>
    </row>
    <row r="24" spans="1:3" x14ac:dyDescent="0.4">
      <c r="A24" s="71">
        <v>22</v>
      </c>
      <c r="B24" s="72" t="s">
        <v>3</v>
      </c>
      <c r="C24" s="73"/>
    </row>
    <row r="25" spans="1:3" ht="15.4" x14ac:dyDescent="0.45">
      <c r="A25" s="71">
        <v>23</v>
      </c>
      <c r="B25" s="75" t="s">
        <v>170</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7"/>
  <sheetViews>
    <sheetView workbookViewId="0"/>
  </sheetViews>
  <sheetFormatPr baseColWidth="10" defaultColWidth="11.42578125" defaultRowHeight="15.4" x14ac:dyDescent="0.45"/>
  <cols>
    <col min="1" max="1" width="8.85546875" style="75" bestFit="1" customWidth="1"/>
    <col min="2" max="2" width="58.42578125" style="75" customWidth="1"/>
    <col min="3" max="3" width="6.85546875" style="75" bestFit="1" customWidth="1"/>
    <col min="4" max="16384" width="11.42578125" style="75"/>
  </cols>
  <sheetData>
    <row r="1" spans="1:3" ht="15.75" thickBot="1" x14ac:dyDescent="0.5">
      <c r="A1" s="81" t="s">
        <v>197</v>
      </c>
      <c r="B1" s="82">
        <v>15</v>
      </c>
      <c r="C1" s="75">
        <f>MAX($A$17:$A$17)-1</f>
        <v>14</v>
      </c>
    </row>
    <row r="2" spans="1:3" ht="15.75" thickTop="1" x14ac:dyDescent="0.45">
      <c r="A2" s="83" t="s">
        <v>21</v>
      </c>
      <c r="B2" s="84" t="s">
        <v>22</v>
      </c>
      <c r="C2" s="75" t="s">
        <v>23</v>
      </c>
    </row>
    <row r="3" spans="1:3" x14ac:dyDescent="0.45">
      <c r="A3" s="85">
        <v>1</v>
      </c>
      <c r="B3" s="46" t="s">
        <v>198</v>
      </c>
      <c r="C3" s="87"/>
    </row>
    <row r="4" spans="1:3" x14ac:dyDescent="0.45">
      <c r="A4" s="85">
        <v>2</v>
      </c>
      <c r="B4" s="46" t="s">
        <v>199</v>
      </c>
      <c r="C4" s="88" t="s">
        <v>25</v>
      </c>
    </row>
    <row r="5" spans="1:3" x14ac:dyDescent="0.45">
      <c r="A5" s="85">
        <v>3</v>
      </c>
      <c r="B5" s="46" t="s">
        <v>200</v>
      </c>
      <c r="C5" s="88"/>
    </row>
    <row r="6" spans="1:3" x14ac:dyDescent="0.45">
      <c r="A6" s="85">
        <v>4</v>
      </c>
      <c r="B6" s="46" t="s">
        <v>201</v>
      </c>
      <c r="C6" s="88" t="s">
        <v>25</v>
      </c>
    </row>
    <row r="7" spans="1:3" ht="26.25" x14ac:dyDescent="0.45">
      <c r="A7" s="85">
        <v>5</v>
      </c>
      <c r="B7" s="46" t="s">
        <v>202</v>
      </c>
      <c r="C7" s="88"/>
    </row>
    <row r="8" spans="1:3" ht="26.25" x14ac:dyDescent="0.45">
      <c r="A8" s="85">
        <v>6</v>
      </c>
      <c r="B8" s="46" t="s">
        <v>203</v>
      </c>
      <c r="C8" s="88" t="s">
        <v>25</v>
      </c>
    </row>
    <row r="9" spans="1:3" x14ac:dyDescent="0.45">
      <c r="A9" s="85">
        <v>7</v>
      </c>
      <c r="B9" s="46" t="s">
        <v>204</v>
      </c>
      <c r="C9" s="88"/>
    </row>
    <row r="10" spans="1:3" x14ac:dyDescent="0.45">
      <c r="A10" s="85">
        <v>8</v>
      </c>
      <c r="B10" s="46" t="s">
        <v>312</v>
      </c>
      <c r="C10" s="88"/>
    </row>
    <row r="11" spans="1:3" x14ac:dyDescent="0.45">
      <c r="A11" s="85">
        <v>9</v>
      </c>
      <c r="B11" s="46" t="s">
        <v>214</v>
      </c>
      <c r="C11" s="88"/>
    </row>
    <row r="12" spans="1:3" x14ac:dyDescent="0.45">
      <c r="A12" s="85">
        <v>10</v>
      </c>
      <c r="B12" s="46" t="s">
        <v>154</v>
      </c>
      <c r="C12" s="88"/>
    </row>
    <row r="13" spans="1:3" x14ac:dyDescent="0.45">
      <c r="A13" s="85">
        <v>11</v>
      </c>
      <c r="B13" s="46" t="s">
        <v>215</v>
      </c>
      <c r="C13" s="88"/>
    </row>
    <row r="14" spans="1:3" x14ac:dyDescent="0.45">
      <c r="A14" s="85">
        <v>12</v>
      </c>
      <c r="B14" s="46" t="s">
        <v>273</v>
      </c>
      <c r="C14" s="88"/>
    </row>
    <row r="15" spans="1:3" x14ac:dyDescent="0.45">
      <c r="A15" s="85">
        <v>13</v>
      </c>
      <c r="B15" s="46" t="s">
        <v>313</v>
      </c>
      <c r="C15" s="88"/>
    </row>
    <row r="16" spans="1:3" x14ac:dyDescent="0.45">
      <c r="A16" s="85">
        <v>14</v>
      </c>
      <c r="B16" s="72" t="s">
        <v>193</v>
      </c>
      <c r="C16" s="72"/>
    </row>
    <row r="17" spans="1:2" x14ac:dyDescent="0.45">
      <c r="A17" s="85">
        <v>15</v>
      </c>
      <c r="B17" s="72" t="s">
        <v>170</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1"/>
  <sheetViews>
    <sheetView workbookViewId="0"/>
  </sheetViews>
  <sheetFormatPr baseColWidth="10" defaultColWidth="11.42578125" defaultRowHeight="15.4" x14ac:dyDescent="0.45"/>
  <cols>
    <col min="1" max="1" width="13.140625" style="78" customWidth="1"/>
    <col min="2" max="2" width="55.140625" style="78" customWidth="1"/>
    <col min="3" max="16384" width="11.42578125" style="78"/>
  </cols>
  <sheetData>
    <row r="1" spans="1:3" ht="46.5" thickBot="1" x14ac:dyDescent="0.5">
      <c r="A1" s="76" t="s">
        <v>196</v>
      </c>
      <c r="B1" s="77">
        <v>18</v>
      </c>
      <c r="C1" s="78">
        <f>MAX($A$3:$A$20)-1</f>
        <v>17</v>
      </c>
    </row>
    <row r="2" spans="1:3" ht="15.75" thickTop="1" x14ac:dyDescent="0.45">
      <c r="A2" s="79" t="s">
        <v>21</v>
      </c>
      <c r="B2" s="79" t="s">
        <v>22</v>
      </c>
      <c r="C2" s="78" t="s">
        <v>23</v>
      </c>
    </row>
    <row r="3" spans="1:3" x14ac:dyDescent="0.45">
      <c r="A3" s="71">
        <v>1</v>
      </c>
      <c r="B3" s="72" t="s">
        <v>171</v>
      </c>
      <c r="C3" s="80"/>
    </row>
    <row r="4" spans="1:3" x14ac:dyDescent="0.45">
      <c r="A4" s="71">
        <v>2</v>
      </c>
      <c r="B4" s="72" t="s">
        <v>172</v>
      </c>
      <c r="C4" s="68" t="s">
        <v>25</v>
      </c>
    </row>
    <row r="5" spans="1:3" x14ac:dyDescent="0.45">
      <c r="A5" s="71">
        <v>3</v>
      </c>
      <c r="B5" s="72" t="s">
        <v>173</v>
      </c>
      <c r="C5" s="68"/>
    </row>
    <row r="6" spans="1:3" x14ac:dyDescent="0.45">
      <c r="A6" s="71">
        <v>4</v>
      </c>
      <c r="B6" s="72" t="s">
        <v>174</v>
      </c>
      <c r="C6" s="68" t="s">
        <v>25</v>
      </c>
    </row>
    <row r="7" spans="1:3" x14ac:dyDescent="0.45">
      <c r="A7" s="71">
        <v>5</v>
      </c>
      <c r="B7" s="72" t="s">
        <v>180</v>
      </c>
      <c r="C7" s="74"/>
    </row>
    <row r="8" spans="1:3" x14ac:dyDescent="0.45">
      <c r="A8" s="71">
        <v>6</v>
      </c>
      <c r="B8" s="72" t="s">
        <v>181</v>
      </c>
      <c r="C8" s="112" t="s">
        <v>25</v>
      </c>
    </row>
    <row r="9" spans="1:3" x14ac:dyDescent="0.45">
      <c r="A9" s="71">
        <v>7</v>
      </c>
      <c r="B9" s="72" t="s">
        <v>210</v>
      </c>
      <c r="C9" s="80"/>
    </row>
    <row r="10" spans="1:3" ht="27.75" x14ac:dyDescent="0.45">
      <c r="A10" s="71">
        <v>8</v>
      </c>
      <c r="B10" s="72" t="s">
        <v>211</v>
      </c>
      <c r="C10" s="68" t="s">
        <v>25</v>
      </c>
    </row>
    <row r="11" spans="1:3" x14ac:dyDescent="0.45">
      <c r="A11" s="71">
        <v>9</v>
      </c>
      <c r="B11" s="72" t="s">
        <v>175</v>
      </c>
      <c r="C11" s="68"/>
    </row>
    <row r="12" spans="1:3" x14ac:dyDescent="0.45">
      <c r="A12" s="71">
        <v>10</v>
      </c>
      <c r="B12" s="72" t="s">
        <v>176</v>
      </c>
      <c r="C12" s="74"/>
    </row>
    <row r="13" spans="1:3" x14ac:dyDescent="0.45">
      <c r="A13" s="71">
        <v>11</v>
      </c>
      <c r="B13" s="72" t="s">
        <v>177</v>
      </c>
      <c r="C13" s="74"/>
    </row>
    <row r="14" spans="1:3" x14ac:dyDescent="0.45">
      <c r="A14" s="71">
        <v>12</v>
      </c>
      <c r="B14" s="72" t="s">
        <v>212</v>
      </c>
      <c r="C14" s="74"/>
    </row>
    <row r="15" spans="1:3" x14ac:dyDescent="0.45">
      <c r="A15" s="71">
        <v>13</v>
      </c>
      <c r="B15" s="72" t="s">
        <v>178</v>
      </c>
      <c r="C15" s="74"/>
    </row>
    <row r="16" spans="1:3" x14ac:dyDescent="0.45">
      <c r="A16" s="71">
        <v>14</v>
      </c>
      <c r="B16" s="72" t="s">
        <v>179</v>
      </c>
      <c r="C16" s="74"/>
    </row>
    <row r="17" spans="1:3" x14ac:dyDescent="0.45">
      <c r="A17" s="71">
        <v>15</v>
      </c>
      <c r="B17" s="72" t="s">
        <v>182</v>
      </c>
    </row>
    <row r="18" spans="1:3" x14ac:dyDescent="0.45">
      <c r="A18" s="71">
        <v>16</v>
      </c>
      <c r="B18" s="72" t="s">
        <v>213</v>
      </c>
    </row>
    <row r="19" spans="1:3" x14ac:dyDescent="0.45">
      <c r="A19" s="71">
        <v>17</v>
      </c>
      <c r="B19" s="72" t="s">
        <v>3</v>
      </c>
    </row>
    <row r="20" spans="1:3" x14ac:dyDescent="0.45">
      <c r="A20" s="71">
        <v>18</v>
      </c>
      <c r="B20" s="75" t="s">
        <v>170</v>
      </c>
    </row>
    <row r="25" spans="1:3" x14ac:dyDescent="0.45">
      <c r="A25" s="113" t="s">
        <v>263</v>
      </c>
      <c r="B25" s="14">
        <v>6</v>
      </c>
      <c r="C25" s="113">
        <f>MAX($A$25:$A$31)-1</f>
        <v>5</v>
      </c>
    </row>
    <row r="26" spans="1:3" x14ac:dyDescent="0.45">
      <c r="A26" s="113">
        <v>1</v>
      </c>
      <c r="B26" s="14" t="s">
        <v>264</v>
      </c>
      <c r="C26" s="113"/>
    </row>
    <row r="27" spans="1:3" x14ac:dyDescent="0.45">
      <c r="A27" s="113">
        <v>2</v>
      </c>
      <c r="B27" s="14" t="s">
        <v>265</v>
      </c>
      <c r="C27" s="113"/>
    </row>
    <row r="28" spans="1:3" x14ac:dyDescent="0.45">
      <c r="A28" s="113">
        <v>3</v>
      </c>
      <c r="B28" s="14" t="s">
        <v>266</v>
      </c>
      <c r="C28" s="113"/>
    </row>
    <row r="29" spans="1:3" x14ac:dyDescent="0.45">
      <c r="A29" s="113">
        <v>4</v>
      </c>
      <c r="B29" s="14" t="s">
        <v>267</v>
      </c>
      <c r="C29" s="113"/>
    </row>
    <row r="30" spans="1:3" x14ac:dyDescent="0.45">
      <c r="A30" s="113">
        <v>5</v>
      </c>
      <c r="B30" s="14" t="s">
        <v>268</v>
      </c>
      <c r="C30" s="113"/>
    </row>
    <row r="31" spans="1:3" x14ac:dyDescent="0.45">
      <c r="A31" s="113">
        <v>6</v>
      </c>
      <c r="B31" s="114" t="s">
        <v>170</v>
      </c>
      <c r="C31" s="113"/>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5"/>
  <sheetViews>
    <sheetView workbookViewId="0"/>
  </sheetViews>
  <sheetFormatPr baseColWidth="10" defaultColWidth="11.42578125" defaultRowHeight="15.4" x14ac:dyDescent="0.45"/>
  <cols>
    <col min="1" max="1" width="8.85546875" style="75" bestFit="1" customWidth="1"/>
    <col min="2" max="2" width="58.42578125" style="75" customWidth="1"/>
    <col min="3" max="3" width="6.85546875" style="75" bestFit="1" customWidth="1"/>
    <col min="4" max="16384" width="11.42578125" style="75"/>
  </cols>
  <sheetData>
    <row r="1" spans="1:3" ht="15.75" thickBot="1" x14ac:dyDescent="0.5">
      <c r="A1" s="81" t="s">
        <v>183</v>
      </c>
      <c r="B1" s="82">
        <v>13</v>
      </c>
      <c r="C1" s="75">
        <f>MAX($A$15:$A$15)-1</f>
        <v>12</v>
      </c>
    </row>
    <row r="2" spans="1:3" ht="15.75" thickTop="1" x14ac:dyDescent="0.45">
      <c r="A2" s="83" t="s">
        <v>21</v>
      </c>
      <c r="B2" s="84" t="s">
        <v>22</v>
      </c>
      <c r="C2" s="75" t="s">
        <v>23</v>
      </c>
    </row>
    <row r="3" spans="1:3" ht="27.75" x14ac:dyDescent="0.45">
      <c r="A3" s="85">
        <v>1</v>
      </c>
      <c r="B3" s="72" t="s">
        <v>184</v>
      </c>
    </row>
    <row r="4" spans="1:3" ht="27.75" x14ac:dyDescent="0.45">
      <c r="A4" s="85">
        <v>2</v>
      </c>
      <c r="B4" s="72" t="s">
        <v>185</v>
      </c>
      <c r="C4" s="75" t="s">
        <v>25</v>
      </c>
    </row>
    <row r="5" spans="1:3" x14ac:dyDescent="0.45">
      <c r="A5" s="85">
        <v>3</v>
      </c>
      <c r="B5" s="72" t="s">
        <v>186</v>
      </c>
    </row>
    <row r="6" spans="1:3" x14ac:dyDescent="0.45">
      <c r="A6" s="85">
        <v>4</v>
      </c>
      <c r="B6" s="72" t="s">
        <v>187</v>
      </c>
    </row>
    <row r="7" spans="1:3" x14ac:dyDescent="0.45">
      <c r="A7" s="85">
        <v>5</v>
      </c>
      <c r="B7" s="72" t="s">
        <v>188</v>
      </c>
    </row>
    <row r="8" spans="1:3" x14ac:dyDescent="0.45">
      <c r="A8" s="85">
        <v>6</v>
      </c>
      <c r="B8" s="72" t="s">
        <v>189</v>
      </c>
    </row>
    <row r="9" spans="1:3" x14ac:dyDescent="0.45">
      <c r="A9" s="85">
        <v>7</v>
      </c>
      <c r="B9" s="72" t="s">
        <v>190</v>
      </c>
    </row>
    <row r="10" spans="1:3" x14ac:dyDescent="0.45">
      <c r="A10" s="85">
        <v>8</v>
      </c>
      <c r="B10" s="72" t="s">
        <v>191</v>
      </c>
    </row>
    <row r="11" spans="1:3" x14ac:dyDescent="0.45">
      <c r="A11" s="85">
        <v>9</v>
      </c>
      <c r="B11" s="72" t="s">
        <v>192</v>
      </c>
    </row>
    <row r="12" spans="1:3" x14ac:dyDescent="0.45">
      <c r="A12" s="85">
        <v>10</v>
      </c>
      <c r="B12" s="72" t="s">
        <v>182</v>
      </c>
    </row>
    <row r="13" spans="1:3" x14ac:dyDescent="0.45">
      <c r="A13" s="85">
        <v>11</v>
      </c>
      <c r="B13" s="72" t="s">
        <v>274</v>
      </c>
    </row>
    <row r="14" spans="1:3" x14ac:dyDescent="0.45">
      <c r="A14" s="85">
        <v>12</v>
      </c>
      <c r="B14" s="72" t="s">
        <v>193</v>
      </c>
      <c r="C14" s="72"/>
    </row>
    <row r="15" spans="1:3" x14ac:dyDescent="0.45">
      <c r="A15" s="85">
        <v>13</v>
      </c>
      <c r="B15" s="72" t="s">
        <v>170</v>
      </c>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9"/>
  <sheetViews>
    <sheetView workbookViewId="0"/>
  </sheetViews>
  <sheetFormatPr baseColWidth="10" defaultColWidth="11.42578125" defaultRowHeight="13.15" x14ac:dyDescent="0.4"/>
  <cols>
    <col min="1" max="1" width="13.140625" style="96" customWidth="1"/>
    <col min="2" max="2" width="62.85546875" style="96" customWidth="1"/>
    <col min="3" max="16384" width="11.42578125" style="96"/>
  </cols>
  <sheetData>
    <row r="1" spans="1:3" ht="13.5" thickBot="1" x14ac:dyDescent="0.45">
      <c r="A1" s="96" t="s">
        <v>220</v>
      </c>
      <c r="B1" s="97">
        <v>17</v>
      </c>
      <c r="C1" s="96">
        <f>MAX($A$3:$A$19)-1</f>
        <v>16</v>
      </c>
    </row>
    <row r="2" spans="1:3" ht="13.5" thickTop="1" x14ac:dyDescent="0.4">
      <c r="A2" s="98" t="s">
        <v>21</v>
      </c>
      <c r="B2" s="98" t="s">
        <v>22</v>
      </c>
      <c r="C2" s="96" t="s">
        <v>23</v>
      </c>
    </row>
    <row r="3" spans="1:3" x14ac:dyDescent="0.4">
      <c r="A3" s="99">
        <v>1</v>
      </c>
      <c r="B3" s="100" t="s">
        <v>221</v>
      </c>
      <c r="C3" s="101"/>
    </row>
    <row r="4" spans="1:3" x14ac:dyDescent="0.4">
      <c r="A4" s="99">
        <v>2</v>
      </c>
      <c r="B4" s="100" t="s">
        <v>222</v>
      </c>
      <c r="C4" s="96" t="s">
        <v>25</v>
      </c>
    </row>
    <row r="5" spans="1:3" x14ac:dyDescent="0.4">
      <c r="A5" s="99">
        <v>3</v>
      </c>
      <c r="B5" s="100" t="s">
        <v>223</v>
      </c>
    </row>
    <row r="6" spans="1:3" x14ac:dyDescent="0.4">
      <c r="A6" s="99">
        <v>4</v>
      </c>
      <c r="B6" s="100" t="s">
        <v>224</v>
      </c>
      <c r="C6" s="102"/>
    </row>
    <row r="7" spans="1:3" x14ac:dyDescent="0.4">
      <c r="A7" s="99">
        <v>5</v>
      </c>
      <c r="B7" s="100" t="s">
        <v>225</v>
      </c>
      <c r="C7" s="102"/>
    </row>
    <row r="8" spans="1:3" x14ac:dyDescent="0.4">
      <c r="A8" s="99">
        <v>6</v>
      </c>
      <c r="B8" s="100" t="s">
        <v>226</v>
      </c>
      <c r="C8" s="102"/>
    </row>
    <row r="9" spans="1:3" x14ac:dyDescent="0.4">
      <c r="A9" s="99">
        <v>7</v>
      </c>
      <c r="B9" s="100" t="s">
        <v>227</v>
      </c>
      <c r="C9" s="102"/>
    </row>
    <row r="10" spans="1:3" x14ac:dyDescent="0.4">
      <c r="A10" s="99">
        <v>8</v>
      </c>
      <c r="B10" s="100" t="s">
        <v>228</v>
      </c>
      <c r="C10" s="102"/>
    </row>
    <row r="11" spans="1:3" x14ac:dyDescent="0.4">
      <c r="A11" s="99">
        <v>9</v>
      </c>
      <c r="B11" s="100" t="s">
        <v>229</v>
      </c>
      <c r="C11" s="102"/>
    </row>
    <row r="12" spans="1:3" x14ac:dyDescent="0.4">
      <c r="A12" s="99">
        <v>10</v>
      </c>
      <c r="B12" s="100" t="s">
        <v>230</v>
      </c>
      <c r="C12" s="102"/>
    </row>
    <row r="13" spans="1:3" x14ac:dyDescent="0.4">
      <c r="A13" s="99">
        <v>11</v>
      </c>
      <c r="B13" s="100" t="s">
        <v>231</v>
      </c>
      <c r="C13" s="102"/>
    </row>
    <row r="14" spans="1:3" x14ac:dyDescent="0.4">
      <c r="A14" s="99">
        <v>12</v>
      </c>
      <c r="B14" s="100" t="s">
        <v>232</v>
      </c>
      <c r="C14" s="102"/>
    </row>
    <row r="15" spans="1:3" x14ac:dyDescent="0.4">
      <c r="A15" s="99">
        <v>13</v>
      </c>
      <c r="B15" s="100" t="s">
        <v>233</v>
      </c>
      <c r="C15" s="102"/>
    </row>
    <row r="16" spans="1:3" x14ac:dyDescent="0.4">
      <c r="A16" s="99">
        <v>14</v>
      </c>
      <c r="B16" s="100" t="s">
        <v>234</v>
      </c>
      <c r="C16" s="102"/>
    </row>
    <row r="17" spans="1:3" x14ac:dyDescent="0.4">
      <c r="A17" s="99">
        <v>15</v>
      </c>
      <c r="B17" s="100" t="s">
        <v>253</v>
      </c>
      <c r="C17" s="102"/>
    </row>
    <row r="18" spans="1:3" x14ac:dyDescent="0.4">
      <c r="A18" s="99">
        <v>16</v>
      </c>
      <c r="B18" s="99" t="s">
        <v>3</v>
      </c>
    </row>
    <row r="19" spans="1:3" x14ac:dyDescent="0.4">
      <c r="A19" s="99">
        <v>17</v>
      </c>
      <c r="B19" s="103" t="s">
        <v>170</v>
      </c>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BDE4-5C20-4285-AD74-E9C7B98A12DB}">
  <dimension ref="A1:C19"/>
  <sheetViews>
    <sheetView workbookViewId="0"/>
  </sheetViews>
  <sheetFormatPr baseColWidth="10" defaultColWidth="11.42578125" defaultRowHeight="13.15" x14ac:dyDescent="0.4"/>
  <cols>
    <col min="1" max="1" width="13.140625" style="96" customWidth="1"/>
    <col min="2" max="2" width="62.85546875" style="96" customWidth="1"/>
    <col min="3" max="16384" width="11.42578125" style="96"/>
  </cols>
  <sheetData>
    <row r="1" spans="1:3" ht="13.5" thickBot="1" x14ac:dyDescent="0.45">
      <c r="A1" s="96" t="s">
        <v>276</v>
      </c>
      <c r="B1" s="97">
        <v>17</v>
      </c>
      <c r="C1" s="96">
        <f>MAX($A$3:$A$19)-1</f>
        <v>16</v>
      </c>
    </row>
    <row r="2" spans="1:3" ht="13.5" thickTop="1" x14ac:dyDescent="0.4">
      <c r="A2" s="98" t="s">
        <v>21</v>
      </c>
      <c r="B2" s="98" t="s">
        <v>22</v>
      </c>
      <c r="C2" s="96" t="s">
        <v>23</v>
      </c>
    </row>
    <row r="3" spans="1:3" ht="15.4" x14ac:dyDescent="0.4">
      <c r="A3" s="99">
        <v>1</v>
      </c>
      <c r="B3" s="120" t="s">
        <v>277</v>
      </c>
      <c r="C3" s="101"/>
    </row>
    <row r="4" spans="1:3" ht="15.4" x14ac:dyDescent="0.4">
      <c r="A4" s="99">
        <v>2</v>
      </c>
      <c r="B4" s="120" t="s">
        <v>278</v>
      </c>
      <c r="C4" s="96" t="s">
        <v>25</v>
      </c>
    </row>
    <row r="5" spans="1:3" ht="15.4" x14ac:dyDescent="0.4">
      <c r="A5" s="99">
        <v>3</v>
      </c>
      <c r="B5" s="120" t="s">
        <v>281</v>
      </c>
      <c r="C5" s="102"/>
    </row>
    <row r="6" spans="1:3" ht="15.4" x14ac:dyDescent="0.4">
      <c r="A6" s="99">
        <v>4</v>
      </c>
      <c r="B6" s="120" t="s">
        <v>282</v>
      </c>
      <c r="C6" s="102" t="s">
        <v>25</v>
      </c>
    </row>
    <row r="7" spans="1:3" ht="15.4" x14ac:dyDescent="0.4">
      <c r="A7" s="99">
        <v>5</v>
      </c>
      <c r="B7" s="120" t="s">
        <v>290</v>
      </c>
    </row>
    <row r="8" spans="1:3" ht="15.4" x14ac:dyDescent="0.4">
      <c r="A8" s="99">
        <v>6</v>
      </c>
      <c r="B8" s="120" t="s">
        <v>291</v>
      </c>
      <c r="C8" s="96" t="s">
        <v>25</v>
      </c>
    </row>
    <row r="9" spans="1:3" ht="15.4" x14ac:dyDescent="0.4">
      <c r="A9" s="99">
        <v>7</v>
      </c>
      <c r="B9" s="120" t="s">
        <v>279</v>
      </c>
      <c r="C9" s="102"/>
    </row>
    <row r="10" spans="1:3" ht="15.4" x14ac:dyDescent="0.4">
      <c r="A10" s="99">
        <v>8</v>
      </c>
      <c r="B10" s="120" t="s">
        <v>280</v>
      </c>
      <c r="C10" s="102"/>
    </row>
    <row r="11" spans="1:3" ht="15.4" x14ac:dyDescent="0.4">
      <c r="A11" s="99">
        <v>9</v>
      </c>
      <c r="B11" s="120" t="s">
        <v>283</v>
      </c>
      <c r="C11" s="102"/>
    </row>
    <row r="12" spans="1:3" ht="15.4" x14ac:dyDescent="0.4">
      <c r="A12" s="99">
        <v>10</v>
      </c>
      <c r="B12" s="120" t="s">
        <v>284</v>
      </c>
      <c r="C12" s="102"/>
    </row>
    <row r="13" spans="1:3" ht="15.4" x14ac:dyDescent="0.4">
      <c r="A13" s="99">
        <v>11</v>
      </c>
      <c r="B13" s="120" t="s">
        <v>287</v>
      </c>
      <c r="C13" s="102"/>
    </row>
    <row r="14" spans="1:3" ht="15.4" x14ac:dyDescent="0.4">
      <c r="A14" s="99">
        <v>12</v>
      </c>
      <c r="B14" s="120" t="s">
        <v>285</v>
      </c>
      <c r="C14" s="102"/>
    </row>
    <row r="15" spans="1:3" ht="15.4" x14ac:dyDescent="0.4">
      <c r="A15" s="99">
        <v>13</v>
      </c>
      <c r="B15" s="120" t="s">
        <v>286</v>
      </c>
      <c r="C15" s="102"/>
    </row>
    <row r="16" spans="1:3" ht="15.4" x14ac:dyDescent="0.4">
      <c r="A16" s="99">
        <v>14</v>
      </c>
      <c r="B16" s="120" t="s">
        <v>288</v>
      </c>
      <c r="C16" s="102"/>
    </row>
    <row r="17" spans="1:3" ht="15.4" x14ac:dyDescent="0.4">
      <c r="A17" s="99">
        <v>15</v>
      </c>
      <c r="B17" s="120" t="s">
        <v>289</v>
      </c>
      <c r="C17" s="102"/>
    </row>
    <row r="18" spans="1:3" x14ac:dyDescent="0.4">
      <c r="A18" s="99">
        <v>16</v>
      </c>
      <c r="B18" s="99" t="s">
        <v>3</v>
      </c>
    </row>
    <row r="19" spans="1:3" x14ac:dyDescent="0.4">
      <c r="A19" s="99">
        <v>17</v>
      </c>
      <c r="B19" s="103" t="s">
        <v>170</v>
      </c>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EDC46-1C9C-47C6-96BE-44C311E04FF9}">
  <dimension ref="A1"/>
  <sheetViews>
    <sheetView workbookViewId="0"/>
  </sheetViews>
  <sheetFormatPr baseColWidth="10" defaultColWidth="11.42578125" defaultRowHeight="13.9" x14ac:dyDescent="0.4"/>
  <cols>
    <col min="1" max="16384" width="11.42578125" style="104"/>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DD75-D8BD-42AD-AA18-BF3808840AF9}">
  <dimension ref="A1:C7"/>
  <sheetViews>
    <sheetView workbookViewId="0">
      <selection sqref="A1:C1"/>
    </sheetView>
  </sheetViews>
  <sheetFormatPr baseColWidth="10" defaultColWidth="11.42578125" defaultRowHeight="13.9" x14ac:dyDescent="0.4"/>
  <cols>
    <col min="1" max="3" width="27.5703125" style="128" customWidth="1"/>
    <col min="4" max="16384" width="11.42578125" style="128"/>
  </cols>
  <sheetData>
    <row r="1" spans="1:3" s="127" customFormat="1" ht="15" x14ac:dyDescent="0.4">
      <c r="A1" s="154" t="s">
        <v>63</v>
      </c>
      <c r="B1" s="154"/>
      <c r="C1" s="154"/>
    </row>
    <row r="2" spans="1:3" s="127" customFormat="1" ht="79.7" customHeight="1" x14ac:dyDescent="0.4">
      <c r="A2" s="152" t="s">
        <v>292</v>
      </c>
      <c r="B2" s="153"/>
      <c r="C2" s="153"/>
    </row>
    <row r="3" spans="1:3" s="127" customFormat="1" ht="66.2" customHeight="1" x14ac:dyDescent="0.4">
      <c r="A3" s="152" t="s">
        <v>64</v>
      </c>
      <c r="B3" s="153"/>
      <c r="C3" s="153"/>
    </row>
    <row r="4" spans="1:3" s="127" customFormat="1" ht="45" customHeight="1" x14ac:dyDescent="0.4">
      <c r="A4" s="152" t="s">
        <v>65</v>
      </c>
      <c r="B4" s="153"/>
      <c r="C4" s="153"/>
    </row>
    <row r="5" spans="1:3" s="127" customFormat="1" ht="45" customHeight="1" x14ac:dyDescent="0.4">
      <c r="A5" s="152" t="s">
        <v>66</v>
      </c>
      <c r="B5" s="152"/>
      <c r="C5" s="152"/>
    </row>
    <row r="6" spans="1:3" s="127" customFormat="1" ht="70.25" customHeight="1" x14ac:dyDescent="0.4">
      <c r="A6" s="152" t="s">
        <v>67</v>
      </c>
      <c r="B6" s="153"/>
      <c r="C6" s="153"/>
    </row>
    <row r="7" spans="1:3" s="127" customFormat="1" ht="65.25" customHeight="1" x14ac:dyDescent="0.4">
      <c r="A7" s="152" t="s">
        <v>68</v>
      </c>
      <c r="B7" s="153"/>
      <c r="C7" s="153"/>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A528-AEA1-47EC-86A1-5CBD675F0B57}">
  <dimension ref="A1:D16"/>
  <sheetViews>
    <sheetView workbookViewId="0"/>
  </sheetViews>
  <sheetFormatPr baseColWidth="10" defaultColWidth="11.42578125" defaultRowHeight="15.4" x14ac:dyDescent="0.45"/>
  <cols>
    <col min="1" max="3" width="27.5703125" style="131" customWidth="1"/>
    <col min="4" max="16384" width="11.42578125" style="131"/>
  </cols>
  <sheetData>
    <row r="1" spans="1:4" s="130" customFormat="1" x14ac:dyDescent="0.4">
      <c r="A1" s="129" t="s">
        <v>5</v>
      </c>
      <c r="B1" s="129"/>
      <c r="C1" s="129"/>
      <c r="D1" s="129"/>
    </row>
    <row r="2" spans="1:4" s="130" customFormat="1" ht="72" customHeight="1" x14ac:dyDescent="0.4">
      <c r="A2" s="156" t="s">
        <v>17</v>
      </c>
      <c r="B2" s="157"/>
      <c r="C2" s="157"/>
    </row>
    <row r="3" spans="1:4" s="130" customFormat="1" ht="59.45" customHeight="1" x14ac:dyDescent="0.4">
      <c r="A3" s="156" t="s">
        <v>18</v>
      </c>
      <c r="B3" s="157"/>
      <c r="C3" s="157"/>
    </row>
    <row r="4" spans="1:4" s="130" customFormat="1" ht="108" customHeight="1" x14ac:dyDescent="0.4">
      <c r="A4" s="156" t="s">
        <v>19</v>
      </c>
      <c r="B4" s="157"/>
      <c r="C4" s="157"/>
    </row>
    <row r="5" spans="1:4" s="130" customFormat="1" ht="154.5" customHeight="1" x14ac:dyDescent="0.4">
      <c r="A5" s="156" t="s">
        <v>97</v>
      </c>
      <c r="B5" s="156"/>
      <c r="C5" s="156"/>
    </row>
    <row r="6" spans="1:4" s="130" customFormat="1" ht="141.94999999999999" customHeight="1" x14ac:dyDescent="0.4">
      <c r="A6" s="156" t="s">
        <v>20</v>
      </c>
      <c r="B6" s="156"/>
      <c r="C6" s="156"/>
    </row>
    <row r="7" spans="1:4" s="130" customFormat="1" ht="195.2" customHeight="1" x14ac:dyDescent="0.4">
      <c r="A7" s="156" t="s">
        <v>293</v>
      </c>
      <c r="B7" s="157"/>
      <c r="C7" s="157"/>
    </row>
    <row r="8" spans="1:4" s="130" customFormat="1" ht="79.7" customHeight="1" x14ac:dyDescent="0.4">
      <c r="A8" s="156" t="s">
        <v>40</v>
      </c>
      <c r="B8" s="157"/>
      <c r="C8" s="157"/>
    </row>
    <row r="9" spans="1:4" x14ac:dyDescent="0.45">
      <c r="A9" s="155"/>
      <c r="B9" s="155"/>
      <c r="C9" s="155"/>
    </row>
    <row r="10" spans="1:4" x14ac:dyDescent="0.45">
      <c r="A10" s="155"/>
      <c r="B10" s="155"/>
      <c r="C10" s="155"/>
    </row>
    <row r="11" spans="1:4" x14ac:dyDescent="0.45">
      <c r="A11" s="155"/>
      <c r="B11" s="155"/>
      <c r="C11" s="155"/>
    </row>
    <row r="12" spans="1:4" x14ac:dyDescent="0.45">
      <c r="A12" s="155"/>
      <c r="B12" s="155"/>
      <c r="C12" s="155"/>
    </row>
    <row r="13" spans="1:4" x14ac:dyDescent="0.45">
      <c r="A13" s="155"/>
      <c r="B13" s="155"/>
      <c r="C13" s="155"/>
    </row>
    <row r="14" spans="1:4" x14ac:dyDescent="0.45">
      <c r="A14" s="155"/>
      <c r="B14" s="155"/>
      <c r="C14" s="155"/>
    </row>
    <row r="15" spans="1:4" x14ac:dyDescent="0.45">
      <c r="A15" s="155"/>
      <c r="B15" s="155"/>
      <c r="C15" s="155"/>
    </row>
    <row r="16" spans="1:4" x14ac:dyDescent="0.45">
      <c r="A16" s="155"/>
      <c r="B16" s="155"/>
      <c r="C16" s="155"/>
    </row>
  </sheetData>
  <sheetProtection algorithmName="SHA-512" hashValue="JZyrsFzkqZlsiN9m/df4F9Zve8s9YyBu50tw0cEIMTCvfSyCwagFoMDbLuPZP9k+bS7kfdkQ7dHY9NvrFMWwRg==" saltValue="s4gRDHtfaEPrn7DkX8CkI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D3D43-9939-4C6C-84B8-15400C8FEF10}">
  <sheetPr>
    <pageSetUpPr fitToPage="1"/>
  </sheetPr>
  <dimension ref="A1:E11"/>
  <sheetViews>
    <sheetView workbookViewId="0">
      <selection sqref="A1:C1"/>
    </sheetView>
  </sheetViews>
  <sheetFormatPr baseColWidth="10" defaultColWidth="11.42578125" defaultRowHeight="15.4" x14ac:dyDescent="0.45"/>
  <cols>
    <col min="1" max="3" width="27.5703125" style="132" customWidth="1"/>
    <col min="4" max="16384" width="11.42578125" style="132"/>
  </cols>
  <sheetData>
    <row r="1" spans="1:5" ht="27.75" customHeight="1" x14ac:dyDescent="0.45">
      <c r="A1" s="158" t="s">
        <v>294</v>
      </c>
      <c r="B1" s="158"/>
      <c r="C1" s="158"/>
    </row>
    <row r="2" spans="1:5" s="133" customFormat="1" ht="100.25" customHeight="1" x14ac:dyDescent="0.4">
      <c r="A2" s="156" t="s">
        <v>295</v>
      </c>
      <c r="B2" s="157"/>
      <c r="C2" s="157"/>
      <c r="E2" s="134"/>
    </row>
    <row r="3" spans="1:5" s="133" customFormat="1" ht="45" customHeight="1" x14ac:dyDescent="0.4">
      <c r="A3" s="156" t="s">
        <v>296</v>
      </c>
      <c r="B3" s="157"/>
      <c r="C3" s="157"/>
      <c r="E3" s="134"/>
    </row>
    <row r="4" spans="1:5" s="133" customFormat="1" ht="66.75" customHeight="1" x14ac:dyDescent="0.4">
      <c r="A4" s="159" t="s">
        <v>297</v>
      </c>
      <c r="B4" s="160"/>
      <c r="C4" s="161"/>
      <c r="E4" s="134"/>
    </row>
    <row r="5" spans="1:5" ht="30.75" x14ac:dyDescent="0.45">
      <c r="A5" s="135" t="s">
        <v>26</v>
      </c>
      <c r="B5" s="135" t="s">
        <v>39</v>
      </c>
    </row>
    <row r="6" spans="1:5" x14ac:dyDescent="0.45">
      <c r="A6" s="136">
        <v>1379</v>
      </c>
      <c r="B6" s="136">
        <v>1380</v>
      </c>
    </row>
    <row r="7" spans="1:5" x14ac:dyDescent="0.45">
      <c r="A7" s="136">
        <v>179.34</v>
      </c>
      <c r="B7" s="136">
        <v>179</v>
      </c>
    </row>
    <row r="8" spans="1:5" x14ac:dyDescent="0.45">
      <c r="A8" s="136">
        <v>80.12</v>
      </c>
      <c r="B8" s="136">
        <v>80.099999999999994</v>
      </c>
    </row>
    <row r="9" spans="1:5" x14ac:dyDescent="0.45">
      <c r="A9" s="136">
        <v>7.8</v>
      </c>
      <c r="B9" s="137">
        <v>7.8</v>
      </c>
    </row>
    <row r="10" spans="1:5" ht="24" hidden="1" customHeight="1" x14ac:dyDescent="0.45">
      <c r="A10" s="162"/>
      <c r="B10" s="163"/>
      <c r="C10" s="163"/>
    </row>
    <row r="11" spans="1:5" x14ac:dyDescent="0.45">
      <c r="A11" s="136">
        <v>7.8320000000000001E-2</v>
      </c>
      <c r="B11" s="138">
        <v>7.8299999999999995E-2</v>
      </c>
    </row>
  </sheetData>
  <sheetProtection algorithmName="SHA-512" hashValue="llywle1iZvXXGC8CzzBbWfCsKs/o+YgpV7lnJb0p/vNywaPvOIZuTFIQdKcW4/ysacckYEPIdkLPj1W5DtPmjA==" saltValue="uuv7v0KVj1dBCmzQajqNx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495B3-CEE7-47E4-954F-277A8D6DF247}">
  <dimension ref="A1:H20"/>
  <sheetViews>
    <sheetView zoomScaleNormal="100" workbookViewId="0">
      <selection sqref="A1:H1"/>
    </sheetView>
  </sheetViews>
  <sheetFormatPr baseColWidth="10" defaultColWidth="11.42578125" defaultRowHeight="13.9" x14ac:dyDescent="0.4"/>
  <cols>
    <col min="1" max="8" width="10.5703125" style="140" customWidth="1"/>
    <col min="9" max="256" width="11.42578125" style="140"/>
    <col min="257" max="264" width="10.5703125" style="140" customWidth="1"/>
    <col min="265" max="512" width="11.42578125" style="140"/>
    <col min="513" max="520" width="10.5703125" style="140" customWidth="1"/>
    <col min="521" max="768" width="11.42578125" style="140"/>
    <col min="769" max="776" width="10.5703125" style="140" customWidth="1"/>
    <col min="777" max="1024" width="11.42578125" style="140"/>
    <col min="1025" max="1032" width="10.5703125" style="140" customWidth="1"/>
    <col min="1033" max="1280" width="11.42578125" style="140"/>
    <col min="1281" max="1288" width="10.5703125" style="140" customWidth="1"/>
    <col min="1289" max="1536" width="11.42578125" style="140"/>
    <col min="1537" max="1544" width="10.5703125" style="140" customWidth="1"/>
    <col min="1545" max="1792" width="11.42578125" style="140"/>
    <col min="1793" max="1800" width="10.5703125" style="140" customWidth="1"/>
    <col min="1801" max="2048" width="11.42578125" style="140"/>
    <col min="2049" max="2056" width="10.5703125" style="140" customWidth="1"/>
    <col min="2057" max="2304" width="11.42578125" style="140"/>
    <col min="2305" max="2312" width="10.5703125" style="140" customWidth="1"/>
    <col min="2313" max="2560" width="11.42578125" style="140"/>
    <col min="2561" max="2568" width="10.5703125" style="140" customWidth="1"/>
    <col min="2569" max="2816" width="11.42578125" style="140"/>
    <col min="2817" max="2824" width="10.5703125" style="140" customWidth="1"/>
    <col min="2825" max="3072" width="11.42578125" style="140"/>
    <col min="3073" max="3080" width="10.5703125" style="140" customWidth="1"/>
    <col min="3081" max="3328" width="11.42578125" style="140"/>
    <col min="3329" max="3336" width="10.5703125" style="140" customWidth="1"/>
    <col min="3337" max="3584" width="11.42578125" style="140"/>
    <col min="3585" max="3592" width="10.5703125" style="140" customWidth="1"/>
    <col min="3593" max="3840" width="11.42578125" style="140"/>
    <col min="3841" max="3848" width="10.5703125" style="140" customWidth="1"/>
    <col min="3849" max="4096" width="11.42578125" style="140"/>
    <col min="4097" max="4104" width="10.5703125" style="140" customWidth="1"/>
    <col min="4105" max="4352" width="11.42578125" style="140"/>
    <col min="4353" max="4360" width="10.5703125" style="140" customWidth="1"/>
    <col min="4361" max="4608" width="11.42578125" style="140"/>
    <col min="4609" max="4616" width="10.5703125" style="140" customWidth="1"/>
    <col min="4617" max="4864" width="11.42578125" style="140"/>
    <col min="4865" max="4872" width="10.5703125" style="140" customWidth="1"/>
    <col min="4873" max="5120" width="11.42578125" style="140"/>
    <col min="5121" max="5128" width="10.5703125" style="140" customWidth="1"/>
    <col min="5129" max="5376" width="11.42578125" style="140"/>
    <col min="5377" max="5384" width="10.5703125" style="140" customWidth="1"/>
    <col min="5385" max="5632" width="11.42578125" style="140"/>
    <col min="5633" max="5640" width="10.5703125" style="140" customWidth="1"/>
    <col min="5641" max="5888" width="11.42578125" style="140"/>
    <col min="5889" max="5896" width="10.5703125" style="140" customWidth="1"/>
    <col min="5897" max="6144" width="11.42578125" style="140"/>
    <col min="6145" max="6152" width="10.5703125" style="140" customWidth="1"/>
    <col min="6153" max="6400" width="11.42578125" style="140"/>
    <col min="6401" max="6408" width="10.5703125" style="140" customWidth="1"/>
    <col min="6409" max="6656" width="11.42578125" style="140"/>
    <col min="6657" max="6664" width="10.5703125" style="140" customWidth="1"/>
    <col min="6665" max="6912" width="11.42578125" style="140"/>
    <col min="6913" max="6920" width="10.5703125" style="140" customWidth="1"/>
    <col min="6921" max="7168" width="11.42578125" style="140"/>
    <col min="7169" max="7176" width="10.5703125" style="140" customWidth="1"/>
    <col min="7177" max="7424" width="11.42578125" style="140"/>
    <col min="7425" max="7432" width="10.5703125" style="140" customWidth="1"/>
    <col min="7433" max="7680" width="11.42578125" style="140"/>
    <col min="7681" max="7688" width="10.5703125" style="140" customWidth="1"/>
    <col min="7689" max="7936" width="11.42578125" style="140"/>
    <col min="7937" max="7944" width="10.5703125" style="140" customWidth="1"/>
    <col min="7945" max="8192" width="11.42578125" style="140"/>
    <col min="8193" max="8200" width="10.5703125" style="140" customWidth="1"/>
    <col min="8201" max="8448" width="11.42578125" style="140"/>
    <col min="8449" max="8456" width="10.5703125" style="140" customWidth="1"/>
    <col min="8457" max="8704" width="11.42578125" style="140"/>
    <col min="8705" max="8712" width="10.5703125" style="140" customWidth="1"/>
    <col min="8713" max="8960" width="11.42578125" style="140"/>
    <col min="8961" max="8968" width="10.5703125" style="140" customWidth="1"/>
    <col min="8969" max="9216" width="11.42578125" style="140"/>
    <col min="9217" max="9224" width="10.5703125" style="140" customWidth="1"/>
    <col min="9225" max="9472" width="11.42578125" style="140"/>
    <col min="9473" max="9480" width="10.5703125" style="140" customWidth="1"/>
    <col min="9481" max="9728" width="11.42578125" style="140"/>
    <col min="9729" max="9736" width="10.5703125" style="140" customWidth="1"/>
    <col min="9737" max="9984" width="11.42578125" style="140"/>
    <col min="9985" max="9992" width="10.5703125" style="140" customWidth="1"/>
    <col min="9993" max="10240" width="11.42578125" style="140"/>
    <col min="10241" max="10248" width="10.5703125" style="140" customWidth="1"/>
    <col min="10249" max="10496" width="11.42578125" style="140"/>
    <col min="10497" max="10504" width="10.5703125" style="140" customWidth="1"/>
    <col min="10505" max="10752" width="11.42578125" style="140"/>
    <col min="10753" max="10760" width="10.5703125" style="140" customWidth="1"/>
    <col min="10761" max="11008" width="11.42578125" style="140"/>
    <col min="11009" max="11016" width="10.5703125" style="140" customWidth="1"/>
    <col min="11017" max="11264" width="11.42578125" style="140"/>
    <col min="11265" max="11272" width="10.5703125" style="140" customWidth="1"/>
    <col min="11273" max="11520" width="11.42578125" style="140"/>
    <col min="11521" max="11528" width="10.5703125" style="140" customWidth="1"/>
    <col min="11529" max="11776" width="11.42578125" style="140"/>
    <col min="11777" max="11784" width="10.5703125" style="140" customWidth="1"/>
    <col min="11785" max="12032" width="11.42578125" style="140"/>
    <col min="12033" max="12040" width="10.5703125" style="140" customWidth="1"/>
    <col min="12041" max="12288" width="11.42578125" style="140"/>
    <col min="12289" max="12296" width="10.5703125" style="140" customWidth="1"/>
    <col min="12297" max="12544" width="11.42578125" style="140"/>
    <col min="12545" max="12552" width="10.5703125" style="140" customWidth="1"/>
    <col min="12553" max="12800" width="11.42578125" style="140"/>
    <col min="12801" max="12808" width="10.5703125" style="140" customWidth="1"/>
    <col min="12809" max="13056" width="11.42578125" style="140"/>
    <col min="13057" max="13064" width="10.5703125" style="140" customWidth="1"/>
    <col min="13065" max="13312" width="11.42578125" style="140"/>
    <col min="13313" max="13320" width="10.5703125" style="140" customWidth="1"/>
    <col min="13321" max="13568" width="11.42578125" style="140"/>
    <col min="13569" max="13576" width="10.5703125" style="140" customWidth="1"/>
    <col min="13577" max="13824" width="11.42578125" style="140"/>
    <col min="13825" max="13832" width="10.5703125" style="140" customWidth="1"/>
    <col min="13833" max="14080" width="11.42578125" style="140"/>
    <col min="14081" max="14088" width="10.5703125" style="140" customWidth="1"/>
    <col min="14089" max="14336" width="11.42578125" style="140"/>
    <col min="14337" max="14344" width="10.5703125" style="140" customWidth="1"/>
    <col min="14345" max="14592" width="11.42578125" style="140"/>
    <col min="14593" max="14600" width="10.5703125" style="140" customWidth="1"/>
    <col min="14601" max="14848" width="11.42578125" style="140"/>
    <col min="14849" max="14856" width="10.5703125" style="140" customWidth="1"/>
    <col min="14857" max="15104" width="11.42578125" style="140"/>
    <col min="15105" max="15112" width="10.5703125" style="140" customWidth="1"/>
    <col min="15113" max="15360" width="11.42578125" style="140"/>
    <col min="15361" max="15368" width="10.5703125" style="140" customWidth="1"/>
    <col min="15369" max="15616" width="11.42578125" style="140"/>
    <col min="15617" max="15624" width="10.5703125" style="140" customWidth="1"/>
    <col min="15625" max="15872" width="11.42578125" style="140"/>
    <col min="15873" max="15880" width="10.5703125" style="140" customWidth="1"/>
    <col min="15881" max="16128" width="11.42578125" style="140"/>
    <col min="16129" max="16136" width="10.5703125" style="140" customWidth="1"/>
    <col min="16137" max="16384" width="11.42578125" style="140"/>
  </cols>
  <sheetData>
    <row r="1" spans="1:8" s="139" customFormat="1" ht="20.100000000000001" customHeight="1" x14ac:dyDescent="0.4">
      <c r="A1" s="166" t="s">
        <v>237</v>
      </c>
      <c r="B1" s="166"/>
      <c r="C1" s="166"/>
      <c r="D1" s="166"/>
      <c r="E1" s="166"/>
      <c r="F1" s="166"/>
      <c r="G1" s="166"/>
      <c r="H1" s="166"/>
    </row>
    <row r="2" spans="1:8" s="139" customFormat="1" ht="43.5" customHeight="1" x14ac:dyDescent="0.4">
      <c r="A2" s="165" t="s">
        <v>238</v>
      </c>
      <c r="B2" s="165"/>
      <c r="C2" s="165"/>
      <c r="D2" s="165"/>
      <c r="E2" s="165"/>
      <c r="F2" s="165"/>
      <c r="G2" s="165"/>
      <c r="H2" s="165"/>
    </row>
    <row r="3" spans="1:8" s="139" customFormat="1" ht="35.1" customHeight="1" x14ac:dyDescent="0.4">
      <c r="A3" s="165" t="s">
        <v>239</v>
      </c>
      <c r="B3" s="165"/>
      <c r="C3" s="165"/>
      <c r="D3" s="165"/>
      <c r="E3" s="165"/>
      <c r="F3" s="165"/>
      <c r="G3" s="165"/>
      <c r="H3" s="165"/>
    </row>
    <row r="4" spans="1:8" s="139" customFormat="1" ht="99.75" customHeight="1" x14ac:dyDescent="0.4">
      <c r="A4" s="165" t="s">
        <v>298</v>
      </c>
      <c r="B4" s="165"/>
      <c r="C4" s="165"/>
      <c r="D4" s="165"/>
      <c r="E4" s="165"/>
      <c r="F4" s="165"/>
      <c r="G4" s="165"/>
      <c r="H4" s="165"/>
    </row>
    <row r="5" spans="1:8" s="139" customFormat="1" ht="53.1" customHeight="1" x14ac:dyDescent="0.4">
      <c r="A5" s="165" t="s">
        <v>240</v>
      </c>
      <c r="B5" s="165"/>
      <c r="C5" s="165"/>
      <c r="D5" s="165"/>
      <c r="E5" s="165"/>
      <c r="F5" s="165"/>
      <c r="G5" s="165"/>
      <c r="H5" s="165"/>
    </row>
    <row r="6" spans="1:8" s="139" customFormat="1" ht="35.1" customHeight="1" x14ac:dyDescent="0.4">
      <c r="A6" s="165" t="s">
        <v>241</v>
      </c>
      <c r="B6" s="165"/>
      <c r="C6" s="165"/>
      <c r="D6" s="165"/>
      <c r="E6" s="165"/>
      <c r="F6" s="165"/>
      <c r="G6" s="165"/>
      <c r="H6" s="165"/>
    </row>
    <row r="7" spans="1:8" s="139" customFormat="1" ht="88.35" customHeight="1" x14ac:dyDescent="0.4">
      <c r="A7" s="165" t="s">
        <v>242</v>
      </c>
      <c r="B7" s="165"/>
      <c r="C7" s="165"/>
      <c r="D7" s="165"/>
      <c r="E7" s="165"/>
      <c r="F7" s="165"/>
      <c r="G7" s="165"/>
      <c r="H7" s="165"/>
    </row>
    <row r="8" spans="1:8" s="139" customFormat="1" ht="88.35" customHeight="1" x14ac:dyDescent="0.4">
      <c r="A8" s="165" t="s">
        <v>243</v>
      </c>
      <c r="B8" s="165"/>
      <c r="C8" s="165"/>
      <c r="D8" s="165"/>
      <c r="E8" s="165"/>
      <c r="F8" s="165"/>
      <c r="G8" s="165"/>
      <c r="H8" s="165"/>
    </row>
    <row r="9" spans="1:8" s="139" customFormat="1" ht="70.349999999999994" customHeight="1" x14ac:dyDescent="0.4">
      <c r="A9" s="165" t="s">
        <v>299</v>
      </c>
      <c r="B9" s="165"/>
      <c r="C9" s="165"/>
      <c r="D9" s="165"/>
      <c r="E9" s="165"/>
      <c r="F9" s="165"/>
      <c r="G9" s="165"/>
      <c r="H9" s="165"/>
    </row>
    <row r="10" spans="1:8" s="139" customFormat="1" ht="53.1" customHeight="1" x14ac:dyDescent="0.4">
      <c r="A10" s="165" t="s">
        <v>244</v>
      </c>
      <c r="B10" s="165"/>
      <c r="C10" s="165"/>
      <c r="D10" s="165"/>
      <c r="E10" s="165"/>
      <c r="F10" s="165"/>
      <c r="G10" s="165"/>
      <c r="H10" s="165"/>
    </row>
    <row r="11" spans="1:8" s="139" customFormat="1" ht="122.75" customHeight="1" x14ac:dyDescent="0.4">
      <c r="A11" s="167" t="s">
        <v>300</v>
      </c>
      <c r="B11" s="165"/>
      <c r="C11" s="165"/>
      <c r="D11" s="165"/>
      <c r="E11" s="165"/>
      <c r="F11" s="165"/>
      <c r="G11" s="165"/>
      <c r="H11" s="165"/>
    </row>
    <row r="12" spans="1:8" s="139" customFormat="1" ht="35.1" customHeight="1" x14ac:dyDescent="0.4">
      <c r="A12" s="165" t="s">
        <v>245</v>
      </c>
      <c r="B12" s="165"/>
      <c r="C12" s="165"/>
      <c r="D12" s="165"/>
      <c r="E12" s="165"/>
      <c r="F12" s="165"/>
      <c r="G12" s="165"/>
      <c r="H12" s="165"/>
    </row>
    <row r="13" spans="1:8" s="139" customFormat="1" ht="97.35" customHeight="1" x14ac:dyDescent="0.4">
      <c r="A13" s="165" t="s">
        <v>246</v>
      </c>
      <c r="B13" s="165"/>
      <c r="C13" s="165"/>
      <c r="D13" s="165"/>
      <c r="E13" s="165"/>
      <c r="F13" s="165"/>
      <c r="G13" s="165"/>
      <c r="H13" s="165"/>
    </row>
    <row r="14" spans="1:8" s="139" customFormat="1" ht="97.35" customHeight="1" x14ac:dyDescent="0.4">
      <c r="A14" s="165" t="s">
        <v>247</v>
      </c>
      <c r="B14" s="165"/>
      <c r="C14" s="165"/>
      <c r="D14" s="165"/>
      <c r="E14" s="165"/>
      <c r="F14" s="165"/>
      <c r="G14" s="165"/>
      <c r="H14" s="165"/>
    </row>
    <row r="15" spans="1:8" s="139" customFormat="1" ht="20.100000000000001" customHeight="1" x14ac:dyDescent="0.4">
      <c r="A15" s="165" t="s">
        <v>248</v>
      </c>
      <c r="B15" s="165"/>
      <c r="C15" s="165"/>
      <c r="D15" s="165"/>
      <c r="E15" s="165"/>
      <c r="F15" s="165"/>
      <c r="G15" s="165"/>
      <c r="H15" s="165"/>
    </row>
    <row r="16" spans="1:8" x14ac:dyDescent="0.4">
      <c r="A16" s="164"/>
      <c r="B16" s="164"/>
      <c r="C16" s="164"/>
      <c r="D16" s="164"/>
      <c r="E16" s="164"/>
      <c r="F16" s="164"/>
      <c r="G16" s="164"/>
      <c r="H16" s="164"/>
    </row>
    <row r="17" spans="1:8" x14ac:dyDescent="0.4">
      <c r="A17" s="164"/>
      <c r="B17" s="164"/>
      <c r="C17" s="164"/>
      <c r="D17" s="164"/>
      <c r="E17" s="164"/>
      <c r="F17" s="164"/>
      <c r="G17" s="164"/>
      <c r="H17" s="164"/>
    </row>
    <row r="18" spans="1:8" x14ac:dyDescent="0.4">
      <c r="A18" s="164"/>
      <c r="B18" s="164"/>
      <c r="C18" s="164"/>
      <c r="D18" s="164"/>
      <c r="E18" s="164"/>
      <c r="F18" s="164"/>
      <c r="G18" s="164"/>
      <c r="H18" s="164"/>
    </row>
    <row r="19" spans="1:8" x14ac:dyDescent="0.4">
      <c r="A19" s="164"/>
      <c r="B19" s="164"/>
      <c r="C19" s="164"/>
      <c r="D19" s="164"/>
      <c r="E19" s="164"/>
      <c r="F19" s="164"/>
      <c r="G19" s="164"/>
      <c r="H19" s="164"/>
    </row>
    <row r="20" spans="1:8" x14ac:dyDescent="0.4">
      <c r="A20" s="164"/>
      <c r="B20" s="164"/>
      <c r="C20" s="164"/>
      <c r="D20" s="164"/>
      <c r="E20" s="164"/>
      <c r="F20" s="164"/>
      <c r="G20" s="164"/>
      <c r="H20" s="164"/>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6A252-3B25-4DFD-B34D-531D26C4AF86}">
  <dimension ref="A1:I55"/>
  <sheetViews>
    <sheetView workbookViewId="0"/>
  </sheetViews>
  <sheetFormatPr baseColWidth="10" defaultColWidth="10.7109375" defaultRowHeight="13.9" x14ac:dyDescent="0.4"/>
  <cols>
    <col min="1" max="16384" width="10.7109375" style="128"/>
  </cols>
  <sheetData>
    <row r="1" spans="1:9" x14ac:dyDescent="0.4">
      <c r="A1" s="141"/>
      <c r="B1" s="141"/>
      <c r="C1" s="141"/>
      <c r="D1" s="141"/>
      <c r="E1" s="141"/>
      <c r="F1" s="141"/>
      <c r="G1" s="141"/>
      <c r="H1" s="141"/>
      <c r="I1" s="141"/>
    </row>
    <row r="2" spans="1:9" x14ac:dyDescent="0.4">
      <c r="A2" s="141"/>
      <c r="B2" s="141"/>
      <c r="C2" s="141"/>
      <c r="D2" s="141"/>
      <c r="E2" s="141"/>
      <c r="F2" s="141"/>
      <c r="G2" s="141"/>
      <c r="H2" s="141"/>
      <c r="I2" s="141"/>
    </row>
    <row r="3" spans="1:9" x14ac:dyDescent="0.4">
      <c r="A3" s="141"/>
      <c r="B3" s="141"/>
      <c r="C3" s="141"/>
      <c r="D3" s="141"/>
      <c r="E3" s="141"/>
      <c r="F3" s="141"/>
      <c r="G3" s="141"/>
      <c r="H3" s="141"/>
      <c r="I3" s="141"/>
    </row>
    <row r="4" spans="1:9" x14ac:dyDescent="0.4">
      <c r="A4" s="141"/>
      <c r="B4" s="141"/>
      <c r="C4" s="141"/>
      <c r="D4" s="141"/>
      <c r="E4" s="141"/>
      <c r="F4" s="141"/>
      <c r="G4" s="141"/>
      <c r="H4" s="141"/>
      <c r="I4" s="141"/>
    </row>
    <row r="5" spans="1:9" x14ac:dyDescent="0.4">
      <c r="A5" s="141"/>
      <c r="B5" s="141"/>
      <c r="C5" s="141"/>
      <c r="D5" s="141"/>
      <c r="E5" s="141"/>
      <c r="F5" s="141"/>
      <c r="G5" s="141"/>
      <c r="H5" s="141"/>
      <c r="I5" s="141"/>
    </row>
    <row r="6" spans="1:9" x14ac:dyDescent="0.4">
      <c r="A6" s="141"/>
      <c r="B6" s="141"/>
      <c r="C6" s="141"/>
      <c r="D6" s="141"/>
      <c r="E6" s="141"/>
      <c r="F6" s="141"/>
      <c r="G6" s="141"/>
      <c r="H6" s="141"/>
      <c r="I6" s="141"/>
    </row>
    <row r="7" spans="1:9" x14ac:dyDescent="0.4">
      <c r="A7" s="141"/>
      <c r="B7" s="141"/>
      <c r="C7" s="141"/>
      <c r="D7" s="141"/>
      <c r="E7" s="141"/>
      <c r="F7" s="141"/>
      <c r="G7" s="141"/>
      <c r="H7" s="141"/>
      <c r="I7" s="141"/>
    </row>
    <row r="8" spans="1:9" x14ac:dyDescent="0.4">
      <c r="A8" s="141"/>
      <c r="B8" s="141"/>
      <c r="C8" s="141"/>
      <c r="D8" s="141"/>
      <c r="E8" s="141"/>
      <c r="F8" s="141"/>
      <c r="G8" s="141"/>
      <c r="H8" s="141"/>
      <c r="I8" s="141"/>
    </row>
    <row r="9" spans="1:9" x14ac:dyDescent="0.4">
      <c r="A9" s="141"/>
      <c r="B9" s="141"/>
      <c r="C9" s="141"/>
      <c r="D9" s="141"/>
      <c r="E9" s="141"/>
      <c r="F9" s="141"/>
      <c r="G9" s="141"/>
      <c r="H9" s="141"/>
      <c r="I9" s="141"/>
    </row>
    <row r="10" spans="1:9" x14ac:dyDescent="0.4">
      <c r="A10" s="141"/>
      <c r="B10" s="141"/>
      <c r="C10" s="141"/>
      <c r="D10" s="141"/>
      <c r="E10" s="141"/>
      <c r="F10" s="141"/>
      <c r="G10" s="141"/>
      <c r="H10" s="141"/>
      <c r="I10" s="141"/>
    </row>
    <row r="11" spans="1:9" x14ac:dyDescent="0.4">
      <c r="A11" s="141"/>
      <c r="B11" s="141"/>
      <c r="C11" s="141"/>
      <c r="D11" s="141"/>
      <c r="E11" s="141"/>
      <c r="F11" s="141"/>
      <c r="G11" s="141"/>
      <c r="H11" s="141"/>
      <c r="I11" s="141"/>
    </row>
    <row r="12" spans="1:9" x14ac:dyDescent="0.4">
      <c r="A12" s="141"/>
      <c r="B12" s="141"/>
      <c r="C12" s="141"/>
      <c r="D12" s="141"/>
      <c r="E12" s="141"/>
      <c r="F12" s="141"/>
      <c r="G12" s="141"/>
      <c r="H12" s="141"/>
      <c r="I12" s="141"/>
    </row>
    <row r="13" spans="1:9" x14ac:dyDescent="0.4">
      <c r="A13" s="141"/>
      <c r="B13" s="141"/>
      <c r="C13" s="141"/>
      <c r="D13" s="141"/>
      <c r="E13" s="141"/>
      <c r="F13" s="141"/>
      <c r="G13" s="141"/>
      <c r="H13" s="141"/>
      <c r="I13" s="141"/>
    </row>
    <row r="14" spans="1:9" x14ac:dyDescent="0.4">
      <c r="A14" s="141"/>
      <c r="B14" s="141"/>
      <c r="C14" s="141"/>
      <c r="D14" s="141"/>
      <c r="E14" s="141"/>
      <c r="F14" s="141"/>
      <c r="G14" s="141"/>
      <c r="H14" s="141"/>
      <c r="I14" s="141"/>
    </row>
    <row r="15" spans="1:9" x14ac:dyDescent="0.4">
      <c r="A15" s="141"/>
      <c r="B15" s="141"/>
      <c r="C15" s="141"/>
      <c r="D15" s="141"/>
      <c r="E15" s="141"/>
      <c r="F15" s="141"/>
      <c r="G15" s="141"/>
      <c r="H15" s="141"/>
      <c r="I15" s="141"/>
    </row>
    <row r="16" spans="1:9" x14ac:dyDescent="0.4">
      <c r="A16" s="141"/>
      <c r="B16" s="141"/>
      <c r="C16" s="141"/>
      <c r="D16" s="141"/>
      <c r="E16" s="141"/>
      <c r="F16" s="141"/>
      <c r="G16" s="141"/>
      <c r="H16" s="141"/>
      <c r="I16" s="141"/>
    </row>
    <row r="17" spans="1:9" x14ac:dyDescent="0.4">
      <c r="A17" s="141"/>
      <c r="B17" s="141"/>
      <c r="C17" s="141"/>
      <c r="D17" s="141"/>
      <c r="E17" s="141"/>
      <c r="F17" s="141"/>
      <c r="G17" s="141"/>
      <c r="H17" s="141"/>
      <c r="I17" s="141"/>
    </row>
    <row r="18" spans="1:9" x14ac:dyDescent="0.4">
      <c r="A18" s="141"/>
      <c r="B18" s="141"/>
      <c r="C18" s="141"/>
      <c r="D18" s="141"/>
      <c r="E18" s="141"/>
      <c r="F18" s="141"/>
      <c r="G18" s="141"/>
      <c r="H18" s="141"/>
      <c r="I18" s="141"/>
    </row>
    <row r="19" spans="1:9" x14ac:dyDescent="0.4">
      <c r="A19" s="141"/>
      <c r="B19" s="141"/>
      <c r="C19" s="141"/>
      <c r="D19" s="141"/>
      <c r="E19" s="141"/>
      <c r="F19" s="141"/>
      <c r="G19" s="141"/>
      <c r="H19" s="141"/>
      <c r="I19" s="141"/>
    </row>
    <row r="20" spans="1:9" x14ac:dyDescent="0.4">
      <c r="A20" s="141"/>
      <c r="B20" s="141"/>
      <c r="C20" s="141"/>
      <c r="D20" s="141"/>
      <c r="E20" s="141"/>
      <c r="F20" s="141"/>
      <c r="G20" s="141"/>
      <c r="H20" s="141"/>
      <c r="I20" s="141"/>
    </row>
    <row r="21" spans="1:9" x14ac:dyDescent="0.4">
      <c r="A21" s="141"/>
      <c r="B21" s="141"/>
      <c r="C21" s="141"/>
      <c r="D21" s="141"/>
      <c r="E21" s="141"/>
      <c r="F21" s="141"/>
      <c r="G21" s="141"/>
      <c r="H21" s="141"/>
      <c r="I21" s="141"/>
    </row>
    <row r="22" spans="1:9" x14ac:dyDescent="0.4">
      <c r="A22" s="141"/>
      <c r="B22" s="141"/>
      <c r="C22" s="141"/>
      <c r="D22" s="141"/>
      <c r="E22" s="141"/>
      <c r="F22" s="141"/>
      <c r="G22" s="141"/>
      <c r="H22" s="141"/>
      <c r="I22" s="141"/>
    </row>
    <row r="23" spans="1:9" x14ac:dyDescent="0.4">
      <c r="A23" s="141"/>
      <c r="B23" s="141"/>
      <c r="C23" s="141"/>
      <c r="D23" s="141"/>
      <c r="E23" s="141"/>
      <c r="F23" s="141"/>
      <c r="G23" s="141"/>
      <c r="H23" s="141"/>
      <c r="I23" s="141"/>
    </row>
    <row r="24" spans="1:9" x14ac:dyDescent="0.4">
      <c r="A24" s="141"/>
      <c r="B24" s="141"/>
      <c r="C24" s="141"/>
      <c r="D24" s="141"/>
      <c r="E24" s="141"/>
      <c r="F24" s="141"/>
      <c r="G24" s="141"/>
      <c r="H24" s="141"/>
      <c r="I24" s="141"/>
    </row>
    <row r="25" spans="1:9" x14ac:dyDescent="0.4">
      <c r="A25" s="141"/>
      <c r="B25" s="141"/>
      <c r="C25" s="141"/>
      <c r="D25" s="141"/>
      <c r="E25" s="141"/>
      <c r="F25" s="141"/>
      <c r="G25" s="141"/>
      <c r="H25" s="141"/>
      <c r="I25" s="141"/>
    </row>
    <row r="26" spans="1:9" x14ac:dyDescent="0.4">
      <c r="A26" s="141"/>
      <c r="B26" s="141"/>
      <c r="C26" s="141"/>
      <c r="D26" s="141"/>
      <c r="E26" s="141"/>
      <c r="F26" s="141"/>
      <c r="G26" s="141"/>
      <c r="H26" s="141"/>
      <c r="I26" s="141"/>
    </row>
    <row r="27" spans="1:9" x14ac:dyDescent="0.4">
      <c r="A27" s="141"/>
      <c r="B27" s="141"/>
      <c r="C27" s="141"/>
      <c r="D27" s="141"/>
      <c r="E27" s="141"/>
      <c r="F27" s="141"/>
      <c r="G27" s="141"/>
      <c r="H27" s="141"/>
      <c r="I27" s="141"/>
    </row>
    <row r="28" spans="1:9" x14ac:dyDescent="0.4">
      <c r="A28" s="141"/>
      <c r="B28" s="141"/>
      <c r="C28" s="141"/>
      <c r="D28" s="141"/>
      <c r="E28" s="141"/>
      <c r="F28" s="141"/>
      <c r="G28" s="141"/>
      <c r="H28" s="141"/>
      <c r="I28" s="141"/>
    </row>
    <row r="29" spans="1:9" x14ac:dyDescent="0.4">
      <c r="A29" s="141"/>
      <c r="B29" s="141"/>
      <c r="C29" s="141"/>
      <c r="D29" s="141"/>
      <c r="E29" s="141"/>
      <c r="F29" s="141"/>
      <c r="G29" s="141"/>
      <c r="H29" s="141"/>
      <c r="I29" s="141"/>
    </row>
    <row r="30" spans="1:9" x14ac:dyDescent="0.4">
      <c r="A30" s="141"/>
      <c r="B30" s="141"/>
      <c r="C30" s="141"/>
      <c r="D30" s="141"/>
      <c r="E30" s="141"/>
      <c r="F30" s="141"/>
      <c r="G30" s="141"/>
      <c r="H30" s="141"/>
      <c r="I30" s="141"/>
    </row>
    <row r="31" spans="1:9" x14ac:dyDescent="0.4">
      <c r="A31" s="141"/>
      <c r="B31" s="141"/>
      <c r="C31" s="141"/>
      <c r="D31" s="141"/>
      <c r="E31" s="141"/>
      <c r="F31" s="141"/>
      <c r="G31" s="141"/>
      <c r="H31" s="141"/>
      <c r="I31" s="141"/>
    </row>
    <row r="32" spans="1:9" x14ac:dyDescent="0.4">
      <c r="A32" s="141"/>
      <c r="B32" s="141"/>
      <c r="C32" s="141"/>
      <c r="D32" s="141"/>
      <c r="E32" s="141"/>
      <c r="F32" s="141"/>
      <c r="G32" s="141"/>
      <c r="H32" s="141"/>
      <c r="I32" s="141"/>
    </row>
    <row r="33" spans="1:9" x14ac:dyDescent="0.4">
      <c r="A33" s="141"/>
      <c r="B33" s="141"/>
      <c r="C33" s="141"/>
      <c r="D33" s="141"/>
      <c r="E33" s="141"/>
      <c r="F33" s="141"/>
      <c r="G33" s="141"/>
      <c r="H33" s="141"/>
      <c r="I33" s="141"/>
    </row>
    <row r="34" spans="1:9" x14ac:dyDescent="0.4">
      <c r="A34" s="141"/>
      <c r="B34" s="141"/>
      <c r="C34" s="141"/>
      <c r="D34" s="141"/>
      <c r="E34" s="141"/>
      <c r="F34" s="141"/>
      <c r="G34" s="141"/>
      <c r="H34" s="141"/>
      <c r="I34" s="141"/>
    </row>
    <row r="35" spans="1:9" x14ac:dyDescent="0.4">
      <c r="A35" s="141"/>
      <c r="B35" s="141"/>
      <c r="C35" s="141"/>
      <c r="D35" s="141"/>
      <c r="E35" s="141"/>
      <c r="F35" s="141"/>
      <c r="G35" s="141"/>
      <c r="H35" s="141"/>
      <c r="I35" s="141"/>
    </row>
    <row r="36" spans="1:9" x14ac:dyDescent="0.4">
      <c r="A36" s="141"/>
      <c r="B36" s="141"/>
      <c r="C36" s="141"/>
      <c r="D36" s="141"/>
      <c r="E36" s="141"/>
      <c r="F36" s="141"/>
      <c r="G36" s="141"/>
      <c r="H36" s="141"/>
      <c r="I36" s="141"/>
    </row>
    <row r="37" spans="1:9" x14ac:dyDescent="0.4">
      <c r="A37" s="141"/>
      <c r="B37" s="141"/>
      <c r="C37" s="141"/>
      <c r="D37" s="141"/>
      <c r="E37" s="141"/>
      <c r="F37" s="141"/>
      <c r="G37" s="141"/>
      <c r="H37" s="141"/>
      <c r="I37" s="141"/>
    </row>
    <row r="38" spans="1:9" x14ac:dyDescent="0.4">
      <c r="A38" s="141"/>
      <c r="B38" s="141"/>
      <c r="C38" s="141"/>
      <c r="D38" s="141"/>
      <c r="E38" s="141"/>
      <c r="F38" s="141"/>
      <c r="G38" s="141"/>
      <c r="H38" s="141"/>
      <c r="I38" s="141"/>
    </row>
    <row r="39" spans="1:9" x14ac:dyDescent="0.4">
      <c r="A39" s="141"/>
      <c r="B39" s="141"/>
      <c r="C39" s="141"/>
      <c r="D39" s="141"/>
      <c r="E39" s="141"/>
      <c r="F39" s="141"/>
      <c r="G39" s="141"/>
      <c r="H39" s="141"/>
      <c r="I39" s="141"/>
    </row>
    <row r="40" spans="1:9" x14ac:dyDescent="0.4">
      <c r="A40" s="141"/>
      <c r="B40" s="141"/>
      <c r="C40" s="141"/>
      <c r="D40" s="141"/>
      <c r="E40" s="141"/>
      <c r="F40" s="141"/>
      <c r="G40" s="141"/>
      <c r="H40" s="141"/>
      <c r="I40" s="141"/>
    </row>
    <row r="41" spans="1:9" x14ac:dyDescent="0.4">
      <c r="A41" s="141"/>
      <c r="B41" s="141"/>
      <c r="C41" s="141"/>
      <c r="D41" s="141"/>
      <c r="E41" s="141"/>
      <c r="F41" s="141"/>
      <c r="G41" s="141"/>
      <c r="H41" s="141"/>
      <c r="I41" s="141"/>
    </row>
    <row r="42" spans="1:9" x14ac:dyDescent="0.4">
      <c r="A42" s="141"/>
      <c r="B42" s="141"/>
      <c r="C42" s="141"/>
      <c r="D42" s="141"/>
      <c r="E42" s="141"/>
      <c r="F42" s="141"/>
      <c r="G42" s="141"/>
      <c r="H42" s="141"/>
      <c r="I42" s="141"/>
    </row>
    <row r="43" spans="1:9" x14ac:dyDescent="0.4">
      <c r="A43" s="141"/>
      <c r="B43" s="141"/>
      <c r="C43" s="141"/>
      <c r="D43" s="141"/>
      <c r="E43" s="141"/>
      <c r="F43" s="141"/>
      <c r="G43" s="141"/>
      <c r="H43" s="141"/>
      <c r="I43" s="141"/>
    </row>
    <row r="44" spans="1:9" x14ac:dyDescent="0.4">
      <c r="A44" s="141"/>
      <c r="B44" s="141"/>
      <c r="C44" s="141"/>
      <c r="D44" s="141"/>
      <c r="E44" s="141"/>
      <c r="F44" s="141"/>
      <c r="G44" s="141"/>
      <c r="H44" s="141"/>
      <c r="I44" s="141"/>
    </row>
    <row r="45" spans="1:9" x14ac:dyDescent="0.4">
      <c r="A45" s="141"/>
      <c r="B45" s="141"/>
      <c r="C45" s="141"/>
      <c r="D45" s="141"/>
      <c r="E45" s="141"/>
      <c r="F45" s="141"/>
      <c r="G45" s="141"/>
      <c r="H45" s="141"/>
      <c r="I45" s="141"/>
    </row>
    <row r="46" spans="1:9" x14ac:dyDescent="0.4">
      <c r="A46" s="141"/>
      <c r="B46" s="141"/>
      <c r="C46" s="141"/>
      <c r="D46" s="141"/>
      <c r="E46" s="141"/>
      <c r="F46" s="141"/>
      <c r="G46" s="141"/>
      <c r="H46" s="141"/>
      <c r="I46" s="141"/>
    </row>
    <row r="47" spans="1:9" x14ac:dyDescent="0.4">
      <c r="A47" s="141"/>
      <c r="B47" s="141"/>
      <c r="C47" s="141"/>
      <c r="D47" s="141"/>
      <c r="E47" s="141"/>
      <c r="F47" s="141"/>
      <c r="G47" s="141"/>
      <c r="H47" s="141"/>
      <c r="I47" s="141"/>
    </row>
    <row r="48" spans="1:9" x14ac:dyDescent="0.4">
      <c r="A48" s="141"/>
      <c r="B48" s="141"/>
      <c r="C48" s="141"/>
      <c r="D48" s="141"/>
      <c r="E48" s="141"/>
      <c r="F48" s="141"/>
      <c r="G48" s="141"/>
      <c r="H48" s="141"/>
      <c r="I48" s="141"/>
    </row>
    <row r="49" spans="1:9" x14ac:dyDescent="0.4">
      <c r="A49" s="141"/>
      <c r="B49" s="141"/>
      <c r="C49" s="141"/>
      <c r="D49" s="141"/>
      <c r="E49" s="141"/>
      <c r="F49" s="141"/>
      <c r="G49" s="141"/>
      <c r="H49" s="141"/>
      <c r="I49" s="141"/>
    </row>
    <row r="50" spans="1:9" x14ac:dyDescent="0.4">
      <c r="A50" s="141"/>
      <c r="B50" s="141"/>
      <c r="C50" s="141"/>
      <c r="D50" s="141"/>
      <c r="E50" s="141"/>
      <c r="F50" s="141"/>
      <c r="G50" s="141"/>
      <c r="H50" s="141"/>
      <c r="I50" s="141"/>
    </row>
    <row r="51" spans="1:9" x14ac:dyDescent="0.4">
      <c r="A51" s="142" t="s">
        <v>301</v>
      </c>
      <c r="B51" s="142"/>
      <c r="C51" s="142"/>
      <c r="D51" s="142"/>
      <c r="E51" s="142"/>
      <c r="F51" s="141"/>
      <c r="G51" s="141"/>
      <c r="H51" s="141"/>
      <c r="I51" s="141"/>
    </row>
    <row r="52" spans="1:9" x14ac:dyDescent="0.4">
      <c r="A52" s="142" t="s">
        <v>302</v>
      </c>
      <c r="B52" s="142"/>
      <c r="C52" s="142"/>
      <c r="D52" s="142"/>
      <c r="E52" s="142"/>
      <c r="F52" s="141"/>
      <c r="G52" s="141"/>
      <c r="H52" s="141"/>
      <c r="I52" s="141"/>
    </row>
    <row r="53" spans="1:9" x14ac:dyDescent="0.4">
      <c r="A53" s="126" t="s">
        <v>303</v>
      </c>
      <c r="B53" s="141"/>
      <c r="C53" s="141"/>
      <c r="D53" s="141"/>
      <c r="E53" s="141"/>
      <c r="F53" s="141"/>
      <c r="G53" s="141"/>
      <c r="H53" s="141"/>
      <c r="I53" s="141"/>
    </row>
    <row r="54" spans="1:9" x14ac:dyDescent="0.4">
      <c r="A54" s="141"/>
      <c r="B54" s="141"/>
      <c r="C54" s="141"/>
      <c r="D54" s="141"/>
      <c r="E54" s="141"/>
      <c r="F54" s="141"/>
      <c r="G54" s="141"/>
      <c r="H54" s="141"/>
      <c r="I54" s="141"/>
    </row>
    <row r="55" spans="1:9" x14ac:dyDescent="0.4">
      <c r="A55" s="141"/>
      <c r="B55" s="141"/>
      <c r="C55" s="141"/>
      <c r="D55" s="141"/>
      <c r="E55" s="141"/>
      <c r="F55" s="141"/>
      <c r="G55" s="141"/>
      <c r="H55" s="141"/>
      <c r="I55" s="141"/>
    </row>
  </sheetData>
  <sheetProtection algorithmName="SHA-512" hashValue="WwDWZDSyZ/bwsv7fcJU7frlNH2cznBpbK+k4kiojf+OV9u1Hmdc97uQpyS5VB/9TzoE0KJGePWqwnLRFOj8L5A==" saltValue="B8Gymjpo72u/P7dsObThng==" spinCount="100000" sheet="1" objects="1" scenarios="1"/>
  <hyperlinks>
    <hyperlink ref="A53" r:id="rId1" xr:uid="{B6034822-5262-488A-84BC-FB9D824B71AB}"/>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2578125" defaultRowHeight="13.9" x14ac:dyDescent="0.4"/>
  <cols>
    <col min="1" max="1" width="25.140625" style="30" bestFit="1" customWidth="1"/>
    <col min="2" max="2" width="39" style="30" customWidth="1"/>
    <col min="3" max="16384" width="11.42578125" style="30"/>
  </cols>
  <sheetData>
    <row r="1" spans="1:7" ht="20" customHeight="1" x14ac:dyDescent="0.4">
      <c r="A1" s="29" t="s">
        <v>32</v>
      </c>
      <c r="C1" s="31" t="s">
        <v>33</v>
      </c>
    </row>
    <row r="2" spans="1:7" ht="20" customHeight="1" x14ac:dyDescent="0.4">
      <c r="A2" s="30" t="s">
        <v>34</v>
      </c>
      <c r="B2" s="32"/>
      <c r="C2" s="30" t="s">
        <v>34</v>
      </c>
    </row>
    <row r="3" spans="1:7" ht="20" customHeight="1" x14ac:dyDescent="0.4">
      <c r="A3" s="30" t="s">
        <v>35</v>
      </c>
      <c r="B3" s="56"/>
      <c r="C3" s="30" t="s">
        <v>36</v>
      </c>
    </row>
    <row r="4" spans="1:7" ht="20" customHeight="1" x14ac:dyDescent="0.4">
      <c r="A4" s="30" t="s">
        <v>37</v>
      </c>
      <c r="B4" s="32"/>
      <c r="C4" s="30" t="s">
        <v>38</v>
      </c>
    </row>
    <row r="5" spans="1:7" ht="10.050000000000001" customHeight="1" x14ac:dyDescent="0.4"/>
    <row r="6" spans="1:7" ht="60" customHeight="1" x14ac:dyDescent="0.4">
      <c r="A6" s="171" t="s">
        <v>305</v>
      </c>
      <c r="B6" s="172"/>
      <c r="C6" s="172"/>
      <c r="D6" s="172"/>
      <c r="E6" s="172"/>
      <c r="F6" s="172"/>
      <c r="G6" s="172"/>
    </row>
    <row r="7" spans="1:7" ht="15" customHeight="1" x14ac:dyDescent="0.4">
      <c r="A7" s="143"/>
      <c r="B7" s="143"/>
      <c r="C7" s="143"/>
      <c r="D7" s="143"/>
      <c r="E7" s="143"/>
      <c r="F7" s="143"/>
      <c r="G7" s="143"/>
    </row>
    <row r="8" spans="1:7" ht="60" customHeight="1" x14ac:dyDescent="0.4">
      <c r="A8" s="171" t="s">
        <v>306</v>
      </c>
      <c r="B8" s="172"/>
      <c r="C8" s="172"/>
      <c r="D8" s="172"/>
      <c r="E8" s="172"/>
      <c r="F8" s="172"/>
      <c r="G8" s="172"/>
    </row>
    <row r="9" spans="1:7" ht="10.050000000000001" customHeight="1" x14ac:dyDescent="0.4">
      <c r="A9" s="33"/>
    </row>
    <row r="10" spans="1:7" ht="35" customHeight="1" x14ac:dyDescent="0.4">
      <c r="A10" s="168" t="s">
        <v>261</v>
      </c>
      <c r="B10" s="168"/>
      <c r="C10" s="168"/>
      <c r="D10" s="168"/>
      <c r="E10" s="168"/>
      <c r="F10" s="168"/>
      <c r="G10" s="168"/>
    </row>
    <row r="11" spans="1:7" ht="75" customHeight="1" x14ac:dyDescent="0.4">
      <c r="A11" s="173" t="s">
        <v>307</v>
      </c>
      <c r="B11" s="173"/>
      <c r="C11" s="173"/>
      <c r="D11" s="173"/>
      <c r="E11" s="173"/>
      <c r="F11" s="173"/>
      <c r="G11" s="173"/>
    </row>
    <row r="12" spans="1:7" ht="35" customHeight="1" x14ac:dyDescent="0.4">
      <c r="A12" s="168" t="s">
        <v>98</v>
      </c>
      <c r="B12" s="168"/>
      <c r="C12" s="169" t="s">
        <v>99</v>
      </c>
      <c r="D12" s="169"/>
      <c r="E12" s="169"/>
      <c r="F12" s="169"/>
      <c r="G12" s="111"/>
    </row>
    <row r="13" spans="1:7" ht="10.050000000000001" customHeight="1" x14ac:dyDescent="0.4">
      <c r="A13" s="54"/>
      <c r="B13" s="54"/>
      <c r="C13" s="55"/>
      <c r="D13" s="55"/>
      <c r="E13" s="55"/>
      <c r="F13" s="55"/>
      <c r="G13" s="55"/>
    </row>
    <row r="14" spans="1:7" ht="10.050000000000001" customHeight="1" x14ac:dyDescent="0.4"/>
    <row r="15" spans="1:7" x14ac:dyDescent="0.4">
      <c r="A15" s="30" t="s">
        <v>59</v>
      </c>
      <c r="B15" s="56"/>
      <c r="C15" s="170" t="s">
        <v>60</v>
      </c>
      <c r="D15" s="170"/>
      <c r="E15" s="170"/>
    </row>
    <row r="16" spans="1:7" x14ac:dyDescent="0.4">
      <c r="A16" s="30" t="s">
        <v>61</v>
      </c>
      <c r="B16" s="33" t="str">
        <f>IF(ISBLANK(B15),"",IF(B3=B15,"Kontrolle erfolgreich - check ok","FEHLER - ERROR"))</f>
        <v/>
      </c>
      <c r="C16" s="30" t="s">
        <v>62</v>
      </c>
    </row>
    <row r="17" spans="2:2" x14ac:dyDescent="0.4">
      <c r="B17" s="33" t="str">
        <f>IF(ISBLANK(B15),"",IF(ISERROR(FIND("@",B15,1)),"keine gültige eMail-Adresse",IF((VALUE(FIND("@",B15,1))&gt;1),"","keine gültige eMail-Adresse!")))</f>
        <v/>
      </c>
    </row>
    <row r="18" spans="2:2" x14ac:dyDescent="0.4">
      <c r="B18" s="33" t="str">
        <f>IF(ISBLANK(B15),"",IF(ISERROR(FIND("@",B15,1)),"no valid eMail-adress",IF((VALUE(FIND("@",B15,1))&gt;1),"","no valid eMail-address!")))</f>
        <v/>
      </c>
    </row>
    <row r="19" spans="2:2" x14ac:dyDescent="0.4">
      <c r="B19" s="30" t="str">
        <f>IF(ISBLANK(B15),"",IF(ISERROR(FIND("; ",B15,1)),"",IF((VALUE(FIND("; ",B15,1))&gt;8),"","Achtung - die zweite eMail-Adresse wurde nicht korrekt eingegeben")))</f>
        <v/>
      </c>
    </row>
  </sheetData>
  <sheetProtection algorithmName="SHA-512" hashValue="QMq5/bdPH6gnZCoFzxHrZvbzMkmO2VOJrwKxCoNE+Vuy9eOX1IGxYvkFt85ZnpkPtZQkYi5eVm5aEYsagUWNig==" saltValue="vjabhAhj0+QuqDDdW7yuq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0"/>
  <sheetViews>
    <sheetView workbookViewId="0">
      <selection activeCell="D8" sqref="D8"/>
    </sheetView>
  </sheetViews>
  <sheetFormatPr baseColWidth="10" defaultRowHeight="13.9" x14ac:dyDescent="0.4"/>
  <cols>
    <col min="1" max="1" width="39.42578125" bestFit="1" customWidth="1"/>
    <col min="2" max="2" width="33.140625" bestFit="1" customWidth="1"/>
  </cols>
  <sheetData>
    <row r="1" spans="1:7" x14ac:dyDescent="0.4">
      <c r="A1" t="s">
        <v>6</v>
      </c>
      <c r="B1" s="3" t="str">
        <f>IF(ISNUMBER(VALUE(Ergebnisse!G1)),IF(VALUE(Ergebnisse!G1)&gt;0,VALUE(Ergebnisse!G1),""),"")</f>
        <v/>
      </c>
      <c r="D1" t="s">
        <v>13</v>
      </c>
    </row>
    <row r="2" spans="1:7" x14ac:dyDescent="0.4">
      <c r="A2" t="s">
        <v>1</v>
      </c>
      <c r="B2" s="3" t="str">
        <f>IF(ISNUMBER(VALUE(Ergebnisse!G2)),IF(VALUE(Ergebnisse!G2)&gt;0,VALUE(Ergebnisse!G2),""),"")</f>
        <v/>
      </c>
    </row>
    <row r="3" spans="1:7" x14ac:dyDescent="0.4">
      <c r="A3" t="s">
        <v>7</v>
      </c>
      <c r="B3" s="27" t="s">
        <v>54</v>
      </c>
      <c r="D3" t="s">
        <v>12</v>
      </c>
    </row>
    <row r="4" spans="1:7" x14ac:dyDescent="0.4">
      <c r="A4" t="s">
        <v>8</v>
      </c>
      <c r="B4" s="3">
        <f>YEAR(Ergebnisse!E5)</f>
        <v>2026</v>
      </c>
      <c r="D4" s="4">
        <v>2</v>
      </c>
    </row>
    <row r="5" spans="1:7" x14ac:dyDescent="0.4">
      <c r="A5" t="s">
        <v>9</v>
      </c>
      <c r="B5" s="3" t="str">
        <f>D8</f>
        <v>N</v>
      </c>
      <c r="D5" t="str">
        <f>IF(D4=2,"N","J")</f>
        <v>N</v>
      </c>
      <c r="F5">
        <v>1</v>
      </c>
      <c r="G5" s="48" t="s">
        <v>75</v>
      </c>
    </row>
    <row r="6" spans="1:7" x14ac:dyDescent="0.4">
      <c r="A6" t="s">
        <v>27</v>
      </c>
      <c r="B6" s="3">
        <f>Ergebnisse!G3</f>
        <v>1</v>
      </c>
      <c r="F6">
        <v>2</v>
      </c>
      <c r="G6" s="48" t="s">
        <v>76</v>
      </c>
    </row>
    <row r="7" spans="1:7" x14ac:dyDescent="0.4">
      <c r="A7" t="s">
        <v>30</v>
      </c>
      <c r="B7" s="28">
        <f>Ergebnisse!E5</f>
        <v>46236</v>
      </c>
    </row>
    <row r="8" spans="1:7" x14ac:dyDescent="0.4">
      <c r="A8" t="s">
        <v>10</v>
      </c>
      <c r="B8" s="3">
        <v>8</v>
      </c>
      <c r="D8" t="str">
        <f>LEFT(D5,1)</f>
        <v>N</v>
      </c>
    </row>
    <row r="9" spans="1:7" x14ac:dyDescent="0.4">
      <c r="A9" t="s">
        <v>11</v>
      </c>
      <c r="B9" s="3">
        <v>2</v>
      </c>
    </row>
    <row r="10" spans="1:7" x14ac:dyDescent="0.4">
      <c r="A10" t="s">
        <v>258</v>
      </c>
      <c r="B10" s="27">
        <f>Kontakt!B2</f>
        <v>0</v>
      </c>
    </row>
    <row r="11" spans="1:7" x14ac:dyDescent="0.4">
      <c r="A11" t="s">
        <v>259</v>
      </c>
      <c r="B11" s="3">
        <f>IF(Kontakt!B3=Kontakt!B15,Kontakt!B3,0)</f>
        <v>0</v>
      </c>
    </row>
    <row r="12" spans="1:7" x14ac:dyDescent="0.4">
      <c r="A12" s="110" t="s">
        <v>260</v>
      </c>
      <c r="B12" s="3">
        <v>1</v>
      </c>
    </row>
    <row r="13" spans="1:7" x14ac:dyDescent="0.4">
      <c r="A13" t="s">
        <v>15</v>
      </c>
      <c r="B13" s="2" t="str">
        <f>Ergebnisse!A23</f>
        <v>Probe A, SO2-Gehalt</v>
      </c>
      <c r="C13" s="2" t="str">
        <f>Ergebnisse!B23</f>
        <v>mg/L Probe</v>
      </c>
    </row>
    <row r="14" spans="1:7" x14ac:dyDescent="0.4">
      <c r="A14" t="s">
        <v>16</v>
      </c>
      <c r="B14" s="2" t="str">
        <f>Ergebnisse!A24</f>
        <v>Probe B, SO2-Gehalt</v>
      </c>
      <c r="C14" s="2" t="str">
        <f>Ergebnisse!B24</f>
        <v>mg/L Probe</v>
      </c>
    </row>
    <row r="15" spans="1:7" x14ac:dyDescent="0.4">
      <c r="A15" t="s">
        <v>205</v>
      </c>
      <c r="B15" s="2" t="str">
        <f>Ergebnisse!A25</f>
        <v>Probe B. Relative Dichte 20 °C/20 °C</v>
      </c>
      <c r="C15" s="2" t="str">
        <f>Ergebnisse!B25</f>
        <v>ohne</v>
      </c>
    </row>
    <row r="16" spans="1:7" x14ac:dyDescent="0.4">
      <c r="A16" t="s">
        <v>206</v>
      </c>
      <c r="B16" s="2" t="str">
        <f>Ergebnisse!A26</f>
        <v>Probe B, Lösliche Trockenmasse</v>
      </c>
      <c r="C16" s="2" t="str">
        <f>Ergebnisse!B26</f>
        <v>g/100 g</v>
      </c>
    </row>
    <row r="17" spans="1:3" x14ac:dyDescent="0.4">
      <c r="A17" t="s">
        <v>207</v>
      </c>
      <c r="B17" s="2" t="str">
        <f>Ergebnisse!A27</f>
        <v>Probe B, Titrierbare Gesamtsäure
(als Essigsäure)</v>
      </c>
      <c r="C17" s="2" t="str">
        <f>Ergebnisse!B27</f>
        <v>g/L</v>
      </c>
    </row>
    <row r="18" spans="1:3" x14ac:dyDescent="0.4">
      <c r="A18" t="s">
        <v>208</v>
      </c>
      <c r="B18" s="2" t="str">
        <f>Ergebnisse!A28</f>
        <v>Probe B, Ethanol</v>
      </c>
      <c r="C18" s="2" t="str">
        <f>Ergebnisse!B28</f>
        <v>mg/L</v>
      </c>
    </row>
    <row r="19" spans="1:3" x14ac:dyDescent="0.4">
      <c r="A19" t="s">
        <v>235</v>
      </c>
      <c r="B19" s="2" t="str">
        <f>Ergebnisse!A29</f>
        <v>Probe B, pH-Wert</v>
      </c>
      <c r="C19" s="2" t="str">
        <f>Ergebnisse!B29</f>
        <v>ohne</v>
      </c>
    </row>
    <row r="20" spans="1:3" x14ac:dyDescent="0.4">
      <c r="A20" t="s">
        <v>308</v>
      </c>
      <c r="B20" s="2" t="str">
        <f>Ergebnisse!A30</f>
        <v>Probe B, Asche</v>
      </c>
      <c r="C20" s="2" t="str">
        <f>Ergebnisse!B30</f>
        <v>g/L</v>
      </c>
    </row>
  </sheetData>
  <sheetProtection algorithmName="SHA-512" hashValue="ZDaZQ54Oq1Ag7Z3RzORGpcDxrHuv/fEGaQy6955IpGCkfh8c6eZbACpyra5LaqbhO6H3cZnHCaQeEkaMLNWFbg==" saltValue="i+d7EfnWJQqUcdjgwdL9Bw=="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10</vt:i4>
      </vt:variant>
    </vt:vector>
  </HeadingPairs>
  <TitlesOfParts>
    <vt:vector size="2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SO2</vt:lpstr>
      <vt:lpstr>Lagerung</vt:lpstr>
      <vt:lpstr>Dichte</vt:lpstr>
      <vt:lpstr>Brix</vt:lpstr>
      <vt:lpstr>Gesamtsäure</vt:lpstr>
      <vt:lpstr>Ethanol</vt:lpstr>
      <vt:lpstr>pH-Wert</vt:lpstr>
      <vt:lpstr>Asche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Asche!Parameter2</vt:lpstr>
      <vt:lpstr>'pH-Wert'!Parameter2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2026-05-30T15:22:13Z</cp:lastPrinted>
  <dcterms:created xsi:type="dcterms:W3CDTF">2005-02-14T18:41:01Z</dcterms:created>
  <dcterms:modified xsi:type="dcterms:W3CDTF">2026-05-30T15:34:22Z</dcterms:modified>
</cp:coreProperties>
</file>