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5676E224-7B7E-488C-A313-AC03612C2106}" xr6:coauthVersionLast="47" xr6:coauthVersionMax="47" xr10:uidLastSave="{00000000-0000-0000-0000-000000000000}"/>
  <workbookProtection workbookAlgorithmName="SHA-512" workbookHashValue="Hsf9kZJn/RotXDcnIseAUmUIcjdgp37AMAaB5t5Phhh6eDKh5mMCBV3W1stj8ni9wbW+EcVlo/35Th09zgSs+w==" workbookSaltValue="u1xFXesUbs7mjjYRM/ycSA==" workbookSpinCount="100000" lockStructure="1"/>
  <bookViews>
    <workbookView xWindow="-98" yWindow="-98" windowWidth="28996" windowHeight="15675" firstSheet="3" activeTab="10" xr2:uid="{00000000-000D-0000-FFFF-FFFF00000000}"/>
  </bookViews>
  <sheets>
    <sheet name="Significance" sheetId="101" r:id="rId1"/>
    <sheet name="Reporting" sheetId="102" r:id="rId2"/>
    <sheet name="Short Instruction" sheetId="103" r:id="rId3"/>
    <sheet name="Auswertung" sheetId="104" r:id="rId4"/>
    <sheet name="Datenübernahme" sheetId="105" r:id="rId5"/>
    <sheet name="Signifikanz" sheetId="106" r:id="rId6"/>
    <sheet name="Ausfüllhinweise" sheetId="107" r:id="rId7"/>
    <sheet name="Kurzanleitung" sheetId="108" r:id="rId8"/>
    <sheet name="Kontakt" sheetId="79" r:id="rId9"/>
    <sheet name="Teilnehmerdaten" sheetId="17" state="hidden" r:id="rId10"/>
    <sheet name="Ergebnisse" sheetId="5" r:id="rId11"/>
    <sheet name="Mitteilungen" sheetId="15" r:id="rId12"/>
    <sheet name="Scharf" sheetId="111" state="hidden" r:id="rId13"/>
    <sheet name="Gesamtasche" sheetId="23" state="hidden" r:id="rId14"/>
    <sheet name="Säureunlösliche Asche" sheetId="24" state="hidden" r:id="rId15"/>
    <sheet name="Wasser" sheetId="25" state="hidden" r:id="rId16"/>
    <sheet name="aw" sheetId="89" state="hidden" r:id="rId17"/>
    <sheet name="Capsaicin" sheetId="110" state="hidden" r:id="rId18"/>
    <sheet name="Etherisches_OeL" sheetId="26" state="hidden" r:id="rId19"/>
    <sheet name="Majoran" sheetId="109" state="hidden" r:id="rId20"/>
    <sheet name="Cumarin" sheetId="80" state="hidden" r:id="rId21"/>
    <sheet name="Zimtaldehyd" sheetId="90" state="hidden" r:id="rId22"/>
    <sheet name="Thymol" sheetId="82" state="hidden" r:id="rId23"/>
    <sheet name="Carvacrol" sheetId="83" state="hidden" r:id="rId24"/>
    <sheet name="pCymol" sheetId="91" state="hidden" r:id="rId25"/>
    <sheet name="Gingerol" sheetId="85" state="hidden" r:id="rId26"/>
    <sheet name="Linalool" sheetId="88" state="hidden" r:id="rId27"/>
    <sheet name="Carvon" sheetId="99" state="hidden" r:id="rId28"/>
    <sheet name="Limonen" sheetId="100" state="hidden" r:id="rId29"/>
  </sheets>
  <externalReferences>
    <externalReference r:id="rId30"/>
    <externalReference r:id="rId31"/>
    <externalReference r:id="rId32"/>
    <externalReference r:id="rId33"/>
    <externalReference r:id="rId34"/>
    <externalReference r:id="rId35"/>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7">#REF!</definedName>
    <definedName name="Daten" localSheetId="27">#REF!</definedName>
    <definedName name="Daten" localSheetId="7">#REF!</definedName>
    <definedName name="Daten" localSheetId="28">#REF!</definedName>
    <definedName name="Daten" localSheetId="26">#REF!</definedName>
    <definedName name="Daten" localSheetId="19">#REF!</definedName>
    <definedName name="Daten" localSheetId="2">#REF!</definedName>
    <definedName name="Daten">#REF!</definedName>
    <definedName name="_xlnm.Print_Area" localSheetId="4">Datenübernahme!$A$1:$C$8</definedName>
    <definedName name="_xlnm.Print_Area" localSheetId="10">Ergebnisse!$A$1:$H$54</definedName>
    <definedName name="_xlnm.Print_Area" localSheetId="5">Signifikanz!$A$1:$C$10</definedName>
    <definedName name="Elemente">[1]Parameter2!$B$3:$B$18</definedName>
    <definedName name="MBlei" localSheetId="6">#REF!</definedName>
    <definedName name="MBlei" localSheetId="16">#REF!</definedName>
    <definedName name="MBlei" localSheetId="17">#REF!</definedName>
    <definedName name="MBlei" localSheetId="27">#REF!</definedName>
    <definedName name="MBlei" localSheetId="7">#REF!</definedName>
    <definedName name="MBlei" localSheetId="28">#REF!</definedName>
    <definedName name="MBlei" localSheetId="26">#REF!</definedName>
    <definedName name="MBlei" localSheetId="19">#REF!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7">#REF!</definedName>
    <definedName name="Parameter2" localSheetId="27">#REF!</definedName>
    <definedName name="Parameter2" localSheetId="8">#REF!</definedName>
    <definedName name="Parameter2" localSheetId="28">#REF!</definedName>
    <definedName name="Parameter2" localSheetId="26">#REF!</definedName>
    <definedName name="Parameter2" localSheetId="19">#REF!</definedName>
    <definedName name="Parameter2" localSheetId="2">#REF!</definedName>
    <definedName name="Parameter2">#REF!</definedName>
    <definedName name="Parameter2alt" localSheetId="6">#REF!</definedName>
    <definedName name="Parameter2alt" localSheetId="16">#REF!</definedName>
    <definedName name="Parameter2alt" localSheetId="17">#REF!</definedName>
    <definedName name="Parameter2alt" localSheetId="27">#REF!</definedName>
    <definedName name="Parameter2alt" localSheetId="7">#REF!</definedName>
    <definedName name="Parameter2alt" localSheetId="28">#REF!</definedName>
    <definedName name="Parameter2alt" localSheetId="26">#REF!</definedName>
    <definedName name="Parameter2alt" localSheetId="19">#REF!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11" l="1"/>
  <c r="I49" i="5"/>
  <c r="G26" i="5"/>
  <c r="E24" i="5"/>
  <c r="I45" i="5" s="1"/>
  <c r="E25" i="5"/>
  <c r="I47" i="5" s="1"/>
  <c r="E26" i="5"/>
  <c r="A54" i="5" s="1"/>
  <c r="C1" i="110"/>
  <c r="G25" i="5" s="1"/>
  <c r="B4" i="17"/>
  <c r="A53" i="5" l="1"/>
  <c r="A52" i="5"/>
  <c r="A50" i="5"/>
  <c r="A51" i="5"/>
  <c r="G24" i="5"/>
  <c r="C1" i="109"/>
  <c r="B20" i="17"/>
  <c r="C20" i="17"/>
  <c r="F23" i="5" l="1"/>
  <c r="F21" i="5"/>
  <c r="C1" i="100"/>
  <c r="C1" i="99"/>
  <c r="A48" i="5" l="1"/>
  <c r="A46" i="5"/>
  <c r="C1" i="89"/>
  <c r="G22" i="5" s="1"/>
  <c r="C1" i="25"/>
  <c r="E22" i="5"/>
  <c r="I40" i="5" s="1"/>
  <c r="E23" i="5" l="1"/>
  <c r="A14" i="5"/>
  <c r="B10" i="17"/>
  <c r="B11" i="17"/>
  <c r="I42" i="5" l="1"/>
  <c r="A13" i="5"/>
  <c r="F5" i="5"/>
  <c r="F4" i="5"/>
  <c r="C1" i="91" l="1"/>
  <c r="C1" i="90"/>
  <c r="B18" i="17" l="1"/>
  <c r="C18" i="17"/>
  <c r="B19" i="17"/>
  <c r="C19" i="17"/>
  <c r="C1" i="88"/>
  <c r="C1" i="85" l="1"/>
  <c r="B16" i="17"/>
  <c r="C16" i="17"/>
  <c r="B17" i="17"/>
  <c r="C17" i="17"/>
  <c r="C1" i="83"/>
  <c r="C1" i="82"/>
  <c r="C1" i="80"/>
  <c r="E19" i="5"/>
  <c r="I32" i="5" s="1"/>
  <c r="F19" i="5"/>
  <c r="E20" i="5"/>
  <c r="I35" i="5" s="1"/>
  <c r="E21" i="5"/>
  <c r="A32" i="5"/>
  <c r="A35" i="5"/>
  <c r="A37" i="5"/>
  <c r="A40" i="5"/>
  <c r="C1" i="23"/>
  <c r="G19" i="5" s="1"/>
  <c r="C32" i="23"/>
  <c r="I19" i="5" s="1"/>
  <c r="B16" i="79"/>
  <c r="B17" i="79"/>
  <c r="B18" i="79"/>
  <c r="B19" i="79"/>
  <c r="H1" i="15"/>
  <c r="C1" i="24"/>
  <c r="G20" i="5" s="1"/>
  <c r="B1" i="17"/>
  <c r="B2" i="17"/>
  <c r="D5" i="17"/>
  <c r="D8" i="17" s="1"/>
  <c r="B5" i="17" s="1"/>
  <c r="B6" i="17"/>
  <c r="B7" i="17"/>
  <c r="B13" i="17"/>
  <c r="C13" i="17"/>
  <c r="B14" i="17"/>
  <c r="C14" i="17"/>
  <c r="B15" i="17"/>
  <c r="C15" i="17"/>
  <c r="G21" i="5"/>
  <c r="C1" i="26"/>
  <c r="G23" i="5" s="1"/>
  <c r="I37" i="5" l="1"/>
  <c r="A39" i="5" s="1"/>
  <c r="A36" i="5"/>
  <c r="A34" i="5"/>
  <c r="A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18E8BB6-EEC3-4601-B9AE-24C01A6079B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BA7B312A-CAF0-4D1F-84AB-CC28E45FD87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5A83B3E-6E0F-4DB4-AFD6-EC071494C6F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<sst xmlns="http://schemas.openxmlformats.org/spreadsheetml/2006/main" count="435" uniqueCount="295">
  <si>
    <t>Ergebnisdatenblatt</t>
  </si>
  <si>
    <t>Parameter</t>
  </si>
  <si>
    <t>Einheit</t>
  </si>
  <si>
    <t>Kunden-Nr.</t>
  </si>
  <si>
    <t>Postleitzahl</t>
  </si>
  <si>
    <t>ergebnisse@lvus.de</t>
  </si>
  <si>
    <t>Sonstiges</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</si>
  <si>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</si>
  <si>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</si>
  <si>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</si>
  <si>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</si>
  <si>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</si>
  <si>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</si>
  <si>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</si>
  <si>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</si>
  <si>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</si>
  <si>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</si>
  <si>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</si>
  <si>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</si>
  <si>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</si>
  <si>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</si>
  <si>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</si>
  <si>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</si>
  <si>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</si>
  <si>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</si>
  <si>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</si>
  <si>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</si>
  <si>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Methode</t>
  </si>
  <si>
    <t>Bezeichnung des Analysenverfahrens</t>
  </si>
  <si>
    <t>Anzahl</t>
  </si>
  <si>
    <t>x</t>
  </si>
  <si>
    <t>Beispielhafter Wert [mg/kg]</t>
  </si>
  <si>
    <t>Teilnahmen</t>
  </si>
  <si>
    <t>Ergebnisangabe mit 3 signifikanten Ziffern [mg/kg]</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</si>
  <si>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</si>
  <si>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</si>
  <si>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</si>
  <si>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</si>
  <si>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</si>
  <si>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</si>
  <si>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</si>
  <si>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</si>
  <si>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</si>
  <si>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</si>
  <si>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</si>
  <si>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</si>
  <si>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</si>
  <si>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</si>
  <si>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</si>
  <si>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</si>
  <si>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</si>
  <si>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</si>
  <si>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</si>
  <si>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</si>
  <si>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</si>
  <si>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</si>
  <si>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</si>
  <si>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</si>
  <si>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</si>
  <si>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</si>
  <si>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</si>
  <si>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</si>
  <si>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</si>
  <si>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</si>
  <si>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</si>
  <si>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</si>
  <si>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</si>
  <si>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</si>
  <si>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Wasser</t>
  </si>
  <si>
    <t>Asche</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</si>
  <si>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</si>
  <si>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</si>
  <si>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</si>
  <si>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</si>
  <si>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</si>
  <si>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</si>
  <si>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</si>
  <si>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</si>
  <si>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</si>
  <si>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</si>
  <si>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</si>
  <si>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</si>
  <si>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</si>
  <si>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</si>
  <si>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</si>
  <si>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</si>
  <si>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</si>
  <si>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</si>
  <si>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</si>
  <si>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</si>
  <si>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</si>
  <si>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</si>
  <si>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</si>
  <si>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</si>
  <si>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</si>
  <si>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Gesamtasche</t>
  </si>
  <si>
    <t>Säureunlösliche Asche</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</si>
  <si>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</si>
  <si>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</si>
  <si>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t>Sreunl. Asche</t>
  </si>
  <si>
    <t>ISO 1575:1996</t>
  </si>
  <si>
    <t>DIN 10802/ISO 1575-1987</t>
  </si>
  <si>
    <t>TS 1564</t>
  </si>
  <si>
    <t>ISO 1577:1996</t>
  </si>
  <si>
    <t>DIN 10805/ISO 1577-1987</t>
  </si>
  <si>
    <t>§ 64 LFGB Nr. L 47.00-1 (DIN 10800: 1992)</t>
  </si>
  <si>
    <t>§ 64 LFGB Nr. L 47.00-1 (DIN 10800: 1992), modifiziert</t>
  </si>
  <si>
    <t>§ 64 LFGB Nr. L 47.00-2 (DIN 10806: 1992)</t>
  </si>
  <si>
    <t>§ 64 LFGB Nr. L 47.00-2 (DIN 10806: 1992), modifiziert</t>
  </si>
  <si>
    <t>§ 64 LFGB Nr. L 47.00-3 (DIN 10802: 1989)</t>
  </si>
  <si>
    <t>§ 64 LFGB Nr. L 47.00-3 (DIN 10802: 1989), modifiziert</t>
  </si>
  <si>
    <t>§ 64 LFGB Nr. L 47.00-5 (DIN 10805:1985)</t>
  </si>
  <si>
    <t>§ 64 LFGB Nr. L 47.00-5 (DIN 10805:1985), modifiziert</t>
  </si>
  <si>
    <t>Veraschung im angegebenen Temperaturbereich</t>
  </si>
  <si>
    <t>43</t>
  </si>
  <si>
    <t>Kräuter/Gewürze</t>
  </si>
  <si>
    <t>Ätherisches Öl</t>
  </si>
  <si>
    <t>§ 64 LFGB Nr. L 53.00-4 (DIN 10223)</t>
  </si>
  <si>
    <t>§ 64 LFGB Nr. L 53.00-4 (DIN 10223), modifiziert</t>
  </si>
  <si>
    <t>§ 64 LFGB Nr. L 53.00-8:2004 (DIN 10229:2000)</t>
  </si>
  <si>
    <t>§ 64 LFGB Nr.L 53.00-8:2004 (DIN 10229:2000), modifiziert</t>
  </si>
  <si>
    <t>§ 64 LFGB Nr. L 53.00-10:2010 (DIN 6571:2009)</t>
  </si>
  <si>
    <t>Etherisches Öl</t>
  </si>
  <si>
    <t>LECO TGA 701</t>
  </si>
  <si>
    <t>ISO 939 1980-05</t>
  </si>
  <si>
    <t>SLMB 1048.1</t>
  </si>
  <si>
    <t>Karl-Fischer-Methode</t>
  </si>
  <si>
    <t>ASTA 2.1</t>
  </si>
  <si>
    <t>Cumarin</t>
  </si>
  <si>
    <t>HPLC-Verfahren (UV- oder DAD-Detektion)</t>
  </si>
  <si>
    <t>HPLC-Verfahren (MS- oder MS/MS-Detektion)</t>
  </si>
  <si>
    <t>Parameter 2</t>
  </si>
  <si>
    <t>Wasserdampfdestillation</t>
  </si>
  <si>
    <t>Clevenger Apparatur</t>
  </si>
  <si>
    <t>Trocknung bei 95°C in Satorius Moisture Analyzer MA 50</t>
  </si>
  <si>
    <t>ISO 930:2001</t>
  </si>
  <si>
    <t>In den Aschetigel werden 25 ml Salzsäure (15%)  gegeben, mit einem Uhrglas bedeckt und 15 Minuten auf dem siedenden Wasserbad erhitzt. Der Rückstand wird durch ein aschefreies Faltenfilter abfiltriert und mit dest. Wasser gewaschen bis das Filter neutral reagiert (ca. 500 ml). Die Porzelannschale und Filter werden eine Stunde im Trockenschrank bei 105°C getrocknet und danach eine Stunde im Muffelofen bei 600°C geglüht. Die Porzellanschale wird für mindestens 20 Minuten im Exsikator abgekühlt und abgewogen.</t>
  </si>
  <si>
    <t>ISO 928:2001</t>
  </si>
  <si>
    <t>ISO 928:1999</t>
  </si>
  <si>
    <t>ISO 930:1999</t>
  </si>
  <si>
    <t>DIN EN ISO 939:2009, mod. (Entwurf, zurückgezogenes Dokument)</t>
  </si>
  <si>
    <t>§64 LFGB L 52.01.01-1, auch modifiziert</t>
  </si>
  <si>
    <t>Halogentrocknungsgerät</t>
  </si>
  <si>
    <t>Sonstiges/Other</t>
  </si>
  <si>
    <t>Azeotropie, Volumetrie</t>
  </si>
  <si>
    <t>photometrisch, ASTA 18.0</t>
  </si>
  <si>
    <t>Ph. Eur. (diverse Ausgaben)</t>
  </si>
  <si>
    <t>Thymol</t>
  </si>
  <si>
    <t>Carvacrol</t>
  </si>
  <si>
    <t>Bitte angeben/please report</t>
  </si>
  <si>
    <t>Parameter 5</t>
  </si>
  <si>
    <t>ISO 939 (Entwurf), auch modifiziert</t>
  </si>
  <si>
    <t>Ph.Eur. 9.0, 2.2.13</t>
  </si>
  <si>
    <t>Ph.Eur.7.0, 2.2.13</t>
  </si>
  <si>
    <t>Ph.Eur. 9.0, 2.8.12</t>
  </si>
  <si>
    <t>Ph.Eur. 9.0, 2.2.28 (Gaschromatographie des ätherischen Öles (% Thymol), anschl. Berechnung über den Ölgehalt (ml/ 100 g) und die Dichte (mg/100 g)</t>
  </si>
  <si>
    <t>GC nach Destillation ISO 6571</t>
  </si>
  <si>
    <t>Gingerol</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</si>
  <si>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</si>
  <si>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</si>
  <si>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</si>
  <si>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</si>
  <si>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</si>
  <si>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</si>
  <si>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</si>
  <si>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</si>
  <si>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</si>
  <si>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</si>
  <si>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</si>
  <si>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</si>
  <si>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INA-Methode 114.000 (HPLC-UV)</t>
  </si>
  <si>
    <t>Linalool</t>
  </si>
  <si>
    <t>Estragol</t>
  </si>
  <si>
    <t>Methyleugenol</t>
  </si>
  <si>
    <t>Parameter 6</t>
  </si>
  <si>
    <t>Parameter 7</t>
  </si>
  <si>
    <r>
      <t>mL/100 g Probe</t>
    </r>
    <r>
      <rPr>
        <vertAlign val="superscript"/>
        <sz val="13"/>
        <rFont val="Times New Roman"/>
        <family val="1"/>
      </rPr>
      <t>1</t>
    </r>
  </si>
  <si>
    <t>EC 152/2009</t>
  </si>
  <si>
    <t>Veraschung 525 °C, Salzsäure</t>
  </si>
  <si>
    <t>§ 64 LFGB Nr. L 00.00-106: GC-MS nach Destillation-Extraktion</t>
  </si>
  <si>
    <t>§ 64 LFGB Nr. L 00.00-106: GC-MS nach Destillation-Extraktion, modifiziert</t>
  </si>
  <si>
    <t>Lösemittelextraktion mit isotopenmarkiertem internem Standard, GC/MS</t>
  </si>
  <si>
    <t>Ph.Eur. 9.0, 2.2.28 (Gaschromatographie des ätherischen Öles (% Linalool), anschl. Berechnung über den Ölgehalt (ml/ 100 g) und die Dichte (mg/100 g)</t>
  </si>
  <si>
    <t>GC-FID</t>
  </si>
  <si>
    <t>GC-MS</t>
  </si>
  <si>
    <t>§ 64 LFGB Nr. L 47.08-3: 2006-09</t>
  </si>
  <si>
    <t>Quechers, GC-FID</t>
  </si>
  <si>
    <t>Zimtaldehyd</t>
  </si>
  <si>
    <t>aw-Wert</t>
  </si>
  <si>
    <t>Probe 1</t>
  </si>
  <si>
    <t>Probe 2</t>
  </si>
  <si>
    <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</si>
  <si>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</si>
  <si>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</si>
  <si>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</si>
  <si>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</si>
  <si>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</si>
  <si>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</si>
  <si>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</si>
  <si>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</si>
  <si>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</si>
  <si>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</si>
  <si>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</si>
  <si>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</si>
  <si>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</si>
  <si>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</si>
  <si>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</si>
  <si>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</si>
  <si>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</si>
  <si>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</si>
  <si>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</si>
  <si>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</si>
  <si>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</si>
  <si>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</si>
  <si>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DIN EN ISO 6571:2012</t>
  </si>
  <si>
    <t>Diemair Beythien: Destillation mit Neo-Clevenger-Apparatur</t>
  </si>
  <si>
    <t>Einwaage: 10 g Probe in 500 ml Kolben, Destillationsdauer: 2h, Methode nach DAB10</t>
  </si>
  <si>
    <t>§ 64 LFGB Nr. L 53.00-10:2010 (DIN 6571:2009), modifiziert</t>
  </si>
  <si>
    <t>DIN EN ISO 6571:2018-03</t>
  </si>
  <si>
    <t>Ph.Eur.7.0, 2.8.12</t>
  </si>
  <si>
    <t>§ 64 LFGB Nr. L 00.00-134:2010 (L 53.03.01-1:2010)</t>
  </si>
  <si>
    <t>§ 64 LFGB Nr. L 00.00-134:2010 (L 53.03.01-1:2010), modifiziert</t>
  </si>
  <si>
    <t>Eugenol</t>
  </si>
  <si>
    <t>§ 64 LFGB Nr. L 00.00-134-2010 (L 53.03.01-1:2010), auch modifiziert</t>
  </si>
  <si>
    <t>§ 64 LFGB Nr. L 53.00-5, auch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</si>
  <si>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</si>
  <si>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</si>
  <si>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</si>
  <si>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</si>
  <si>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Ph.Eur. 10, 2.4.16</t>
  </si>
  <si>
    <t>Ph.Eur. 10, 2.8.1</t>
  </si>
  <si>
    <t>Ph.Eur. 10, 2.2.28 GC/FID als Anteil im ätherischen Öl; anschließend Berechnung über den ätherischen Ölgehalt und die Dichte</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</si>
  <si>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</si>
  <si>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</si>
  <si>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</si>
  <si>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</si>
  <si>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</si>
  <si>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</si>
  <si>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</si>
  <si>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</si>
  <si>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</si>
  <si>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</si>
  <si>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</si>
  <si>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</si>
  <si>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</si>
  <si>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Bitte auswählen - Please, select</t>
  </si>
  <si>
    <t>Sonstiges - other</t>
  </si>
  <si>
    <t>pCymol</t>
  </si>
  <si>
    <t>Carvon</t>
  </si>
  <si>
    <t>Limonen</t>
  </si>
  <si>
    <t>Ph.Eur. 10, 2.2.13 und Monographie Kümmel</t>
  </si>
  <si>
    <t>Vakuumtrockenschrank bei 70°C</t>
  </si>
  <si>
    <t>Rotronic HC2-AW</t>
  </si>
  <si>
    <t>Ph.Eur. 10, 2.8.12 und Drogen-spezifische Monographie</t>
  </si>
  <si>
    <t>GC-FID nach Destillation ISO 6571</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</si>
  <si>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</si>
  <si>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</si>
  <si>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</si>
  <si>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</si>
  <si>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</si>
  <si>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</si>
  <si>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Die Tabelle wurde bereits einmal erfolgreich gesendet, es handelt sich um eine Aktualisierung:
This table was sent before, successfully. It is an update:</t>
  </si>
  <si>
    <t>Probeneinwaage [g]:</t>
  </si>
  <si>
    <t>cis‘-Sabinenhydrat</t>
  </si>
  <si>
    <t>4-Terpineol</t>
  </si>
  <si>
    <t>α-Terpineol</t>
  </si>
  <si>
    <t>4-Terpinenylacetat</t>
  </si>
  <si>
    <t>1,8-Cineol</t>
  </si>
  <si>
    <t>Parameter 8</t>
  </si>
  <si>
    <t>Majoran</t>
  </si>
  <si>
    <t>Ph.Eur. 9.0, 2.2.28 (Gaschromatographie des ätherischen Öles)</t>
  </si>
  <si>
    <t>α-Terpinen</t>
  </si>
  <si>
    <r>
      <t>mg/100 g  Probe</t>
    </r>
    <r>
      <rPr>
        <vertAlign val="superscript"/>
        <sz val="13"/>
        <rFont val="Times New Roman"/>
        <family val="1"/>
      </rPr>
      <t>1</t>
    </r>
  </si>
  <si>
    <t>Ph. Eur. 11.0. 2.2.1</t>
  </si>
  <si>
    <t>Ph. Eur. 11.0. 2.8.12</t>
  </si>
  <si>
    <t>löschen</t>
  </si>
  <si>
    <t>HS-GC-MS; Standardaddition mit internem Standard</t>
  </si>
  <si>
    <t>Ph. Eur. 11.0, 2.2.28 GC-FID</t>
  </si>
  <si>
    <t>Capsaicin</t>
  </si>
  <si>
    <t>Dihydrocapsaicin</t>
  </si>
  <si>
    <t>Schärfe</t>
  </si>
  <si>
    <t>Scoville-Einheiten (SHU)</t>
  </si>
  <si>
    <t>Casaicin</t>
  </si>
  <si>
    <r>
      <rPr>
        <vertAlign val="superscript"/>
        <sz val="13"/>
        <rFont val="Times New Roman"/>
        <family val="1"/>
      </rPr>
      <t>1</t>
    </r>
    <r>
      <rPr>
        <sz val="13"/>
        <rFont val="Times New Roman"/>
        <family val="1"/>
      </rPr>
      <t>Probe = sample</t>
    </r>
  </si>
  <si>
    <t>Berechnet über Capsaicin und Dihydrocapsaicin</t>
  </si>
  <si>
    <t>Berechnet über Capsaicin, Dihydrocapsaicin und Nordihydrocapsaicin</t>
  </si>
  <si>
    <t>Berechnet über Capsaicin, Dihydrocapsaicin, Nordihydrocapsaicin und weitere</t>
  </si>
  <si>
    <t>sonstige Berechnung/other calculation</t>
  </si>
  <si>
    <t>HPLC-Verfahren mit UV/DAD</t>
  </si>
  <si>
    <t>HPLC-Verfahren mit MS-Detektion</t>
  </si>
  <si>
    <t>HPLC-Verfahren mit MS-Detektion und internem Standard</t>
  </si>
  <si>
    <t>HPLC-Verfahren mit MS/MS-Detektion</t>
  </si>
  <si>
    <t>HPLC-Verfahren mit MS/MS-Detektion und internem Standard</t>
  </si>
  <si>
    <t>Berechnet über Capsaicin</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</si>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</sst>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0"/>
      <name val="Arial"/>
      <family val="2"/>
    </font>
    <font>
      <sz val="9"/>
      <name val="Times New Roman"/>
      <family val="1"/>
    </font>
    <font>
      <i/>
      <sz val="11"/>
      <color theme="0" tint="-0.499984740745262"/>
      <name val="Times New Roman"/>
      <family val="1"/>
    </font>
    <font>
      <b/>
      <sz val="11"/>
      <color rgb="FFFF0000"/>
      <name val="Times New Roman"/>
      <family val="1"/>
    </font>
    <font>
      <sz val="13"/>
      <color theme="0" tint="-0.249977111117893"/>
      <name val="Times New Roman"/>
      <family val="1"/>
    </font>
    <font>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7"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24" fillId="0" borderId="0" xfId="0" applyFont="1" applyProtection="1">
      <protection hidden="1"/>
    </xf>
    <xf numFmtId="0" fontId="20" fillId="0" borderId="0" xfId="0" applyFont="1" applyProtection="1">
      <protection hidden="1"/>
    </xf>
    <xf numFmtId="0" fontId="18" fillId="0" borderId="0" xfId="0" applyFont="1" applyAlignment="1" applyProtection="1">
      <alignment vertical="center"/>
      <protection hidden="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14" fontId="15" fillId="0" borderId="0" xfId="0" applyNumberFormat="1" applyFont="1" applyAlignment="1" applyProtection="1">
      <alignment horizontal="left"/>
      <protection hidden="1"/>
    </xf>
    <xf numFmtId="0" fontId="5" fillId="3" borderId="0" xfId="3" applyFill="1"/>
    <xf numFmtId="0" fontId="28" fillId="0" borderId="0" xfId="0" applyFont="1"/>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5" fillId="0" borderId="0" xfId="3" applyAlignment="1" applyProtection="1">
      <alignment horizontal="justify" vertical="top" wrapText="1"/>
      <protection hidden="1"/>
    </xf>
    <xf numFmtId="0" fontId="16" fillId="0" borderId="0" xfId="3" applyFont="1" applyAlignment="1">
      <alignment horizontal="justify" vertical="top" wrapText="1"/>
    </xf>
    <xf numFmtId="0" fontId="16" fillId="0" borderId="0" xfId="3" applyFont="1" applyAlignment="1">
      <alignment horizontal="left" vertical="top" wrapText="1"/>
    </xf>
    <xf numFmtId="0" fontId="5" fillId="0" borderId="0" xfId="3"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31" fillId="5" borderId="0" xfId="0" applyFont="1" applyFill="1" applyAlignment="1" applyProtection="1">
      <alignment horizontal="center" vertical="center"/>
      <protection hidden="1"/>
    </xf>
    <xf numFmtId="0" fontId="5" fillId="9" borderId="0" xfId="3" applyFill="1"/>
    <xf numFmtId="0" fontId="5" fillId="10" borderId="0" xfId="3" applyFill="1"/>
    <xf numFmtId="0" fontId="1" fillId="0" borderId="0" xfId="1" applyAlignment="1" applyProtection="1">
      <alignment vertical="center"/>
    </xf>
    <xf numFmtId="0" fontId="5" fillId="9" borderId="0" xfId="6" applyFill="1"/>
    <xf numFmtId="0" fontId="5" fillId="10" borderId="0" xfId="6" applyFill="1"/>
    <xf numFmtId="0" fontId="5" fillId="4" borderId="0" xfId="0" applyFont="1" applyFill="1" applyAlignment="1" applyProtection="1">
      <alignment vertical="center"/>
      <protection hidden="1"/>
    </xf>
    <xf numFmtId="0" fontId="16" fillId="0" borderId="0" xfId="0" applyFont="1" applyAlignment="1" applyProtection="1">
      <alignment horizontal="center"/>
      <protection hidden="1"/>
    </xf>
    <xf numFmtId="0" fontId="9" fillId="0" borderId="0" xfId="0" applyFont="1" applyAlignment="1" applyProtection="1">
      <alignment vertical="center"/>
      <protection hidden="1"/>
    </xf>
    <xf numFmtId="0" fontId="32" fillId="0" borderId="0" xfId="0" applyFont="1" applyProtection="1">
      <protection hidden="1"/>
    </xf>
    <xf numFmtId="0" fontId="32" fillId="4" borderId="0" xfId="0" applyFont="1" applyFill="1" applyAlignment="1" applyProtection="1">
      <alignment vertical="center" wrapText="1"/>
      <protection hidden="1"/>
    </xf>
    <xf numFmtId="49" fontId="5" fillId="2" borderId="0" xfId="0" applyNumberFormat="1" applyFont="1" applyFill="1" applyAlignment="1" applyProtection="1">
      <alignment vertical="center"/>
      <protection locked="0"/>
    </xf>
    <xf numFmtId="0" fontId="5" fillId="0" borderId="3" xfId="3" applyBorder="1" applyAlignment="1">
      <alignment horizontal="left" wrapText="1"/>
    </xf>
    <xf numFmtId="0" fontId="5" fillId="0" borderId="3"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3" xfId="6" applyFont="1" applyFill="1" applyBorder="1" applyAlignment="1">
      <alignment horizontal="left" vertical="center" wrapText="1"/>
    </xf>
    <xf numFmtId="0" fontId="4" fillId="3" borderId="3"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21" fillId="7" borderId="0" xfId="6" applyFont="1" applyFill="1" applyAlignment="1">
      <alignment horizontal="left" vertical="center" wrapText="1"/>
    </xf>
    <xf numFmtId="0" fontId="4" fillId="8"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8" fillId="0" borderId="0" xfId="0" applyFont="1" applyAlignment="1">
      <alignment horizontal="left" vertical="center" wrapText="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4" fillId="2" borderId="0" xfId="0" applyFont="1" applyFill="1" applyAlignment="1" applyProtection="1">
      <alignment horizontal="left"/>
      <protection locked="0"/>
    </xf>
    <xf numFmtId="0" fontId="0" fillId="4" borderId="0" xfId="0" applyFill="1" applyAlignment="1" applyProtection="1">
      <alignment horizontal="left" vertical="center" wrapText="1"/>
      <protection locked="0"/>
    </xf>
    <xf numFmtId="0" fontId="4" fillId="8" borderId="0" xfId="0" applyFont="1" applyFill="1" applyAlignment="1" applyProtection="1">
      <alignment horizontal="left" vertical="center" wrapText="1"/>
      <protection locked="0"/>
    </xf>
    <xf numFmtId="0" fontId="4" fillId="4" borderId="0" xfId="0" applyFont="1" applyFill="1" applyAlignment="1" applyProtection="1">
      <alignment horizontal="left" vertical="center" wrapText="1"/>
      <protection locked="0"/>
    </xf>
  </cellXfs>
  <cellStyles count="8">
    <cellStyle name="Hyperlink 2" xfId="4" xr:uid="{00000000-0005-0000-0000-000001000000}"/>
    <cellStyle name="Link" xfId="1" builtinId="8"/>
    <cellStyle name="Link 2" xfId="7" xr:uid="{289A4508-F541-4A7F-8000-B1BED9D69F03}"/>
    <cellStyle name="Standard" xfId="0" builtinId="0"/>
    <cellStyle name="Standard 2" xfId="2" xr:uid="{00000000-0005-0000-0000-000003000000}"/>
    <cellStyle name="Standard 2 2" xfId="3" xr:uid="{00000000-0005-0000-0000-000004000000}"/>
    <cellStyle name="Standard 2 2 2" xfId="6" xr:uid="{7431C6BC-EB89-4E05-A703-B10843EEF973}"/>
    <cellStyle name="Standard 3" xfId="5" xr:uid="{00000000-0005-0000-0000-000005000000}"/>
  </cellStyles>
  <dxfs count="3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Gesamtasche!$B$1" fmlaRange="Gesamtasche!$B$3:$B$20" sel="18" val="0"/>
</file>

<file path=xl/ctrlProps/ctrlProp10.xml><?xml version="1.0" encoding="utf-8"?>
<formControlPr xmlns="http://schemas.microsoft.com/office/spreadsheetml/2009/9/main" objectType="Drop" dropLines="30" dropStyle="combo" dx="18" fmlaLink="Gesamtasche!$B$32" fmlaRange="Gesamtasche!$B$33:$B$43" sel="11" val="0"/>
</file>

<file path=xl/ctrlProps/ctrlProp2.xml><?xml version="1.0" encoding="utf-8"?>
<formControlPr xmlns="http://schemas.microsoft.com/office/spreadsheetml/2009/9/main" objectType="Drop" dropLines="30" dropStyle="combo" dx="18" fmlaLink="'Säureunlösliche Asche'!$B$1" fmlaRange="'Säureunlösliche Asche'!$B$3:$B$15" sel="13" val="0"/>
</file>

<file path=xl/ctrlProps/ctrlProp3.xml><?xml version="1.0" encoding="utf-8"?>
<formControlPr xmlns="http://schemas.microsoft.com/office/spreadsheetml/2009/9/main" objectType="Drop" dropLines="30" dropStyle="combo" dx="18" fmlaLink="Wasser!$B$1" fmlaRange="Wasser!$B$3:$B$31" sel="29"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30" dropStyle="combo" dx="18" fmlaLink="Capsaicin!$D$2" fmlaRange="Capsaicin!$B$3:$B$9" sel="7" val="0"/>
</file>

<file path=xl/ctrlProps/ctrlProp6.xml><?xml version="1.0" encoding="utf-8"?>
<formControlPr xmlns="http://schemas.microsoft.com/office/spreadsheetml/2009/9/main" objectType="Drop" dropLines="30" dropStyle="combo" dx="18" fmlaLink="Capsaicin!$E$2" fmlaRange="Capsaicin!$B$3:$B$9" sel="7" val="0"/>
</file>

<file path=xl/ctrlProps/ctrlProp7.xml><?xml version="1.0" encoding="utf-8"?>
<formControlPr xmlns="http://schemas.microsoft.com/office/spreadsheetml/2009/9/main" objectType="Drop" dropLines="30" dropStyle="combo" dx="18" fmlaLink="Etherisches_OeL!$B$1" fmlaRange="Etherisches_OeL!$B$3:$B$17" sel="15" val="0"/>
</file>

<file path=xl/ctrlProps/ctrlProp8.xml><?xml version="1.0" encoding="utf-8"?>
<formControlPr xmlns="http://schemas.microsoft.com/office/spreadsheetml/2009/9/main" objectType="Drop" dropLines="30" dropStyle="combo" dx="18" fmlaLink="Scharf!$B$1" fmlaRange="Scharf!$B$3:$B$8" sel="6" val="0"/>
</file>

<file path=xl/ctrlProps/ctrlProp9.xml><?xml version="1.0" encoding="utf-8"?>
<formControlPr xmlns="http://schemas.microsoft.com/office/spreadsheetml/2009/9/main" objectType="Drop" dropLines="30" dropStyle="combo" dx="18" fmlaLink="aw!$B$1" fmlaRange="aw!$B$3:$B$27" sel="2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62A04E6-13CC-406A-ACB6-F7845A7E4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33176</xdr:colOff>
      <xdr:row>47</xdr:row>
      <xdr:rowOff>161925</xdr:rowOff>
    </xdr:to>
    <xdr:pic>
      <xdr:nvPicPr>
        <xdr:cNvPr id="2" name="Grafik 1">
          <a:extLst>
            <a:ext uri="{FF2B5EF4-FFF2-40B4-BE49-F238E27FC236}">
              <a16:creationId xmlns:a16="http://schemas.microsoft.com/office/drawing/2014/main" id="{2D2966E2-C8D8-81C4-20B3-C0F09DCCD2AB}"/>
            </a:ext>
          </a:extLst>
        </xdr:cNvPr>
        <xdr:cNvPicPr>
          <a:picLocks noChangeAspect="1"/>
        </xdr:cNvPicPr>
      </xdr:nvPicPr>
      <xdr:blipFill>
        <a:blip xmlns:r="http://schemas.openxmlformats.org/officeDocument/2006/relationships" r:embed="rId1"/>
        <a:stretch>
          <a:fillRect/>
        </a:stretch>
      </xdr:blipFill>
      <xdr:spPr>
        <a:xfrm>
          <a:off x="0" y="0"/>
          <a:ext cx="6891176" cy="8443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545589</xdr:colOff>
      <xdr:row>42</xdr:row>
      <xdr:rowOff>71438</xdr:rowOff>
    </xdr:to>
    <xdr:pic>
      <xdr:nvPicPr>
        <xdr:cNvPr id="2" name="Grafik 1">
          <a:extLst>
            <a:ext uri="{FF2B5EF4-FFF2-40B4-BE49-F238E27FC236}">
              <a16:creationId xmlns:a16="http://schemas.microsoft.com/office/drawing/2014/main" id="{48E2F1BA-CC99-E39C-84E7-41E38D2795BD}"/>
            </a:ext>
          </a:extLst>
        </xdr:cNvPr>
        <xdr:cNvPicPr>
          <a:picLocks noChangeAspect="1"/>
        </xdr:cNvPicPr>
      </xdr:nvPicPr>
      <xdr:blipFill>
        <a:blip xmlns:r="http://schemas.openxmlformats.org/officeDocument/2006/relationships" r:embed="rId1"/>
        <a:stretch>
          <a:fillRect/>
        </a:stretch>
      </xdr:blipFill>
      <xdr:spPr>
        <a:xfrm>
          <a:off x="0" y="0"/>
          <a:ext cx="6222489" cy="747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31</xdr:row>
          <xdr:rowOff>4763</xdr:rowOff>
        </xdr:from>
        <xdr:to>
          <xdr:col>6</xdr:col>
          <xdr:colOff>742950</xdr:colOff>
          <xdr:row>31</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14288</xdr:rowOff>
        </xdr:from>
        <xdr:to>
          <xdr:col>6</xdr:col>
          <xdr:colOff>742950</xdr:colOff>
          <xdr:row>34</xdr:row>
          <xdr:rowOff>204788</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14288</xdr:rowOff>
        </xdr:from>
        <xdr:to>
          <xdr:col>6</xdr:col>
          <xdr:colOff>742950</xdr:colOff>
          <xdr:row>36</xdr:row>
          <xdr:rowOff>204788</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133350</xdr:rowOff>
        </xdr:from>
        <xdr:to>
          <xdr:col>6</xdr:col>
          <xdr:colOff>895350</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6</xdr:col>
          <xdr:colOff>742950</xdr:colOff>
          <xdr:row>33</xdr:row>
          <xdr:rowOff>14288</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19050</xdr:rowOff>
        </xdr:from>
        <xdr:to>
          <xdr:col>6</xdr:col>
          <xdr:colOff>742950</xdr:colOff>
          <xdr:row>44</xdr:row>
          <xdr:rowOff>209550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19050</xdr:rowOff>
        </xdr:from>
        <xdr:to>
          <xdr:col>6</xdr:col>
          <xdr:colOff>742950</xdr:colOff>
          <xdr:row>46</xdr:row>
          <xdr:rowOff>223838</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41</xdr:row>
          <xdr:rowOff>38100</xdr:rowOff>
        </xdr:from>
        <xdr:to>
          <xdr:col>6</xdr:col>
          <xdr:colOff>728663</xdr:colOff>
          <xdr:row>42</xdr:row>
          <xdr:rowOff>4763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6</xdr:col>
          <xdr:colOff>742950</xdr:colOff>
          <xdr:row>48</xdr:row>
          <xdr:rowOff>214313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14288</xdr:rowOff>
        </xdr:from>
        <xdr:to>
          <xdr:col>6</xdr:col>
          <xdr:colOff>742950</xdr:colOff>
          <xdr:row>39</xdr:row>
          <xdr:rowOff>204788</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0759-7E72-4217-A1AA-4DF426F994CD}">
  <dimension ref="A1:C13"/>
  <sheetViews>
    <sheetView workbookViewId="0">
      <selection sqref="A1:C1"/>
    </sheetView>
  </sheetViews>
  <sheetFormatPr baseColWidth="10" defaultColWidth="11.42578125" defaultRowHeight="13.9" x14ac:dyDescent="0.4"/>
  <cols>
    <col min="1" max="2" width="27.640625" style="73" customWidth="1"/>
    <col min="3" max="3" width="30.42578125" style="73" customWidth="1"/>
    <col min="4" max="16384" width="11.42578125" style="73"/>
  </cols>
  <sheetData>
    <row r="1" spans="1:3" ht="30.75" customHeight="1" x14ac:dyDescent="0.4">
      <c r="A1" s="106" t="s">
        <v>35</v>
      </c>
      <c r="B1" s="107"/>
      <c r="C1" s="107"/>
    </row>
    <row r="2" spans="1:3" ht="51.95" customHeight="1" x14ac:dyDescent="0.4">
      <c r="A2" s="108" t="s">
        <v>51</v>
      </c>
      <c r="B2" s="109"/>
      <c r="C2" s="109"/>
    </row>
    <row r="3" spans="1:3" ht="74.25" customHeight="1" x14ac:dyDescent="0.4">
      <c r="A3" s="108" t="s">
        <v>64</v>
      </c>
      <c r="B3" s="108"/>
      <c r="C3" s="108"/>
    </row>
    <row r="4" spans="1:3" ht="80.45" customHeight="1" x14ac:dyDescent="0.55000000000000004">
      <c r="A4" s="108" t="s">
        <v>67</v>
      </c>
      <c r="B4" s="109"/>
      <c r="C4" s="109"/>
    </row>
    <row r="5" spans="1:3" ht="30.5" customHeight="1" x14ac:dyDescent="0.45">
      <c r="A5" s="110"/>
      <c r="B5" s="110"/>
      <c r="C5" s="110"/>
    </row>
    <row r="6" spans="1:3" ht="30.5" customHeight="1" x14ac:dyDescent="0.4">
      <c r="A6" s="74" t="s">
        <v>36</v>
      </c>
    </row>
    <row r="7" spans="1:3" ht="54" customHeight="1" x14ac:dyDescent="0.4">
      <c r="A7" s="104" t="s">
        <v>37</v>
      </c>
      <c r="B7" s="105"/>
      <c r="C7" s="105"/>
    </row>
    <row r="9" spans="1:3" x14ac:dyDescent="0.4">
      <c r="A9" s="75" t="s">
        <v>38</v>
      </c>
      <c r="B9" s="75" t="s">
        <v>39</v>
      </c>
    </row>
    <row r="10" spans="1:3" ht="15.4" x14ac:dyDescent="0.4">
      <c r="A10" s="76">
        <v>1379</v>
      </c>
      <c r="B10" s="76">
        <v>1380</v>
      </c>
    </row>
    <row r="11" spans="1:3" ht="15.4" x14ac:dyDescent="0.4">
      <c r="A11" s="76">
        <v>179.34</v>
      </c>
      <c r="B11" s="76">
        <v>179</v>
      </c>
    </row>
    <row r="12" spans="1:3" ht="15.4" x14ac:dyDescent="0.4">
      <c r="A12" s="76">
        <v>80.12</v>
      </c>
      <c r="B12" s="76">
        <v>80.099999999999994</v>
      </c>
    </row>
    <row r="13" spans="1:3" ht="15.4" x14ac:dyDescent="0.4">
      <c r="A13" s="76">
        <v>7.8</v>
      </c>
      <c r="B13" s="7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0"/>
  <sheetViews>
    <sheetView workbookViewId="0"/>
  </sheetViews>
  <sheetFormatPr baseColWidth="10" defaultRowHeight="13.9" x14ac:dyDescent="0.4"/>
  <cols>
    <col min="1" max="1" width="39.710937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4</v>
      </c>
      <c r="B2" s="3" t="str">
        <f>IF(ISNUMBER(VALUE(Ergebnisse!G2)),IF(VALUE(Ergebnisse!G2)&gt;0,VALUE(Ergebnisse!G2),""),"")</f>
        <v/>
      </c>
    </row>
    <row r="3" spans="1:7" x14ac:dyDescent="0.4">
      <c r="A3" t="s">
        <v>11</v>
      </c>
      <c r="B3" s="23" t="s">
        <v>114</v>
      </c>
      <c r="D3" t="s">
        <v>16</v>
      </c>
    </row>
    <row r="4" spans="1:7" x14ac:dyDescent="0.4">
      <c r="A4" t="s">
        <v>12</v>
      </c>
      <c r="B4" s="3">
        <f>YEAR(Ergebnisse!E5)</f>
        <v>2025</v>
      </c>
      <c r="D4" s="4">
        <v>2</v>
      </c>
    </row>
    <row r="5" spans="1:7" x14ac:dyDescent="0.4">
      <c r="A5" t="s">
        <v>13</v>
      </c>
      <c r="B5" s="3" t="str">
        <f>D8</f>
        <v>N</v>
      </c>
      <c r="D5" t="str">
        <f>IF(D4=2,"N","J")</f>
        <v>N</v>
      </c>
      <c r="F5">
        <v>1</v>
      </c>
      <c r="G5" s="36" t="s">
        <v>57</v>
      </c>
    </row>
    <row r="6" spans="1:7" x14ac:dyDescent="0.4">
      <c r="A6" t="s">
        <v>32</v>
      </c>
      <c r="B6" s="3">
        <f>Ergebnisse!G3</f>
        <v>1</v>
      </c>
      <c r="F6">
        <v>2</v>
      </c>
      <c r="G6" s="36" t="s">
        <v>58</v>
      </c>
    </row>
    <row r="7" spans="1:7" x14ac:dyDescent="0.4">
      <c r="A7" t="s">
        <v>34</v>
      </c>
      <c r="B7" s="25">
        <f>Ergebnisse!E5</f>
        <v>46005</v>
      </c>
    </row>
    <row r="8" spans="1:7" x14ac:dyDescent="0.4">
      <c r="A8" t="s">
        <v>14</v>
      </c>
      <c r="B8" s="3">
        <v>8</v>
      </c>
      <c r="D8" t="str">
        <f>LEFT(D5,1)</f>
        <v>N</v>
      </c>
    </row>
    <row r="9" spans="1:7" x14ac:dyDescent="0.4">
      <c r="A9" t="s">
        <v>15</v>
      </c>
      <c r="B9" s="3">
        <v>2</v>
      </c>
    </row>
    <row r="10" spans="1:7" x14ac:dyDescent="0.4">
      <c r="A10" t="s">
        <v>226</v>
      </c>
      <c r="B10" s="72">
        <f>Kontakt!B2</f>
        <v>0</v>
      </c>
    </row>
    <row r="11" spans="1:7" x14ac:dyDescent="0.4">
      <c r="A11" t="s">
        <v>227</v>
      </c>
      <c r="B11" s="3">
        <f>IF(Kontakt!B3=Kontakt!B15,Kontakt!B3,0)</f>
        <v>0</v>
      </c>
    </row>
    <row r="12" spans="1:7" x14ac:dyDescent="0.4">
      <c r="A12" s="36" t="s">
        <v>228</v>
      </c>
      <c r="B12" s="3">
        <v>1</v>
      </c>
    </row>
    <row r="13" spans="1:7" x14ac:dyDescent="0.4">
      <c r="A13" t="s">
        <v>19</v>
      </c>
      <c r="B13" s="2" t="str">
        <f>Ergebnisse!A19</f>
        <v>Gesamtasche</v>
      </c>
      <c r="C13" s="2" t="str">
        <f>Ergebnisse!B19</f>
        <v>g/100 g Probe1</v>
      </c>
    </row>
    <row r="14" spans="1:7" x14ac:dyDescent="0.4">
      <c r="A14" s="36" t="s">
        <v>131</v>
      </c>
      <c r="B14" s="2" t="str">
        <f>Ergebnisse!A20</f>
        <v>Säureunlösliche Asche</v>
      </c>
      <c r="C14" s="2" t="str">
        <f>Ergebnisse!B20</f>
        <v>g/100 g Probe1</v>
      </c>
    </row>
    <row r="15" spans="1:7" x14ac:dyDescent="0.4">
      <c r="A15" t="s">
        <v>20</v>
      </c>
      <c r="B15" s="2" t="str">
        <f>Ergebnisse!A21</f>
        <v>Wasser</v>
      </c>
      <c r="C15" s="2" t="str">
        <f>Ergebnisse!B21</f>
        <v>g/100 g Probe1</v>
      </c>
    </row>
    <row r="16" spans="1:7" x14ac:dyDescent="0.4">
      <c r="A16" t="s">
        <v>26</v>
      </c>
      <c r="B16" s="2" t="str">
        <f>Ergebnisse!A22</f>
        <v>aw-Wert</v>
      </c>
      <c r="C16" s="2">
        <f>Ergebnisse!B22</f>
        <v>0</v>
      </c>
    </row>
    <row r="17" spans="1:3" x14ac:dyDescent="0.4">
      <c r="A17" s="36" t="s">
        <v>150</v>
      </c>
      <c r="B17" s="2" t="str">
        <f>Ergebnisse!A23</f>
        <v>Ätherisches Öl</v>
      </c>
      <c r="C17" s="2" t="str">
        <f>Ergebnisse!B23</f>
        <v>mL/100 g Probe1</v>
      </c>
    </row>
    <row r="18" spans="1:3" x14ac:dyDescent="0.4">
      <c r="A18" t="s">
        <v>174</v>
      </c>
      <c r="B18" s="2" t="str">
        <f>Ergebnisse!A24</f>
        <v>Capsaicin</v>
      </c>
      <c r="C18" s="2" t="str">
        <f>Ergebnisse!B24</f>
        <v>mg/100 g  Probe1</v>
      </c>
    </row>
    <row r="19" spans="1:3" x14ac:dyDescent="0.4">
      <c r="A19" s="36" t="s">
        <v>175</v>
      </c>
      <c r="B19" s="2" t="str">
        <f>Ergebnisse!A25</f>
        <v>Dihydrocapsaicin</v>
      </c>
      <c r="C19" s="2" t="str">
        <f>Ergebnisse!B25</f>
        <v>mg/100 g  Probe1</v>
      </c>
    </row>
    <row r="20" spans="1:3" x14ac:dyDescent="0.4">
      <c r="A20" s="36" t="s">
        <v>268</v>
      </c>
      <c r="B20" s="2" t="str">
        <f>Ergebnisse!A26</f>
        <v>Schärfe</v>
      </c>
      <c r="C20" s="2" t="str">
        <f>Ergebnisse!B26</f>
        <v>Scoville-Einheiten (SHU)</v>
      </c>
    </row>
  </sheetData>
  <sheetProtection algorithmName="SHA-512" hashValue="wp7nGpK4IKHRZ4MODkj0XoDGLoFaqACMCb+/MaCJHpTUl3l2Iiw1+Ul07oDaHA23ZU2+D/n7vzIwbftlCH0uag==" saltValue="NkjaJJa82rcvr0hXcfAJnw=="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54"/>
  <sheetViews>
    <sheetView tabSelected="1" zoomScale="110" zoomScaleNormal="110" workbookViewId="0"/>
  </sheetViews>
  <sheetFormatPr baseColWidth="10" defaultColWidth="11.28515625" defaultRowHeight="13.9" x14ac:dyDescent="0.4"/>
  <cols>
    <col min="1" max="1" width="30.140625" style="9" customWidth="1"/>
    <col min="2" max="2" width="18.7109375" style="9" customWidth="1"/>
    <col min="3" max="3" width="13" style="9" bestFit="1" customWidth="1"/>
    <col min="4" max="6" width="15.7109375" style="9" customWidth="1"/>
    <col min="7" max="7" width="14.7109375" style="9" customWidth="1"/>
    <col min="8" max="8" width="9.7109375" style="9" customWidth="1"/>
    <col min="9" max="9" width="3.140625" style="9" customWidth="1"/>
    <col min="10" max="10" width="11.7109375" style="9" customWidth="1"/>
    <col min="11" max="16384" width="11.28515625" style="9"/>
  </cols>
  <sheetData>
    <row r="1" spans="1:8" ht="21.95" customHeight="1" x14ac:dyDescent="0.55000000000000004">
      <c r="A1" s="5" t="s">
        <v>0</v>
      </c>
      <c r="B1" s="6"/>
      <c r="E1" s="7" t="s">
        <v>3</v>
      </c>
      <c r="F1" s="8"/>
      <c r="G1" s="58" t="s">
        <v>191</v>
      </c>
    </row>
    <row r="2" spans="1:8" ht="21.95" customHeight="1" x14ac:dyDescent="0.55000000000000004">
      <c r="A2" s="5" t="s">
        <v>115</v>
      </c>
      <c r="B2" s="6"/>
      <c r="E2" s="7" t="s">
        <v>4</v>
      </c>
      <c r="F2" s="8"/>
      <c r="G2" s="58" t="s">
        <v>191</v>
      </c>
    </row>
    <row r="3" spans="1:8" ht="21.95" customHeight="1" x14ac:dyDescent="0.55000000000000004">
      <c r="A3" s="5"/>
      <c r="B3" s="6"/>
      <c r="E3" s="141" t="s">
        <v>48</v>
      </c>
      <c r="F3" s="141"/>
      <c r="G3" s="31">
        <v>1</v>
      </c>
      <c r="H3" s="46" t="s">
        <v>294</v>
      </c>
    </row>
    <row r="4" spans="1:8" ht="21.95" customHeight="1" x14ac:dyDescent="0.5">
      <c r="A4" s="7" t="s">
        <v>8</v>
      </c>
      <c r="B4" s="145" t="s">
        <v>5</v>
      </c>
      <c r="C4" s="145"/>
      <c r="E4" s="32"/>
      <c r="F4" s="32" t="str">
        <f>IF(OR(ISBLANK(G1),G1="?"),"",IF(ISNUMBER(VALUE(G1)),"","Bitte nur Ziffern eingeben (numbers only)"))</f>
        <v/>
      </c>
      <c r="G4" s="56"/>
      <c r="H4" s="10"/>
    </row>
    <row r="5" spans="1:8" ht="21.95" customHeight="1" x14ac:dyDescent="0.5">
      <c r="A5" s="10" t="s">
        <v>56</v>
      </c>
      <c r="E5" s="60">
        <v>46005</v>
      </c>
      <c r="F5" s="32" t="str">
        <f>IF(OR(ISBLANK(G2),G2="?"),"",IF(ISNUMBER(VALUE(G2)),"","Bitte nur Ziffern eingeben (numbers only)"))</f>
        <v/>
      </c>
      <c r="G5" s="8"/>
      <c r="H5" s="10"/>
    </row>
    <row r="6" spans="1:8" ht="12.2" customHeight="1" x14ac:dyDescent="0.4"/>
    <row r="7" spans="1:8" s="11" customFormat="1" ht="39.950000000000003" customHeight="1" x14ac:dyDescent="0.4">
      <c r="A7" s="142" t="s">
        <v>92</v>
      </c>
      <c r="B7" s="143"/>
      <c r="C7" s="143"/>
      <c r="D7" s="143"/>
      <c r="E7" s="143"/>
      <c r="F7" s="143"/>
      <c r="G7" s="143"/>
    </row>
    <row r="8" spans="1:8" s="11" customFormat="1" ht="39.950000000000003" customHeight="1" x14ac:dyDescent="0.4">
      <c r="A8" s="142" t="s">
        <v>244</v>
      </c>
      <c r="B8" s="143"/>
      <c r="C8" s="143"/>
      <c r="D8" s="143"/>
      <c r="E8" s="143"/>
      <c r="F8" s="143"/>
      <c r="G8" s="143"/>
    </row>
    <row r="9" spans="1:8" s="11" customFormat="1" ht="39.950000000000003" customHeight="1" x14ac:dyDescent="0.4">
      <c r="A9" s="142" t="s">
        <v>59</v>
      </c>
      <c r="B9" s="143"/>
      <c r="C9" s="143"/>
      <c r="D9" s="143"/>
      <c r="E9" s="143"/>
      <c r="F9" s="143"/>
      <c r="G9" s="143"/>
    </row>
    <row r="10" spans="1:8" s="11" customFormat="1" ht="39.950000000000003" customHeight="1" x14ac:dyDescent="0.4">
      <c r="A10" s="144" t="s">
        <v>97</v>
      </c>
      <c r="B10" s="143"/>
      <c r="C10" s="143"/>
      <c r="D10" s="143"/>
      <c r="E10" s="143"/>
      <c r="F10" s="143"/>
      <c r="G10" s="143"/>
    </row>
    <row r="11" spans="1:8" s="11" customFormat="1" ht="39.950000000000003" customHeight="1" x14ac:dyDescent="0.4">
      <c r="A11" s="142" t="s">
        <v>54</v>
      </c>
      <c r="B11" s="143"/>
      <c r="C11" s="143"/>
      <c r="D11" s="143"/>
      <c r="E11" s="143"/>
      <c r="F11" s="143"/>
      <c r="G11" s="143"/>
    </row>
    <row r="12" spans="1:8" s="11" customFormat="1" ht="39.950000000000003" customHeight="1" x14ac:dyDescent="0.4">
      <c r="A12" s="142" t="s">
        <v>60</v>
      </c>
      <c r="B12" s="143"/>
      <c r="C12" s="143"/>
      <c r="D12" s="143"/>
      <c r="E12" s="143"/>
      <c r="F12" s="143"/>
      <c r="G12" s="143"/>
    </row>
    <row r="13" spans="1:8" s="11" customFormat="1" ht="25.25" customHeight="1" x14ac:dyDescent="0.4">
      <c r="A13" s="136"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36"/>
      <c r="C13" s="136"/>
      <c r="D13" s="136"/>
      <c r="E13" s="136"/>
      <c r="F13" s="136"/>
      <c r="G13" s="136"/>
    </row>
    <row r="14" spans="1:8" s="11" customFormat="1" ht="25.25" customHeight="1" x14ac:dyDescent="0.4">
      <c r="A14" s="136"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36"/>
      <c r="C14" s="136"/>
      <c r="D14" s="136"/>
      <c r="E14" s="136"/>
      <c r="F14" s="136"/>
      <c r="G14" s="136"/>
    </row>
    <row r="15" spans="1:8" s="11" customFormat="1" ht="39.950000000000003" customHeight="1" x14ac:dyDescent="0.5">
      <c r="A15" s="135" t="s">
        <v>261</v>
      </c>
      <c r="B15" s="135"/>
      <c r="C15" s="135"/>
      <c r="D15" s="135"/>
      <c r="E15" s="135"/>
      <c r="F15" s="135"/>
      <c r="G15" s="35"/>
    </row>
    <row r="16" spans="1:8" ht="12.2" customHeight="1" x14ac:dyDescent="0.4"/>
    <row r="17" spans="1:10" s="15" customFormat="1" ht="39.950000000000003" customHeight="1" x14ac:dyDescent="0.45">
      <c r="A17" s="15" t="s">
        <v>1</v>
      </c>
      <c r="B17" s="15" t="s">
        <v>2</v>
      </c>
      <c r="C17" s="16" t="s">
        <v>189</v>
      </c>
      <c r="D17" s="16" t="s">
        <v>190</v>
      </c>
      <c r="E17" s="16" t="s">
        <v>7</v>
      </c>
      <c r="F17" s="17" t="s">
        <v>71</v>
      </c>
      <c r="G17" s="18"/>
      <c r="I17" s="16"/>
    </row>
    <row r="18" spans="1:10" s="15" customFormat="1" ht="10.25" customHeight="1" x14ac:dyDescent="0.45">
      <c r="C18" s="16"/>
      <c r="D18" s="16"/>
      <c r="E18" s="16"/>
      <c r="F18" s="38"/>
      <c r="G18" s="18"/>
      <c r="I18" s="16"/>
    </row>
    <row r="19" spans="1:10" s="15" customFormat="1" ht="35" customHeight="1" x14ac:dyDescent="0.45">
      <c r="A19" s="19" t="s">
        <v>95</v>
      </c>
      <c r="B19" s="19" t="s">
        <v>98</v>
      </c>
      <c r="C19" s="59"/>
      <c r="D19" s="59"/>
      <c r="E19" s="24">
        <f>Gesamtasche!B1</f>
        <v>18</v>
      </c>
      <c r="F19" s="24">
        <f>Gesamtasche!B32</f>
        <v>11</v>
      </c>
      <c r="G19" s="42">
        <f>Gesamtasche!$C$1</f>
        <v>17</v>
      </c>
      <c r="I19" s="42">
        <f>Gesamtasche!C32</f>
        <v>10</v>
      </c>
      <c r="J19" s="20"/>
    </row>
    <row r="20" spans="1:10" s="15" customFormat="1" ht="35" customHeight="1" x14ac:dyDescent="0.45">
      <c r="A20" s="19" t="s">
        <v>96</v>
      </c>
      <c r="B20" s="19" t="s">
        <v>98</v>
      </c>
      <c r="C20" s="59"/>
      <c r="D20" s="59"/>
      <c r="E20" s="24">
        <f>'Säureunlösliche Asche'!B1</f>
        <v>13</v>
      </c>
      <c r="F20" s="48"/>
      <c r="G20" s="42">
        <f>'Säureunlösliche Asche'!$C$1</f>
        <v>12</v>
      </c>
      <c r="I20" s="20"/>
      <c r="J20" s="20"/>
    </row>
    <row r="21" spans="1:10" s="15" customFormat="1" ht="35" customHeight="1" x14ac:dyDescent="0.45">
      <c r="A21" s="19" t="s">
        <v>68</v>
      </c>
      <c r="B21" s="19" t="s">
        <v>98</v>
      </c>
      <c r="C21" s="59"/>
      <c r="D21" s="59"/>
      <c r="E21" s="24">
        <f>Wasser!$B$1</f>
        <v>29</v>
      </c>
      <c r="F21" s="92">
        <f>B38</f>
        <v>0</v>
      </c>
      <c r="G21" s="42">
        <f>Wasser!$C$1</f>
        <v>28</v>
      </c>
      <c r="I21" s="42"/>
      <c r="J21" s="20"/>
    </row>
    <row r="22" spans="1:10" s="15" customFormat="1" ht="35" customHeight="1" x14ac:dyDescent="0.45">
      <c r="A22" s="19" t="s">
        <v>188</v>
      </c>
      <c r="B22" s="19"/>
      <c r="C22" s="59"/>
      <c r="D22" s="59"/>
      <c r="E22" s="24">
        <f>aw!B1</f>
        <v>25</v>
      </c>
      <c r="F22" s="48"/>
      <c r="G22" s="42">
        <f>aw!C1</f>
        <v>24</v>
      </c>
      <c r="I22" s="20"/>
      <c r="J22" s="20"/>
    </row>
    <row r="23" spans="1:10" s="15" customFormat="1" ht="35" customHeight="1" x14ac:dyDescent="0.45">
      <c r="A23" s="19" t="s">
        <v>116</v>
      </c>
      <c r="B23" s="19" t="s">
        <v>176</v>
      </c>
      <c r="C23" s="59"/>
      <c r="D23" s="59"/>
      <c r="E23" s="24">
        <f>Etherisches_OeL!B1</f>
        <v>15</v>
      </c>
      <c r="F23" s="92">
        <f>B43</f>
        <v>0</v>
      </c>
      <c r="G23" s="42">
        <f>Etherisches_OeL!C1</f>
        <v>14</v>
      </c>
      <c r="I23" s="20"/>
      <c r="J23" s="20"/>
    </row>
    <row r="24" spans="1:10" s="15" customFormat="1" ht="35" customHeight="1" x14ac:dyDescent="0.45">
      <c r="A24" s="19" t="s">
        <v>278</v>
      </c>
      <c r="B24" s="19" t="s">
        <v>272</v>
      </c>
      <c r="C24" s="59"/>
      <c r="D24" s="59"/>
      <c r="E24" s="24">
        <f>Capsaicin!$D$2</f>
        <v>7</v>
      </c>
      <c r="F24" s="48"/>
      <c r="G24" s="42">
        <f>Capsaicin!C1</f>
        <v>6</v>
      </c>
    </row>
    <row r="25" spans="1:10" s="15" customFormat="1" ht="35" customHeight="1" x14ac:dyDescent="0.45">
      <c r="A25" s="19" t="s">
        <v>279</v>
      </c>
      <c r="B25" s="19" t="s">
        <v>272</v>
      </c>
      <c r="C25" s="33"/>
      <c r="D25" s="33"/>
      <c r="E25" s="24">
        <f>Capsaicin!$E$2</f>
        <v>7</v>
      </c>
      <c r="F25" s="48"/>
      <c r="G25" s="42">
        <f>Capsaicin!C1</f>
        <v>6</v>
      </c>
    </row>
    <row r="26" spans="1:10" s="15" customFormat="1" ht="35" customHeight="1" x14ac:dyDescent="0.45">
      <c r="A26" s="19" t="s">
        <v>280</v>
      </c>
      <c r="B26" s="19" t="s">
        <v>281</v>
      </c>
      <c r="C26" s="33"/>
      <c r="D26" s="33"/>
      <c r="E26" s="24">
        <f>Scharf!$B$1</f>
        <v>6</v>
      </c>
      <c r="F26" s="48"/>
      <c r="G26" s="42">
        <f>Scharf!$C$1</f>
        <v>5</v>
      </c>
    </row>
    <row r="27" spans="1:10" s="15" customFormat="1" ht="35" hidden="1" customHeight="1" x14ac:dyDescent="0.45">
      <c r="A27" s="19"/>
      <c r="B27" s="19"/>
      <c r="C27" s="33"/>
      <c r="D27" s="33"/>
      <c r="E27" s="24"/>
      <c r="F27" s="48"/>
      <c r="G27" s="42"/>
    </row>
    <row r="28" spans="1:10" s="15" customFormat="1" ht="35" hidden="1" customHeight="1" x14ac:dyDescent="0.45">
      <c r="A28" s="19"/>
      <c r="B28" s="19"/>
      <c r="C28" s="33"/>
      <c r="D28" s="33"/>
      <c r="E28" s="24"/>
      <c r="F28" s="48"/>
      <c r="G28" s="42"/>
    </row>
    <row r="29" spans="1:10" s="57" customFormat="1" ht="35" hidden="1" customHeight="1" x14ac:dyDescent="0.45">
      <c r="A29" s="19"/>
      <c r="B29" s="19"/>
      <c r="C29" s="33"/>
      <c r="D29" s="33"/>
      <c r="E29" s="24"/>
      <c r="F29" s="48"/>
      <c r="G29" s="42"/>
      <c r="H29" s="15"/>
    </row>
    <row r="30" spans="1:10" ht="20" customHeight="1" x14ac:dyDescent="0.4">
      <c r="B30" s="137" t="s">
        <v>283</v>
      </c>
      <c r="C30" s="137"/>
      <c r="D30" s="137"/>
      <c r="E30" s="137"/>
      <c r="F30" s="137"/>
      <c r="G30" s="137"/>
      <c r="H30" s="137"/>
    </row>
    <row r="31" spans="1:10" ht="24" customHeight="1" x14ac:dyDescent="0.4">
      <c r="A31" s="100" t="s">
        <v>55</v>
      </c>
      <c r="B31" s="11"/>
      <c r="C31" s="11"/>
      <c r="D31" s="11"/>
      <c r="E31" s="11"/>
      <c r="F31" s="11"/>
      <c r="G31" s="11"/>
      <c r="H31" s="11"/>
    </row>
    <row r="32" spans="1:10" ht="18" customHeight="1" x14ac:dyDescent="0.4">
      <c r="A32" s="21" t="str">
        <f>A19</f>
        <v>Gesamtasche</v>
      </c>
      <c r="B32" s="140"/>
      <c r="C32" s="140"/>
      <c r="D32" s="140"/>
      <c r="E32" s="140"/>
      <c r="F32" s="140"/>
      <c r="G32" s="140"/>
      <c r="H32" s="140"/>
      <c r="I32" s="13" t="b">
        <f>ISBLANK(VLOOKUP(E19,Gesamtasche!A3:C20,3))</f>
        <v>1</v>
      </c>
    </row>
    <row r="33" spans="1:10" ht="18" customHeight="1" x14ac:dyDescent="0.45">
      <c r="A33" s="47" t="s">
        <v>91</v>
      </c>
      <c r="B33" s="53"/>
      <c r="C33" s="53"/>
      <c r="D33" s="53"/>
      <c r="E33" s="53"/>
      <c r="F33" s="53"/>
      <c r="G33" s="53"/>
      <c r="H33" s="53"/>
      <c r="I33" s="13"/>
    </row>
    <row r="34" spans="1:10" ht="24" customHeight="1" x14ac:dyDescent="0.4">
      <c r="A34" s="12" t="str">
        <f>IF(E19=G19,"bitte eingeben:",IF(I32,"","Art der Modifikation:"))</f>
        <v/>
      </c>
      <c r="B34" s="147"/>
      <c r="C34" s="147"/>
      <c r="D34" s="147"/>
      <c r="E34" s="147"/>
      <c r="F34" s="147"/>
      <c r="G34" s="147"/>
      <c r="H34" s="147"/>
      <c r="I34" s="13"/>
    </row>
    <row r="35" spans="1:10" ht="18" customHeight="1" x14ac:dyDescent="0.4">
      <c r="A35" s="21" t="str">
        <f>A20</f>
        <v>Säureunlösliche Asche</v>
      </c>
      <c r="B35" s="138"/>
      <c r="C35" s="138"/>
      <c r="D35" s="138"/>
      <c r="E35" s="138"/>
      <c r="F35" s="138"/>
      <c r="G35" s="138"/>
      <c r="H35" s="138"/>
      <c r="I35" s="13" t="b">
        <f>ISBLANK(VLOOKUP(E20,'Säureunlösliche Asche'!A3:C15,3))</f>
        <v>1</v>
      </c>
    </row>
    <row r="36" spans="1:10" ht="24" customHeight="1" x14ac:dyDescent="0.4">
      <c r="A36" s="12" t="str">
        <f>IF(E20=G20,"bitte eingeben:",IF(I35,"","Art der Modifikation:"))</f>
        <v/>
      </c>
      <c r="B36" s="147"/>
      <c r="C36" s="147"/>
      <c r="D36" s="147"/>
      <c r="E36" s="147"/>
      <c r="F36" s="147"/>
      <c r="G36" s="147"/>
      <c r="H36" s="147"/>
      <c r="I36" s="13"/>
    </row>
    <row r="37" spans="1:10" ht="18" customHeight="1" x14ac:dyDescent="0.4">
      <c r="A37" s="21" t="str">
        <f>A21</f>
        <v>Wasser</v>
      </c>
      <c r="B37" s="139"/>
      <c r="C37" s="139"/>
      <c r="D37" s="139"/>
      <c r="E37" s="139"/>
      <c r="F37" s="139"/>
      <c r="G37" s="139"/>
      <c r="H37" s="139"/>
      <c r="I37" s="13" t="b">
        <f>ISBLANK(VLOOKUP(E21,Wasser!A3:C31,3))</f>
        <v>1</v>
      </c>
    </row>
    <row r="38" spans="1:10" ht="24" customHeight="1" x14ac:dyDescent="0.4">
      <c r="A38" s="98" t="s">
        <v>262</v>
      </c>
      <c r="B38" s="133"/>
      <c r="C38" s="133"/>
      <c r="D38" s="133"/>
      <c r="E38" s="133"/>
      <c r="F38" s="133"/>
      <c r="G38" s="133"/>
      <c r="H38" s="133"/>
      <c r="I38" s="13"/>
      <c r="J38" s="101"/>
    </row>
    <row r="39" spans="1:10" ht="24" customHeight="1" x14ac:dyDescent="0.4">
      <c r="A39" s="12" t="str">
        <f>IF(E21=G21,"bitte eingeben:",IF(I37,"","Art der Modifikation:"))</f>
        <v/>
      </c>
      <c r="B39" s="148"/>
      <c r="C39" s="148"/>
      <c r="D39" s="148"/>
      <c r="E39" s="148"/>
      <c r="F39" s="148"/>
      <c r="G39" s="148"/>
      <c r="H39" s="148"/>
      <c r="I39" s="13"/>
    </row>
    <row r="40" spans="1:10" ht="19.25" customHeight="1" x14ac:dyDescent="0.4">
      <c r="A40" s="21" t="str">
        <f>A22</f>
        <v>aw-Wert</v>
      </c>
      <c r="B40" s="138"/>
      <c r="C40" s="138"/>
      <c r="D40" s="138"/>
      <c r="E40" s="138"/>
      <c r="F40" s="138"/>
      <c r="G40" s="138"/>
      <c r="H40" s="138"/>
      <c r="I40" s="13" t="b">
        <f>ISBLANK(VLOOKUP(E22,aw!A3:C28,3))</f>
        <v>1</v>
      </c>
    </row>
    <row r="41" spans="1:10" ht="24" customHeight="1" x14ac:dyDescent="0.4">
      <c r="A41" s="12" t="str">
        <f>IF(E22=G22,"bitte eingeben:",IF(I40,"","Art der Modifikation:"))</f>
        <v/>
      </c>
      <c r="B41" s="148"/>
      <c r="C41" s="148"/>
      <c r="D41" s="148"/>
      <c r="E41" s="148"/>
      <c r="F41" s="148"/>
      <c r="G41" s="148"/>
      <c r="H41" s="148"/>
      <c r="I41" s="13"/>
    </row>
    <row r="42" spans="1:10" ht="18" customHeight="1" x14ac:dyDescent="0.4">
      <c r="A42" s="21" t="s">
        <v>116</v>
      </c>
      <c r="B42" s="134"/>
      <c r="C42" s="134"/>
      <c r="D42" s="134"/>
      <c r="E42" s="134"/>
      <c r="F42" s="134"/>
      <c r="G42" s="134"/>
      <c r="H42" s="134"/>
      <c r="I42" s="13" t="b">
        <f>ISBLANK(VLOOKUP(E23,Etherisches_OeL!A3:C17,3))</f>
        <v>1</v>
      </c>
    </row>
    <row r="43" spans="1:10" ht="24" customHeight="1" x14ac:dyDescent="0.4">
      <c r="A43" s="98" t="s">
        <v>262</v>
      </c>
      <c r="B43" s="133"/>
      <c r="C43" s="133"/>
      <c r="D43" s="133"/>
      <c r="E43" s="133"/>
      <c r="F43" s="133"/>
      <c r="G43" s="133"/>
      <c r="H43" s="133"/>
      <c r="I43" s="13"/>
      <c r="J43" s="101"/>
    </row>
    <row r="44" spans="1:10" ht="24" customHeight="1" x14ac:dyDescent="0.4">
      <c r="A44" s="12"/>
      <c r="B44" s="147"/>
      <c r="C44" s="147"/>
      <c r="D44" s="147"/>
      <c r="E44" s="147"/>
      <c r="F44" s="147"/>
      <c r="G44" s="147"/>
      <c r="H44" s="147"/>
      <c r="I44" s="13"/>
    </row>
    <row r="45" spans="1:10" ht="18" customHeight="1" x14ac:dyDescent="0.4">
      <c r="A45" s="21" t="s">
        <v>278</v>
      </c>
      <c r="B45" s="138"/>
      <c r="C45" s="138"/>
      <c r="D45" s="138"/>
      <c r="E45" s="138"/>
      <c r="F45" s="138"/>
      <c r="G45" s="138"/>
      <c r="H45" s="138"/>
      <c r="I45" s="13" t="b">
        <f>ISBLANK(VLOOKUP(E24,Capsaicin!A3:C9,3))</f>
        <v>1</v>
      </c>
    </row>
    <row r="46" spans="1:10" ht="24" customHeight="1" x14ac:dyDescent="0.4">
      <c r="A46" s="12" t="str">
        <f>IF(E24=G24,"bitte eingeben:",IF(I45,"","Art der Modifikation:"))</f>
        <v/>
      </c>
      <c r="B46" s="149"/>
      <c r="C46" s="149"/>
      <c r="D46" s="149"/>
      <c r="E46" s="149"/>
      <c r="F46" s="149"/>
      <c r="G46" s="149"/>
      <c r="H46" s="149"/>
    </row>
    <row r="47" spans="1:10" ht="18" customHeight="1" x14ac:dyDescent="0.4">
      <c r="A47" s="21" t="s">
        <v>279</v>
      </c>
      <c r="B47" s="138"/>
      <c r="C47" s="138"/>
      <c r="D47" s="138"/>
      <c r="E47" s="138"/>
      <c r="F47" s="138"/>
      <c r="G47" s="138"/>
      <c r="H47" s="138"/>
      <c r="I47" s="13" t="b">
        <f>ISBLANK(VLOOKUP(E25,Capsaicin!A3:C9,3))</f>
        <v>1</v>
      </c>
    </row>
    <row r="48" spans="1:10" ht="24" customHeight="1" x14ac:dyDescent="0.4">
      <c r="A48" s="12" t="str">
        <f>IF(E25=G25,"bitte eingeben:",IF(I47,"","Art der Modifikation:"))</f>
        <v/>
      </c>
      <c r="B48" s="149"/>
      <c r="C48" s="149"/>
      <c r="D48" s="149"/>
      <c r="E48" s="149"/>
      <c r="F48" s="149"/>
      <c r="G48" s="149"/>
      <c r="H48" s="149"/>
    </row>
    <row r="49" spans="1:9" ht="18" customHeight="1" x14ac:dyDescent="0.4">
      <c r="A49" s="21" t="s">
        <v>280</v>
      </c>
      <c r="B49" s="138"/>
      <c r="C49" s="138"/>
      <c r="D49" s="138"/>
      <c r="E49" s="138"/>
      <c r="F49" s="138"/>
      <c r="G49" s="138"/>
      <c r="H49" s="138"/>
      <c r="I49" s="13">
        <f>Scharf!C1</f>
        <v>5</v>
      </c>
    </row>
    <row r="50" spans="1:9" ht="24" customHeight="1" x14ac:dyDescent="0.4">
      <c r="A50" s="102" t="str">
        <f>IF(E26=5,"bitte eingeben:"," ")</f>
        <v xml:space="preserve"> </v>
      </c>
      <c r="B50" s="149"/>
      <c r="C50" s="149"/>
      <c r="D50" s="149"/>
      <c r="E50" s="149"/>
      <c r="F50" s="149"/>
      <c r="G50" s="149"/>
      <c r="H50" s="149"/>
      <c r="I50" s="13"/>
    </row>
    <row r="51" spans="1:9" ht="20" customHeight="1" x14ac:dyDescent="0.4">
      <c r="A51" s="12" t="str">
        <f>IF(E26&lt;5,"Faktor Capsaicin:"," ")</f>
        <v xml:space="preserve"> </v>
      </c>
      <c r="B51" s="149"/>
      <c r="C51" s="149"/>
      <c r="D51" s="149"/>
      <c r="E51" s="149"/>
      <c r="F51" s="149"/>
      <c r="G51" s="149"/>
      <c r="H51" s="149"/>
    </row>
    <row r="52" spans="1:9" ht="20" customHeight="1" x14ac:dyDescent="0.4">
      <c r="A52" s="12" t="str">
        <f>IF(E26&lt;5,IF(E26&gt;1,"Faktor Dihydrocapsaicin:",""),"")</f>
        <v/>
      </c>
      <c r="B52" s="149"/>
      <c r="C52" s="149"/>
      <c r="D52" s="149"/>
      <c r="E52" s="149"/>
      <c r="F52" s="149"/>
      <c r="G52" s="149"/>
      <c r="H52" s="149"/>
    </row>
    <row r="53" spans="1:9" ht="20" customHeight="1" x14ac:dyDescent="0.4">
      <c r="A53" s="12" t="str">
        <f>IF(E26&lt;5,IF(E26&gt;2,"Faktor Nordihydrocapsaicin:",""),"")</f>
        <v/>
      </c>
      <c r="B53" s="149"/>
      <c r="C53" s="149"/>
      <c r="D53" s="149"/>
      <c r="E53" s="149"/>
      <c r="F53" s="149"/>
      <c r="G53" s="149"/>
      <c r="H53" s="149"/>
    </row>
    <row r="54" spans="1:9" ht="20" customHeight="1" x14ac:dyDescent="0.4">
      <c r="A54" s="12" t="str">
        <f>IF(E26&lt;5,IF(E26&gt;2,"Weitere mit Faktoren eingeben:",""),"")</f>
        <v/>
      </c>
      <c r="B54" s="149"/>
      <c r="C54" s="149"/>
      <c r="D54" s="149"/>
      <c r="E54" s="149"/>
      <c r="F54" s="149"/>
      <c r="G54" s="149"/>
      <c r="H54" s="149"/>
    </row>
  </sheetData>
  <sheetProtection algorithmName="SHA-512" hashValue="QbTASbNSOYexKWvCIwIyS2KL4XCzIa9KnkIrU0MUkDR3I3J4/V3ERW6bh7hSz+MFWjfFvX4kRDh0LFWTWLzPng==" saltValue="Zd9h/qmasfGiS017QW3Ggg==" spinCount="100000" sheet="1" objects="1" scenarios="1"/>
  <mergeCells count="34">
    <mergeCell ref="E3:F3"/>
    <mergeCell ref="A7:G7"/>
    <mergeCell ref="A11:G11"/>
    <mergeCell ref="A12:G12"/>
    <mergeCell ref="A8:G8"/>
    <mergeCell ref="A9:G9"/>
    <mergeCell ref="A10:G10"/>
    <mergeCell ref="B4:C4"/>
    <mergeCell ref="A13:G13"/>
    <mergeCell ref="B41:H41"/>
    <mergeCell ref="B35:H35"/>
    <mergeCell ref="B37:H37"/>
    <mergeCell ref="B40:H40"/>
    <mergeCell ref="B36:H36"/>
    <mergeCell ref="B39:H39"/>
    <mergeCell ref="B32:H32"/>
    <mergeCell ref="B34:H34"/>
    <mergeCell ref="B38:H38"/>
    <mergeCell ref="B42:H42"/>
    <mergeCell ref="B44:H44"/>
    <mergeCell ref="A15:F15"/>
    <mergeCell ref="A14:G14"/>
    <mergeCell ref="B30:H30"/>
    <mergeCell ref="B52:H52"/>
    <mergeCell ref="B54:H54"/>
    <mergeCell ref="B50:H50"/>
    <mergeCell ref="B53:H53"/>
    <mergeCell ref="B43:H43"/>
    <mergeCell ref="B51:H51"/>
    <mergeCell ref="B49:H49"/>
    <mergeCell ref="B45:H45"/>
    <mergeCell ref="B47:H47"/>
    <mergeCell ref="B48:H48"/>
    <mergeCell ref="B46:H46"/>
  </mergeCells>
  <phoneticPr fontId="0" type="noConversion"/>
  <conditionalFormatting sqref="B41">
    <cfRule type="expression" dxfId="36" priority="83" stopIfTrue="1">
      <formula>OR($E$22-G22=0,NOT($I$40))</formula>
    </cfRule>
  </conditionalFormatting>
  <conditionalFormatting sqref="B34:H34">
    <cfRule type="expression" dxfId="35" priority="79" stopIfTrue="1">
      <formula>OR($E$19-$G$19=0,NOT(I32))</formula>
    </cfRule>
  </conditionalFormatting>
  <conditionalFormatting sqref="B35:H35">
    <cfRule type="expression" dxfId="34" priority="55" stopIfTrue="1">
      <formula>#REF!-5=0</formula>
    </cfRule>
  </conditionalFormatting>
  <conditionalFormatting sqref="B36:H36">
    <cfRule type="expression" dxfId="33" priority="80" stopIfTrue="1">
      <formula>OR($E$20-$G$20=0,NOT(I35))</formula>
    </cfRule>
  </conditionalFormatting>
  <conditionalFormatting sqref="B37:H37">
    <cfRule type="expression" dxfId="32" priority="56" stopIfTrue="1">
      <formula>#REF!-3=0</formula>
    </cfRule>
  </conditionalFormatting>
  <conditionalFormatting sqref="B38:H38">
    <cfRule type="expression" dxfId="31" priority="11" stopIfTrue="1">
      <formula>OR($E$21-G21=0,NOT(I37))</formula>
    </cfRule>
  </conditionalFormatting>
  <conditionalFormatting sqref="B39:H39">
    <cfRule type="expression" dxfId="30" priority="81" stopIfTrue="1">
      <formula>OR($E$21-$G$21=0,NOT(I37))</formula>
    </cfRule>
  </conditionalFormatting>
  <conditionalFormatting sqref="B40:H40">
    <cfRule type="expression" dxfId="29" priority="57" stopIfTrue="1">
      <formula>#REF!-10=0</formula>
    </cfRule>
  </conditionalFormatting>
  <conditionalFormatting sqref="B43:H43">
    <cfRule type="expression" dxfId="28" priority="9" stopIfTrue="1">
      <formula>OR($E$23-G23=0,NOT(I42))</formula>
    </cfRule>
  </conditionalFormatting>
  <conditionalFormatting sqref="B44:H44">
    <cfRule type="expression" dxfId="27" priority="10" stopIfTrue="1">
      <formula>OR(E23-G23=0,NOT(I42))</formula>
    </cfRule>
  </conditionalFormatting>
  <conditionalFormatting sqref="B45:H45">
    <cfRule type="expression" dxfId="26" priority="46" stopIfTrue="1">
      <formula>#REF!-10=0</formula>
    </cfRule>
  </conditionalFormatting>
  <conditionalFormatting sqref="B46:H46">
    <cfRule type="expression" dxfId="25" priority="86" stopIfTrue="1">
      <formula>OR($E$24-$G$24=0,NOT(I45))</formula>
    </cfRule>
  </conditionalFormatting>
  <conditionalFormatting sqref="B47:H47">
    <cfRule type="expression" dxfId="24" priority="43" stopIfTrue="1">
      <formula>#REF!-10=0</formula>
    </cfRule>
  </conditionalFormatting>
  <conditionalFormatting sqref="B48:H48">
    <cfRule type="expression" dxfId="23" priority="87" stopIfTrue="1">
      <formula>OR($E$25-$G$25=0,NOT(I47))</formula>
    </cfRule>
  </conditionalFormatting>
  <conditionalFormatting sqref="B49:H49">
    <cfRule type="expression" dxfId="22" priority="33" stopIfTrue="1">
      <formula>#REF!-10=0</formula>
    </cfRule>
  </conditionalFormatting>
  <conditionalFormatting sqref="B50:H50">
    <cfRule type="expression" dxfId="21" priority="4" stopIfTrue="1">
      <formula>OR($E$26-$G$26=0,NOT($I$49))</formula>
    </cfRule>
  </conditionalFormatting>
  <conditionalFormatting sqref="B51:H51">
    <cfRule type="expression" dxfId="20" priority="88" stopIfTrue="1">
      <formula>E26&lt;5</formula>
    </cfRule>
  </conditionalFormatting>
  <conditionalFormatting sqref="B52:H52">
    <cfRule type="expression" dxfId="19" priority="6" stopIfTrue="1">
      <formula>OR(OR(E26=2,E26=3),E26=4)</formula>
    </cfRule>
  </conditionalFormatting>
  <conditionalFormatting sqref="B53:H53">
    <cfRule type="expression" dxfId="18" priority="2" stopIfTrue="1">
      <formula>OR(E26=3,E26=4)</formula>
    </cfRule>
  </conditionalFormatting>
  <conditionalFormatting sqref="B54:H54">
    <cfRule type="expression" dxfId="17" priority="1" stopIfTrue="1">
      <formula>E26-4=0</formula>
    </cfRule>
  </conditionalFormatting>
  <conditionalFormatting sqref="C41:H41">
    <cfRule type="expression" dxfId="16" priority="82" stopIfTrue="1">
      <formula>OR($E$22-I22=0,NOT($I$40))</formula>
    </cfRule>
  </conditionalFormatting>
  <conditionalFormatting sqref="E19">
    <cfRule type="expression" dxfId="15" priority="60" stopIfTrue="1">
      <formula>$E$19-$G$19=1</formula>
    </cfRule>
  </conditionalFormatting>
  <conditionalFormatting sqref="E20">
    <cfRule type="expression" dxfId="14" priority="61" stopIfTrue="1">
      <formula>$E$20-$G$20=1</formula>
    </cfRule>
  </conditionalFormatting>
  <conditionalFormatting sqref="E21">
    <cfRule type="expression" dxfId="13" priority="73" stopIfTrue="1">
      <formula>$E$21-$G$21=1</formula>
    </cfRule>
  </conditionalFormatting>
  <conditionalFormatting sqref="E22">
    <cfRule type="expression" dxfId="12" priority="62" stopIfTrue="1">
      <formula>$E$22-$G$22=1</formula>
    </cfRule>
  </conditionalFormatting>
  <conditionalFormatting sqref="E23">
    <cfRule type="expression" dxfId="11" priority="47" stopIfTrue="1">
      <formula>$E$23-$G$23=1</formula>
    </cfRule>
  </conditionalFormatting>
  <conditionalFormatting sqref="E24">
    <cfRule type="expression" dxfId="10" priority="42" stopIfTrue="1">
      <formula>$E$24-$G$24=1</formula>
    </cfRule>
  </conditionalFormatting>
  <conditionalFormatting sqref="E25">
    <cfRule type="expression" dxfId="9" priority="64" stopIfTrue="1">
      <formula>$E$25-$G$25=1</formula>
    </cfRule>
  </conditionalFormatting>
  <conditionalFormatting sqref="E26">
    <cfRule type="expression" dxfId="8" priority="17" stopIfTrue="1">
      <formula>$E$26-G26=1</formula>
    </cfRule>
  </conditionalFormatting>
  <conditionalFormatting sqref="E27">
    <cfRule type="expression" dxfId="7" priority="15" stopIfTrue="1">
      <formula>$E$27-G27=1</formula>
    </cfRule>
  </conditionalFormatting>
  <conditionalFormatting sqref="E28">
    <cfRule type="expression" dxfId="6" priority="16" stopIfTrue="1">
      <formula>$E$28-G28=1</formula>
    </cfRule>
  </conditionalFormatting>
  <conditionalFormatting sqref="E29">
    <cfRule type="expression" dxfId="5" priority="51" stopIfTrue="1">
      <formula>$E$29-G29=1</formula>
    </cfRule>
  </conditionalFormatting>
  <conditionalFormatting sqref="F19">
    <cfRule type="expression" dxfId="4" priority="74" stopIfTrue="1">
      <formula>$F$19-$I$19=1</formula>
    </cfRule>
  </conditionalFormatting>
  <conditionalFormatting sqref="G19">
    <cfRule type="cellIs" dxfId="3" priority="52" stopIfTrue="1" operator="equal">
      <formula>6</formula>
    </cfRule>
  </conditionalFormatting>
  <conditionalFormatting sqref="G22:G29">
    <cfRule type="cellIs" dxfId="2" priority="38" stopIfTrue="1" operator="equal">
      <formula>6</formula>
    </cfRule>
  </conditionalFormatting>
  <conditionalFormatting sqref="I19:I23">
    <cfRule type="cellIs" dxfId="1" priority="54" stopIfTrue="1" operator="equal">
      <formula>11</formula>
    </cfRule>
  </conditionalFormatting>
  <conditionalFormatting sqref="J19:J23">
    <cfRule type="cellIs" dxfId="0" priority="53" stopIfTrue="1" operator="equal">
      <formula>15</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8" r:id="rId5" name="Drop Down 50">
              <controlPr locked="0" defaultSize="0" autoLine="0" autoPict="0">
                <anchor moveWithCells="1">
                  <from>
                    <xdr:col>1</xdr:col>
                    <xdr:colOff>19050</xdr:colOff>
                    <xdr:row>31</xdr:row>
                    <xdr:rowOff>4763</xdr:rowOff>
                  </from>
                  <to>
                    <xdr:col>6</xdr:col>
                    <xdr:colOff>742950</xdr:colOff>
                    <xdr:row>31</xdr:row>
                    <xdr:rowOff>219075</xdr:rowOff>
                  </to>
                </anchor>
              </controlPr>
            </control>
          </mc:Choice>
        </mc:AlternateContent>
        <mc:AlternateContent xmlns:mc="http://schemas.openxmlformats.org/markup-compatibility/2006">
          <mc:Choice Requires="x14">
            <control shapeId="2099" r:id="rId6" name="Drop Down 51">
              <controlPr locked="0" defaultSize="0" autoLine="0" autoPict="0">
                <anchor moveWithCells="1">
                  <from>
                    <xdr:col>1</xdr:col>
                    <xdr:colOff>19050</xdr:colOff>
                    <xdr:row>34</xdr:row>
                    <xdr:rowOff>14288</xdr:rowOff>
                  </from>
                  <to>
                    <xdr:col>6</xdr:col>
                    <xdr:colOff>742950</xdr:colOff>
                    <xdr:row>34</xdr:row>
                    <xdr:rowOff>204788</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19050</xdr:colOff>
                    <xdr:row>36</xdr:row>
                    <xdr:rowOff>14288</xdr:rowOff>
                  </from>
                  <to>
                    <xdr:col>6</xdr:col>
                    <xdr:colOff>742950</xdr:colOff>
                    <xdr:row>36</xdr:row>
                    <xdr:rowOff>204788</xdr:rowOff>
                  </to>
                </anchor>
              </controlPr>
            </control>
          </mc:Choice>
        </mc:AlternateContent>
        <mc:AlternateContent xmlns:mc="http://schemas.openxmlformats.org/markup-compatibility/2006">
          <mc:Choice Requires="x14">
            <control shapeId="2119" r:id="rId8" name="Drop Down 71">
              <controlPr locked="0" defaultSize="0" autoLine="0" autoPict="0">
                <anchor moveWithCells="1">
                  <from>
                    <xdr:col>6</xdr:col>
                    <xdr:colOff>19050</xdr:colOff>
                    <xdr:row>14</xdr:row>
                    <xdr:rowOff>133350</xdr:rowOff>
                  </from>
                  <to>
                    <xdr:col>6</xdr:col>
                    <xdr:colOff>895350</xdr:colOff>
                    <xdr:row>14</xdr:row>
                    <xdr:rowOff>400050</xdr:rowOff>
                  </to>
                </anchor>
              </controlPr>
            </control>
          </mc:Choice>
        </mc:AlternateContent>
        <mc:AlternateContent xmlns:mc="http://schemas.openxmlformats.org/markup-compatibility/2006">
          <mc:Choice Requires="x14">
            <control shapeId="2126" r:id="rId9" name="Drop Down 78">
              <controlPr locked="0" defaultSize="0" autoLine="0" autoPict="0">
                <anchor moveWithCells="1">
                  <from>
                    <xdr:col>1</xdr:col>
                    <xdr:colOff>19050</xdr:colOff>
                    <xdr:row>44</xdr:row>
                    <xdr:rowOff>19050</xdr:rowOff>
                  </from>
                  <to>
                    <xdr:col>6</xdr:col>
                    <xdr:colOff>742950</xdr:colOff>
                    <xdr:row>44</xdr:row>
                    <xdr:rowOff>209550</xdr:rowOff>
                  </to>
                </anchor>
              </controlPr>
            </control>
          </mc:Choice>
        </mc:AlternateContent>
        <mc:AlternateContent xmlns:mc="http://schemas.openxmlformats.org/markup-compatibility/2006">
          <mc:Choice Requires="x14">
            <control shapeId="2127" r:id="rId10" name="Drop Down 79">
              <controlPr locked="0" defaultSize="0" autoLine="0" autoPict="0">
                <anchor moveWithCells="1">
                  <from>
                    <xdr:col>1</xdr:col>
                    <xdr:colOff>19050</xdr:colOff>
                    <xdr:row>46</xdr:row>
                    <xdr:rowOff>19050</xdr:rowOff>
                  </from>
                  <to>
                    <xdr:col>6</xdr:col>
                    <xdr:colOff>742950</xdr:colOff>
                    <xdr:row>46</xdr:row>
                    <xdr:rowOff>223838</xdr:rowOff>
                  </to>
                </anchor>
              </controlPr>
            </control>
          </mc:Choice>
        </mc:AlternateContent>
        <mc:AlternateContent xmlns:mc="http://schemas.openxmlformats.org/markup-compatibility/2006">
          <mc:Choice Requires="x14">
            <control shapeId="2135" r:id="rId11" name="Drop Down 87">
              <controlPr locked="0" defaultSize="0" autoLine="0" autoPict="0">
                <anchor moveWithCells="1">
                  <from>
                    <xdr:col>1</xdr:col>
                    <xdr:colOff>4763</xdr:colOff>
                    <xdr:row>41</xdr:row>
                    <xdr:rowOff>38100</xdr:rowOff>
                  </from>
                  <to>
                    <xdr:col>6</xdr:col>
                    <xdr:colOff>728663</xdr:colOff>
                    <xdr:row>42</xdr:row>
                    <xdr:rowOff>4763</xdr:rowOff>
                  </to>
                </anchor>
              </controlPr>
            </control>
          </mc:Choice>
        </mc:AlternateContent>
        <mc:AlternateContent xmlns:mc="http://schemas.openxmlformats.org/markup-compatibility/2006">
          <mc:Choice Requires="x14">
            <control shapeId="2136" r:id="rId12" name="Drop Down 88">
              <controlPr locked="0" defaultSize="0" autoLine="0" autoPict="0">
                <anchor moveWithCells="1">
                  <from>
                    <xdr:col>1</xdr:col>
                    <xdr:colOff>19050</xdr:colOff>
                    <xdr:row>48</xdr:row>
                    <xdr:rowOff>9525</xdr:rowOff>
                  </from>
                  <to>
                    <xdr:col>6</xdr:col>
                    <xdr:colOff>742950</xdr:colOff>
                    <xdr:row>48</xdr:row>
                    <xdr:rowOff>214313</xdr:rowOff>
                  </to>
                </anchor>
              </controlPr>
            </control>
          </mc:Choice>
        </mc:AlternateContent>
        <mc:AlternateContent xmlns:mc="http://schemas.openxmlformats.org/markup-compatibility/2006">
          <mc:Choice Requires="x14">
            <control shapeId="2140" r:id="rId13" name="Drop Down 92">
              <controlPr locked="0" defaultSize="0" autoLine="0" autoPict="0">
                <anchor moveWithCells="1">
                  <from>
                    <xdr:col>1</xdr:col>
                    <xdr:colOff>19050</xdr:colOff>
                    <xdr:row>39</xdr:row>
                    <xdr:rowOff>14288</xdr:rowOff>
                  </from>
                  <to>
                    <xdr:col>6</xdr:col>
                    <xdr:colOff>742950</xdr:colOff>
                    <xdr:row>39</xdr:row>
                    <xdr:rowOff>204788</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19050</xdr:colOff>
                    <xdr:row>32</xdr:row>
                    <xdr:rowOff>19050</xdr:rowOff>
                  </from>
                  <to>
                    <xdr:col>6</xdr:col>
                    <xdr:colOff>742950</xdr:colOff>
                    <xdr:row>33</xdr:row>
                    <xdr:rowOff>14288</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28515625" defaultRowHeight="15.4" x14ac:dyDescent="0.45"/>
  <cols>
    <col min="1" max="7" width="12.7109375" style="1" customWidth="1"/>
    <col min="8" max="16384" width="11.28515625" style="1"/>
  </cols>
  <sheetData>
    <row r="1" spans="1:8" x14ac:dyDescent="0.45">
      <c r="A1" s="1" t="s">
        <v>18</v>
      </c>
      <c r="H1" s="55">
        <f>COUNTA(A2:G38)</f>
        <v>0</v>
      </c>
    </row>
    <row r="2" spans="1:8" x14ac:dyDescent="0.45">
      <c r="A2" s="146"/>
      <c r="B2" s="146"/>
      <c r="C2" s="146"/>
      <c r="D2" s="146"/>
      <c r="E2" s="146"/>
      <c r="F2" s="146"/>
      <c r="G2" s="146"/>
    </row>
    <row r="3" spans="1:8" x14ac:dyDescent="0.45">
      <c r="A3" s="146"/>
      <c r="B3" s="146"/>
      <c r="C3" s="146"/>
      <c r="D3" s="146"/>
      <c r="E3" s="146"/>
      <c r="F3" s="146"/>
      <c r="G3" s="146"/>
    </row>
    <row r="4" spans="1:8" x14ac:dyDescent="0.45">
      <c r="A4" s="146"/>
      <c r="B4" s="146"/>
      <c r="C4" s="146"/>
      <c r="D4" s="146"/>
      <c r="E4" s="146"/>
      <c r="F4" s="146"/>
      <c r="G4" s="146"/>
    </row>
    <row r="5" spans="1:8" x14ac:dyDescent="0.45">
      <c r="A5" s="146"/>
      <c r="B5" s="146"/>
      <c r="C5" s="146"/>
      <c r="D5" s="146"/>
      <c r="E5" s="146"/>
      <c r="F5" s="146"/>
      <c r="G5" s="146"/>
    </row>
    <row r="6" spans="1:8" x14ac:dyDescent="0.45">
      <c r="A6" s="146"/>
      <c r="B6" s="146"/>
      <c r="C6" s="146"/>
      <c r="D6" s="146"/>
      <c r="E6" s="146"/>
      <c r="F6" s="146"/>
      <c r="G6" s="146"/>
    </row>
    <row r="7" spans="1:8" x14ac:dyDescent="0.45">
      <c r="A7" s="146"/>
      <c r="B7" s="146"/>
      <c r="C7" s="146"/>
      <c r="D7" s="146"/>
      <c r="E7" s="146"/>
      <c r="F7" s="146"/>
      <c r="G7" s="146"/>
    </row>
    <row r="8" spans="1:8" x14ac:dyDescent="0.45">
      <c r="A8" s="146"/>
      <c r="B8" s="146"/>
      <c r="C8" s="146"/>
      <c r="D8" s="146"/>
      <c r="E8" s="146"/>
      <c r="F8" s="146"/>
      <c r="G8" s="146"/>
    </row>
    <row r="9" spans="1:8" x14ac:dyDescent="0.45">
      <c r="A9" s="146"/>
      <c r="B9" s="146"/>
      <c r="C9" s="146"/>
      <c r="D9" s="146"/>
      <c r="E9" s="146"/>
      <c r="F9" s="146"/>
      <c r="G9" s="146"/>
    </row>
    <row r="10" spans="1:8" x14ac:dyDescent="0.45">
      <c r="A10" s="146"/>
      <c r="B10" s="146"/>
      <c r="C10" s="146"/>
      <c r="D10" s="146"/>
      <c r="E10" s="146"/>
      <c r="F10" s="146"/>
      <c r="G10" s="146"/>
    </row>
    <row r="11" spans="1:8" x14ac:dyDescent="0.45">
      <c r="A11" s="146"/>
      <c r="B11" s="146"/>
      <c r="C11" s="146"/>
      <c r="D11" s="146"/>
      <c r="E11" s="146"/>
      <c r="F11" s="146"/>
      <c r="G11" s="146"/>
    </row>
    <row r="12" spans="1:8" x14ac:dyDescent="0.45">
      <c r="A12" s="146"/>
      <c r="B12" s="146"/>
      <c r="C12" s="146"/>
      <c r="D12" s="146"/>
      <c r="E12" s="146"/>
      <c r="F12" s="146"/>
      <c r="G12" s="146"/>
    </row>
    <row r="13" spans="1:8" x14ac:dyDescent="0.45">
      <c r="A13" s="146"/>
      <c r="B13" s="146"/>
      <c r="C13" s="146"/>
      <c r="D13" s="146"/>
      <c r="E13" s="146"/>
      <c r="F13" s="146"/>
      <c r="G13" s="146"/>
    </row>
    <row r="14" spans="1:8" x14ac:dyDescent="0.45">
      <c r="A14" s="146"/>
      <c r="B14" s="146"/>
      <c r="C14" s="146"/>
      <c r="D14" s="146"/>
      <c r="E14" s="146"/>
      <c r="F14" s="146"/>
      <c r="G14" s="146"/>
    </row>
    <row r="15" spans="1:8" x14ac:dyDescent="0.45">
      <c r="A15" s="146"/>
      <c r="B15" s="146"/>
      <c r="C15" s="146"/>
      <c r="D15" s="146"/>
      <c r="E15" s="146"/>
      <c r="F15" s="146"/>
      <c r="G15" s="146"/>
    </row>
    <row r="16" spans="1:8" x14ac:dyDescent="0.45">
      <c r="A16" s="146"/>
      <c r="B16" s="146"/>
      <c r="C16" s="146"/>
      <c r="D16" s="146"/>
      <c r="E16" s="146"/>
      <c r="F16" s="146"/>
      <c r="G16" s="146"/>
    </row>
    <row r="17" spans="1:7" x14ac:dyDescent="0.45">
      <c r="A17" s="146"/>
      <c r="B17" s="146"/>
      <c r="C17" s="146"/>
      <c r="D17" s="146"/>
      <c r="E17" s="146"/>
      <c r="F17" s="146"/>
      <c r="G17" s="146"/>
    </row>
    <row r="18" spans="1:7" x14ac:dyDescent="0.45">
      <c r="A18" s="146"/>
      <c r="B18" s="146"/>
      <c r="C18" s="146"/>
      <c r="D18" s="146"/>
      <c r="E18" s="146"/>
      <c r="F18" s="146"/>
      <c r="G18" s="146"/>
    </row>
    <row r="19" spans="1:7" x14ac:dyDescent="0.45">
      <c r="A19" s="146"/>
      <c r="B19" s="146"/>
      <c r="C19" s="146"/>
      <c r="D19" s="146"/>
      <c r="E19" s="146"/>
      <c r="F19" s="146"/>
      <c r="G19" s="146"/>
    </row>
    <row r="20" spans="1:7" x14ac:dyDescent="0.45">
      <c r="A20" s="146"/>
      <c r="B20" s="146"/>
      <c r="C20" s="146"/>
      <c r="D20" s="146"/>
      <c r="E20" s="146"/>
      <c r="F20" s="146"/>
      <c r="G20" s="146"/>
    </row>
    <row r="21" spans="1:7" x14ac:dyDescent="0.45">
      <c r="A21" s="146"/>
      <c r="B21" s="146"/>
      <c r="C21" s="146"/>
      <c r="D21" s="146"/>
      <c r="E21" s="146"/>
      <c r="F21" s="146"/>
      <c r="G21" s="146"/>
    </row>
    <row r="22" spans="1:7" x14ac:dyDescent="0.45">
      <c r="A22" s="146"/>
      <c r="B22" s="146"/>
      <c r="C22" s="146"/>
      <c r="D22" s="146"/>
      <c r="E22" s="146"/>
      <c r="F22" s="146"/>
      <c r="G22" s="146"/>
    </row>
    <row r="23" spans="1:7" x14ac:dyDescent="0.45">
      <c r="A23" s="146"/>
      <c r="B23" s="146"/>
      <c r="C23" s="146"/>
      <c r="D23" s="146"/>
      <c r="E23" s="146"/>
      <c r="F23" s="146"/>
      <c r="G23" s="146"/>
    </row>
    <row r="24" spans="1:7" x14ac:dyDescent="0.45">
      <c r="A24" s="146"/>
      <c r="B24" s="146"/>
      <c r="C24" s="146"/>
      <c r="D24" s="146"/>
      <c r="E24" s="146"/>
      <c r="F24" s="146"/>
      <c r="G24" s="146"/>
    </row>
    <row r="25" spans="1:7" x14ac:dyDescent="0.45">
      <c r="A25" s="146"/>
      <c r="B25" s="146"/>
      <c r="C25" s="146"/>
      <c r="D25" s="146"/>
      <c r="E25" s="146"/>
      <c r="F25" s="146"/>
      <c r="G25" s="146"/>
    </row>
    <row r="26" spans="1:7" x14ac:dyDescent="0.45">
      <c r="A26" s="146"/>
      <c r="B26" s="146"/>
      <c r="C26" s="146"/>
      <c r="D26" s="146"/>
      <c r="E26" s="146"/>
      <c r="F26" s="146"/>
      <c r="G26" s="146"/>
    </row>
    <row r="27" spans="1:7" x14ac:dyDescent="0.45">
      <c r="A27" s="146"/>
      <c r="B27" s="146"/>
      <c r="C27" s="146"/>
      <c r="D27" s="146"/>
      <c r="E27" s="146"/>
      <c r="F27" s="146"/>
      <c r="G27" s="146"/>
    </row>
    <row r="28" spans="1:7" x14ac:dyDescent="0.45">
      <c r="A28" s="146"/>
      <c r="B28" s="146"/>
      <c r="C28" s="146"/>
      <c r="D28" s="146"/>
      <c r="E28" s="146"/>
      <c r="F28" s="146"/>
      <c r="G28" s="146"/>
    </row>
    <row r="29" spans="1:7" x14ac:dyDescent="0.45">
      <c r="A29" s="146"/>
      <c r="B29" s="146"/>
      <c r="C29" s="146"/>
      <c r="D29" s="146"/>
      <c r="E29" s="146"/>
      <c r="F29" s="146"/>
      <c r="G29" s="146"/>
    </row>
    <row r="30" spans="1:7" x14ac:dyDescent="0.45">
      <c r="A30" s="146"/>
      <c r="B30" s="146"/>
      <c r="C30" s="146"/>
      <c r="D30" s="146"/>
      <c r="E30" s="146"/>
      <c r="F30" s="146"/>
      <c r="G30" s="146"/>
    </row>
    <row r="31" spans="1:7" x14ac:dyDescent="0.45">
      <c r="A31" s="146"/>
      <c r="B31" s="146"/>
      <c r="C31" s="146"/>
      <c r="D31" s="146"/>
      <c r="E31" s="146"/>
      <c r="F31" s="146"/>
      <c r="G31" s="146"/>
    </row>
    <row r="32" spans="1:7" x14ac:dyDescent="0.45">
      <c r="A32" s="146"/>
      <c r="B32" s="146"/>
      <c r="C32" s="146"/>
      <c r="D32" s="146"/>
      <c r="E32" s="146"/>
      <c r="F32" s="146"/>
      <c r="G32" s="146"/>
    </row>
    <row r="33" spans="1:7" x14ac:dyDescent="0.45">
      <c r="A33" s="146"/>
      <c r="B33" s="146"/>
      <c r="C33" s="146"/>
      <c r="D33" s="146"/>
      <c r="E33" s="146"/>
      <c r="F33" s="146"/>
      <c r="G33" s="146"/>
    </row>
    <row r="34" spans="1:7" x14ac:dyDescent="0.45">
      <c r="A34" s="146"/>
      <c r="B34" s="146"/>
      <c r="C34" s="146"/>
      <c r="D34" s="146"/>
      <c r="E34" s="146"/>
      <c r="F34" s="146"/>
      <c r="G34" s="146"/>
    </row>
    <row r="35" spans="1:7" x14ac:dyDescent="0.45">
      <c r="A35" s="146"/>
      <c r="B35" s="146"/>
      <c r="C35" s="146"/>
      <c r="D35" s="146"/>
      <c r="E35" s="146"/>
      <c r="F35" s="146"/>
      <c r="G35" s="146"/>
    </row>
    <row r="36" spans="1:7" x14ac:dyDescent="0.45">
      <c r="A36" s="146"/>
      <c r="B36" s="146"/>
      <c r="C36" s="146"/>
      <c r="D36" s="146"/>
      <c r="E36" s="146"/>
      <c r="F36" s="146"/>
      <c r="G36" s="146"/>
    </row>
    <row r="37" spans="1:7" x14ac:dyDescent="0.45">
      <c r="A37" s="146"/>
      <c r="B37" s="146"/>
      <c r="C37" s="146"/>
      <c r="D37" s="146"/>
      <c r="E37" s="146"/>
      <c r="F37" s="146"/>
      <c r="G37" s="146"/>
    </row>
    <row r="38" spans="1:7" x14ac:dyDescent="0.45">
      <c r="A38" s="146"/>
      <c r="B38" s="146"/>
      <c r="C38" s="146"/>
      <c r="D38" s="146"/>
      <c r="E38" s="146"/>
      <c r="F38" s="146"/>
      <c r="G38" s="146"/>
    </row>
  </sheetData>
  <sheetProtection algorithmName="SHA-512" hashValue="d8cNXdhqD/uLjiP2SBxWLkRiyffSXENNZ62/Te0qjlAcMLVMpvG4A3nmzT2+wie/clmRw4R708tIsb5/j+o6lA==" saltValue="6pss5hFjukwY/FkzN1GI6w=="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F697-4DB3-482D-BCE4-318099E8C15B}">
  <dimension ref="A1:C11"/>
  <sheetViews>
    <sheetView workbookViewId="0">
      <selection activeCell="A2" sqref="A2:G2"/>
    </sheetView>
  </sheetViews>
  <sheetFormatPr baseColWidth="10" defaultColWidth="11.28515625" defaultRowHeight="13.15" x14ac:dyDescent="0.4"/>
  <cols>
    <col min="1" max="1" width="11.7109375" style="34" customWidth="1"/>
    <col min="2" max="2" width="56.7109375" style="34" customWidth="1"/>
    <col min="3" max="16384" width="11.28515625" style="34"/>
  </cols>
  <sheetData>
    <row r="1" spans="1:3" ht="13.5" thickBot="1" x14ac:dyDescent="0.45">
      <c r="A1" s="39" t="s">
        <v>68</v>
      </c>
      <c r="B1" s="40">
        <v>6</v>
      </c>
      <c r="C1" s="39">
        <f>MAX($A$3:$A$8)-1</f>
        <v>5</v>
      </c>
    </row>
    <row r="2" spans="1:3" ht="13.5" thickTop="1" x14ac:dyDescent="0.4">
      <c r="A2" s="41" t="s">
        <v>27</v>
      </c>
      <c r="B2" s="41" t="s">
        <v>28</v>
      </c>
      <c r="C2" s="39" t="s">
        <v>29</v>
      </c>
    </row>
    <row r="3" spans="1:3" ht="15.4" x14ac:dyDescent="0.45">
      <c r="A3" s="43">
        <v>1</v>
      </c>
      <c r="B3" s="37" t="s">
        <v>293</v>
      </c>
      <c r="C3" s="44"/>
    </row>
    <row r="4" spans="1:3" ht="15.4" x14ac:dyDescent="0.45">
      <c r="A4" s="43">
        <v>2</v>
      </c>
      <c r="B4" s="37" t="s">
        <v>284</v>
      </c>
      <c r="C4" s="44"/>
    </row>
    <row r="5" spans="1:3" ht="15.4" x14ac:dyDescent="0.45">
      <c r="A5" s="43">
        <v>3</v>
      </c>
      <c r="B5" s="37" t="s">
        <v>285</v>
      </c>
      <c r="C5" s="44"/>
    </row>
    <row r="6" spans="1:3" ht="26.25" x14ac:dyDescent="0.45">
      <c r="A6" s="43">
        <v>4</v>
      </c>
      <c r="B6" s="37" t="s">
        <v>286</v>
      </c>
      <c r="C6" s="44"/>
    </row>
    <row r="7" spans="1:3" ht="15.4" x14ac:dyDescent="0.45">
      <c r="A7" s="43">
        <v>5</v>
      </c>
      <c r="B7" s="37" t="s">
        <v>287</v>
      </c>
      <c r="C7" s="45"/>
    </row>
    <row r="8" spans="1:3" ht="13.9" x14ac:dyDescent="0.4">
      <c r="A8" s="43">
        <v>6</v>
      </c>
      <c r="B8" s="66" t="s">
        <v>245</v>
      </c>
      <c r="C8" s="46"/>
    </row>
    <row r="9" spans="1:3" ht="15.4" x14ac:dyDescent="0.45">
      <c r="A9" s="44"/>
      <c r="B9" s="46"/>
      <c r="C9" s="44"/>
    </row>
    <row r="10" spans="1:3" ht="15.4" x14ac:dyDescent="0.45">
      <c r="A10" s="44"/>
      <c r="B10" s="46"/>
      <c r="C10" s="44"/>
    </row>
    <row r="11" spans="1:3" ht="15.4" x14ac:dyDescent="0.45">
      <c r="A11" s="44"/>
      <c r="B11" s="46"/>
      <c r="C11" s="4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C43"/>
  <sheetViews>
    <sheetView topLeftCell="A21" workbookViewId="0">
      <selection activeCell="A2" sqref="A2:G2"/>
    </sheetView>
  </sheetViews>
  <sheetFormatPr baseColWidth="10" defaultColWidth="11.28515625" defaultRowHeight="13.15" x14ac:dyDescent="0.4"/>
  <cols>
    <col min="1" max="1" width="13.140625" style="34" customWidth="1"/>
    <col min="2" max="2" width="55.140625" style="34" customWidth="1"/>
    <col min="3" max="16384" width="11.28515625" style="34"/>
  </cols>
  <sheetData>
    <row r="1" spans="1:3" ht="13.5" thickBot="1" x14ac:dyDescent="0.45">
      <c r="A1" s="39" t="s">
        <v>69</v>
      </c>
      <c r="B1" s="40">
        <v>18</v>
      </c>
      <c r="C1" s="39">
        <f>MAX($A$3:$A$20)-1</f>
        <v>17</v>
      </c>
    </row>
    <row r="2" spans="1:3" ht="13.5" thickTop="1" x14ac:dyDescent="0.4">
      <c r="A2" s="41" t="s">
        <v>27</v>
      </c>
      <c r="B2" s="41" t="s">
        <v>28</v>
      </c>
      <c r="C2" s="39" t="s">
        <v>29</v>
      </c>
    </row>
    <row r="3" spans="1:3" ht="15.4" x14ac:dyDescent="0.45">
      <c r="A3" s="43">
        <v>1</v>
      </c>
      <c r="B3" s="37" t="s">
        <v>117</v>
      </c>
      <c r="C3" s="45"/>
    </row>
    <row r="4" spans="1:3" ht="15.4" x14ac:dyDescent="0.45">
      <c r="A4" s="43">
        <v>2</v>
      </c>
      <c r="B4" s="37" t="s">
        <v>118</v>
      </c>
      <c r="C4" s="45" t="s">
        <v>30</v>
      </c>
    </row>
    <row r="5" spans="1:3" ht="15.4" x14ac:dyDescent="0.45">
      <c r="A5" s="43">
        <v>3</v>
      </c>
      <c r="B5" s="37" t="s">
        <v>109</v>
      </c>
      <c r="C5" s="44"/>
    </row>
    <row r="6" spans="1:3" ht="15.4" x14ac:dyDescent="0.45">
      <c r="A6" s="43">
        <v>4</v>
      </c>
      <c r="B6" s="37" t="s">
        <v>110</v>
      </c>
      <c r="C6" s="44" t="s">
        <v>30</v>
      </c>
    </row>
    <row r="7" spans="1:3" ht="15.4" x14ac:dyDescent="0.45">
      <c r="A7" s="43">
        <v>5</v>
      </c>
      <c r="B7" s="37" t="s">
        <v>77</v>
      </c>
      <c r="C7" s="44"/>
    </row>
    <row r="8" spans="1:3" ht="15.4" x14ac:dyDescent="0.45">
      <c r="A8" s="43">
        <v>6</v>
      </c>
      <c r="B8" s="37" t="s">
        <v>70</v>
      </c>
      <c r="C8" s="44" t="s">
        <v>30</v>
      </c>
    </row>
    <row r="9" spans="1:3" ht="15.4" x14ac:dyDescent="0.45">
      <c r="A9" s="43">
        <v>7</v>
      </c>
      <c r="B9" s="37" t="s">
        <v>78</v>
      </c>
      <c r="C9" s="45"/>
    </row>
    <row r="10" spans="1:3" ht="15.75" customHeight="1" x14ac:dyDescent="0.45">
      <c r="A10" s="43">
        <v>8</v>
      </c>
      <c r="B10" s="37" t="s">
        <v>79</v>
      </c>
      <c r="C10" s="45" t="s">
        <v>30</v>
      </c>
    </row>
    <row r="11" spans="1:3" ht="13.9" x14ac:dyDescent="0.4">
      <c r="A11" s="43">
        <v>9</v>
      </c>
      <c r="B11" s="37" t="s">
        <v>113</v>
      </c>
      <c r="C11" s="22"/>
    </row>
    <row r="12" spans="1:3" ht="13.9" x14ac:dyDescent="0.4">
      <c r="A12" s="43">
        <v>10</v>
      </c>
      <c r="B12" s="37" t="s">
        <v>100</v>
      </c>
      <c r="C12" s="22"/>
    </row>
    <row r="13" spans="1:3" ht="13.9" x14ac:dyDescent="0.4">
      <c r="A13" s="43">
        <v>11</v>
      </c>
      <c r="B13" s="37" t="s">
        <v>101</v>
      </c>
      <c r="C13" s="22"/>
    </row>
    <row r="14" spans="1:3" ht="13.9" x14ac:dyDescent="0.4">
      <c r="A14" s="43">
        <v>12</v>
      </c>
      <c r="B14" s="37" t="s">
        <v>102</v>
      </c>
      <c r="C14" s="22"/>
    </row>
    <row r="15" spans="1:3" ht="13.9" x14ac:dyDescent="0.4">
      <c r="A15" s="43">
        <v>13</v>
      </c>
      <c r="B15" s="37" t="s">
        <v>137</v>
      </c>
      <c r="C15" s="22"/>
    </row>
    <row r="16" spans="1:3" ht="13.9" x14ac:dyDescent="0.4">
      <c r="A16" s="43">
        <v>14</v>
      </c>
      <c r="B16" s="37" t="s">
        <v>138</v>
      </c>
      <c r="C16" s="22"/>
    </row>
    <row r="17" spans="1:3" ht="13.9" x14ac:dyDescent="0.4">
      <c r="A17" s="43">
        <v>15</v>
      </c>
      <c r="B17" s="37" t="s">
        <v>177</v>
      </c>
      <c r="C17" s="22"/>
    </row>
    <row r="18" spans="1:3" ht="13.9" x14ac:dyDescent="0.4">
      <c r="A18" s="43">
        <v>16</v>
      </c>
      <c r="B18" s="37" t="s">
        <v>229</v>
      </c>
      <c r="C18" s="22"/>
    </row>
    <row r="19" spans="1:3" ht="13.9" x14ac:dyDescent="0.4">
      <c r="A19" s="43">
        <v>17</v>
      </c>
      <c r="B19" s="37" t="s">
        <v>6</v>
      </c>
      <c r="C19" s="39"/>
    </row>
    <row r="20" spans="1:3" ht="13.9" x14ac:dyDescent="0.4">
      <c r="A20" s="43">
        <v>18</v>
      </c>
      <c r="B20" s="66" t="s">
        <v>245</v>
      </c>
      <c r="C20" s="39"/>
    </row>
    <row r="21" spans="1:3" ht="13.9" x14ac:dyDescent="0.4">
      <c r="A21" s="43"/>
    </row>
    <row r="22" spans="1:3" ht="13.9" x14ac:dyDescent="0.4">
      <c r="A22" s="43"/>
    </row>
    <row r="23" spans="1:3" ht="13.9" x14ac:dyDescent="0.4">
      <c r="A23" s="43"/>
    </row>
    <row r="24" spans="1:3" ht="13.9" x14ac:dyDescent="0.4">
      <c r="A24" s="43"/>
    </row>
    <row r="32" spans="1:3" ht="13.9" x14ac:dyDescent="0.4">
      <c r="A32" s="46" t="s">
        <v>80</v>
      </c>
      <c r="B32" s="46">
        <v>11</v>
      </c>
      <c r="C32" s="46">
        <f>MAX($A$33:$A$43)-1</f>
        <v>10</v>
      </c>
    </row>
    <row r="33" spans="1:3" ht="13.9" x14ac:dyDescent="0.4">
      <c r="A33" s="46">
        <v>1</v>
      </c>
      <c r="B33" s="46" t="s">
        <v>81</v>
      </c>
      <c r="C33" s="46"/>
    </row>
    <row r="34" spans="1:3" ht="13.9" x14ac:dyDescent="0.4">
      <c r="A34" s="46">
        <v>2</v>
      </c>
      <c r="B34" s="46" t="s">
        <v>82</v>
      </c>
      <c r="C34" s="46"/>
    </row>
    <row r="35" spans="1:3" ht="13.9" x14ac:dyDescent="0.4">
      <c r="A35" s="46">
        <v>3</v>
      </c>
      <c r="B35" s="46" t="s">
        <v>83</v>
      </c>
      <c r="C35" s="46"/>
    </row>
    <row r="36" spans="1:3" ht="13.9" x14ac:dyDescent="0.4">
      <c r="A36" s="46">
        <v>4</v>
      </c>
      <c r="B36" s="46" t="s">
        <v>84</v>
      </c>
      <c r="C36" s="46"/>
    </row>
    <row r="37" spans="1:3" ht="13.9" x14ac:dyDescent="0.4">
      <c r="A37" s="46">
        <v>5</v>
      </c>
      <c r="B37" s="46" t="s">
        <v>85</v>
      </c>
      <c r="C37" s="46"/>
    </row>
    <row r="38" spans="1:3" ht="13.9" x14ac:dyDescent="0.4">
      <c r="A38" s="46">
        <v>6</v>
      </c>
      <c r="B38" s="46" t="s">
        <v>86</v>
      </c>
      <c r="C38" s="46"/>
    </row>
    <row r="39" spans="1:3" ht="13.9" x14ac:dyDescent="0.4">
      <c r="A39" s="46">
        <v>7</v>
      </c>
      <c r="B39" s="46" t="s">
        <v>87</v>
      </c>
      <c r="C39" s="46"/>
    </row>
    <row r="40" spans="1:3" ht="13.9" x14ac:dyDescent="0.4">
      <c r="A40" s="46">
        <v>8</v>
      </c>
      <c r="B40" s="46" t="s">
        <v>88</v>
      </c>
      <c r="C40" s="46"/>
    </row>
    <row r="41" spans="1:3" ht="13.9" x14ac:dyDescent="0.4">
      <c r="A41" s="46">
        <v>9</v>
      </c>
      <c r="B41" s="46" t="s">
        <v>89</v>
      </c>
      <c r="C41" s="46"/>
    </row>
    <row r="42" spans="1:3" ht="13.9" x14ac:dyDescent="0.4">
      <c r="A42" s="46">
        <v>10</v>
      </c>
      <c r="B42" s="46" t="s">
        <v>90</v>
      </c>
      <c r="C42" s="46"/>
    </row>
    <row r="43" spans="1:3" ht="13.9" x14ac:dyDescent="0.4">
      <c r="A43" s="46">
        <v>11</v>
      </c>
      <c r="B43" s="46"/>
      <c r="C43"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15"/>
  <sheetViews>
    <sheetView workbookViewId="0">
      <selection activeCell="A2" sqref="A2:G2"/>
    </sheetView>
  </sheetViews>
  <sheetFormatPr baseColWidth="10" defaultColWidth="11.28515625" defaultRowHeight="13.15" x14ac:dyDescent="0.4"/>
  <cols>
    <col min="1" max="1" width="13.140625" style="34" customWidth="1"/>
    <col min="2" max="2" width="55.140625" style="34" customWidth="1"/>
    <col min="3" max="16384" width="11.28515625" style="34"/>
  </cols>
  <sheetData>
    <row r="1" spans="1:4" ht="13.5" thickBot="1" x14ac:dyDescent="0.45">
      <c r="A1" s="39" t="s">
        <v>99</v>
      </c>
      <c r="B1" s="40">
        <v>13</v>
      </c>
      <c r="C1" s="39">
        <f>MAX($A$3:$A$15)-1</f>
        <v>12</v>
      </c>
    </row>
    <row r="2" spans="1:4" ht="13.5" thickTop="1" x14ac:dyDescent="0.4">
      <c r="A2" s="41" t="s">
        <v>27</v>
      </c>
      <c r="B2" s="41" t="s">
        <v>28</v>
      </c>
      <c r="C2" s="39" t="s">
        <v>29</v>
      </c>
    </row>
    <row r="3" spans="1:4" ht="15.4" x14ac:dyDescent="0.45">
      <c r="A3" s="43">
        <v>1</v>
      </c>
      <c r="B3" s="37" t="s">
        <v>117</v>
      </c>
      <c r="C3" s="45"/>
    </row>
    <row r="4" spans="1:4" ht="15.4" x14ac:dyDescent="0.45">
      <c r="A4" s="43">
        <v>2</v>
      </c>
      <c r="B4" s="37" t="s">
        <v>118</v>
      </c>
      <c r="C4" s="45" t="s">
        <v>30</v>
      </c>
      <c r="D4" s="14"/>
    </row>
    <row r="5" spans="1:4" ht="15.4" x14ac:dyDescent="0.45">
      <c r="A5" s="43">
        <v>3</v>
      </c>
      <c r="B5" s="37" t="s">
        <v>111</v>
      </c>
      <c r="C5" s="44"/>
      <c r="D5" s="14"/>
    </row>
    <row r="6" spans="1:4" ht="15.4" x14ac:dyDescent="0.45">
      <c r="A6" s="43">
        <v>4</v>
      </c>
      <c r="B6" s="37" t="s">
        <v>112</v>
      </c>
      <c r="C6" s="44" t="s">
        <v>30</v>
      </c>
      <c r="D6" s="14"/>
    </row>
    <row r="7" spans="1:4" ht="15.4" x14ac:dyDescent="0.45">
      <c r="A7" s="43">
        <v>5</v>
      </c>
      <c r="B7" s="37" t="s">
        <v>103</v>
      </c>
      <c r="C7" s="44"/>
      <c r="D7" s="14"/>
    </row>
    <row r="8" spans="1:4" ht="15.4" x14ac:dyDescent="0.45">
      <c r="A8" s="43">
        <v>6</v>
      </c>
      <c r="B8" s="37" t="s">
        <v>104</v>
      </c>
      <c r="C8" s="44"/>
      <c r="D8" s="14"/>
    </row>
    <row r="9" spans="1:4" ht="15.4" x14ac:dyDescent="0.45">
      <c r="A9" s="43">
        <v>7</v>
      </c>
      <c r="B9" s="37" t="s">
        <v>135</v>
      </c>
      <c r="C9" s="44"/>
      <c r="D9" s="14"/>
    </row>
    <row r="10" spans="1:4" ht="118.15" x14ac:dyDescent="0.45">
      <c r="A10" s="43">
        <v>8</v>
      </c>
      <c r="B10" s="37" t="s">
        <v>136</v>
      </c>
      <c r="C10" s="44"/>
      <c r="D10" s="14"/>
    </row>
    <row r="11" spans="1:4" ht="15.4" x14ac:dyDescent="0.45">
      <c r="A11" s="43">
        <v>9</v>
      </c>
      <c r="B11" s="37" t="s">
        <v>139</v>
      </c>
      <c r="C11" s="44"/>
      <c r="D11" s="14"/>
    </row>
    <row r="12" spans="1:4" ht="15.4" x14ac:dyDescent="0.45">
      <c r="A12" s="43">
        <v>10</v>
      </c>
      <c r="B12" s="37" t="s">
        <v>178</v>
      </c>
      <c r="C12" s="44"/>
      <c r="D12" s="14"/>
    </row>
    <row r="13" spans="1:4" ht="15.4" x14ac:dyDescent="0.45">
      <c r="A13" s="43">
        <v>11</v>
      </c>
      <c r="B13" s="37" t="s">
        <v>230</v>
      </c>
      <c r="C13" s="44"/>
      <c r="D13" s="14"/>
    </row>
    <row r="14" spans="1:4" ht="15.4" x14ac:dyDescent="0.45">
      <c r="A14" s="43">
        <v>12</v>
      </c>
      <c r="B14" s="37" t="s">
        <v>76</v>
      </c>
      <c r="C14" s="45"/>
      <c r="D14" s="14"/>
    </row>
    <row r="15" spans="1:4" ht="13.9" x14ac:dyDescent="0.4">
      <c r="A15" s="43">
        <v>13</v>
      </c>
      <c r="B15" s="66" t="s">
        <v>245</v>
      </c>
      <c r="C15"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C34"/>
  <sheetViews>
    <sheetView workbookViewId="0">
      <selection activeCell="A2" sqref="A2:G2"/>
    </sheetView>
  </sheetViews>
  <sheetFormatPr baseColWidth="10" defaultColWidth="11.28515625" defaultRowHeight="13.15" x14ac:dyDescent="0.4"/>
  <cols>
    <col min="1" max="1" width="11.7109375" style="34" customWidth="1"/>
    <col min="2" max="2" width="56.7109375" style="34" customWidth="1"/>
    <col min="3" max="16384" width="11.28515625" style="34"/>
  </cols>
  <sheetData>
    <row r="1" spans="1:3" ht="13.5" thickBot="1" x14ac:dyDescent="0.45">
      <c r="A1" s="39" t="s">
        <v>68</v>
      </c>
      <c r="B1" s="40">
        <v>29</v>
      </c>
      <c r="C1" s="39">
        <f>MAX($A$3:$A$31)-1</f>
        <v>28</v>
      </c>
    </row>
    <row r="2" spans="1:3" ht="13.5" thickTop="1" x14ac:dyDescent="0.4">
      <c r="A2" s="41" t="s">
        <v>27</v>
      </c>
      <c r="B2" s="41" t="s">
        <v>28</v>
      </c>
      <c r="C2" s="39" t="s">
        <v>29</v>
      </c>
    </row>
    <row r="3" spans="1:3" ht="15.4" x14ac:dyDescent="0.45">
      <c r="A3" s="43">
        <v>1</v>
      </c>
      <c r="B3" s="37" t="s">
        <v>119</v>
      </c>
      <c r="C3" s="44"/>
    </row>
    <row r="4" spans="1:3" ht="15.4" x14ac:dyDescent="0.45">
      <c r="A4" s="43">
        <v>2</v>
      </c>
      <c r="B4" s="37" t="s">
        <v>120</v>
      </c>
      <c r="C4" s="44" t="s">
        <v>30</v>
      </c>
    </row>
    <row r="5" spans="1:3" ht="15.4" x14ac:dyDescent="0.45">
      <c r="A5" s="43">
        <v>3</v>
      </c>
      <c r="B5" s="37" t="s">
        <v>105</v>
      </c>
      <c r="C5" s="44"/>
    </row>
    <row r="6" spans="1:3" ht="15.4" x14ac:dyDescent="0.45">
      <c r="A6" s="43">
        <v>4</v>
      </c>
      <c r="B6" s="37" t="s">
        <v>106</v>
      </c>
      <c r="C6" s="44" t="s">
        <v>30</v>
      </c>
    </row>
    <row r="7" spans="1:3" ht="15.4" x14ac:dyDescent="0.45">
      <c r="A7" s="43">
        <v>5</v>
      </c>
      <c r="B7" s="37" t="s">
        <v>107</v>
      </c>
      <c r="C7" s="44"/>
    </row>
    <row r="8" spans="1:3" ht="15.4" x14ac:dyDescent="0.45">
      <c r="A8" s="43">
        <v>6</v>
      </c>
      <c r="B8" s="37" t="s">
        <v>108</v>
      </c>
      <c r="C8" s="44" t="s">
        <v>30</v>
      </c>
    </row>
    <row r="9" spans="1:3" ht="15.4" x14ac:dyDescent="0.45">
      <c r="A9" s="43">
        <v>7</v>
      </c>
      <c r="B9" s="37" t="s">
        <v>72</v>
      </c>
      <c r="C9" s="44"/>
    </row>
    <row r="10" spans="1:3" ht="15.4" x14ac:dyDescent="0.45">
      <c r="A10" s="43">
        <v>8</v>
      </c>
      <c r="B10" s="37" t="s">
        <v>73</v>
      </c>
      <c r="C10" s="44" t="s">
        <v>30</v>
      </c>
    </row>
    <row r="11" spans="1:3" ht="15.4" x14ac:dyDescent="0.45">
      <c r="A11" s="43">
        <v>9</v>
      </c>
      <c r="B11" s="37" t="s">
        <v>74</v>
      </c>
      <c r="C11" s="45"/>
    </row>
    <row r="12" spans="1:3" ht="15.4" x14ac:dyDescent="0.45">
      <c r="A12" s="43">
        <v>10</v>
      </c>
      <c r="B12" s="37" t="s">
        <v>75</v>
      </c>
      <c r="C12" s="45"/>
    </row>
    <row r="13" spans="1:3" ht="15.4" x14ac:dyDescent="0.45">
      <c r="A13" s="43">
        <v>11</v>
      </c>
      <c r="B13" s="37" t="s">
        <v>123</v>
      </c>
      <c r="C13" s="44"/>
    </row>
    <row r="14" spans="1:3" ht="15.4" x14ac:dyDescent="0.45">
      <c r="A14" s="43">
        <v>12</v>
      </c>
      <c r="B14" s="37" t="s">
        <v>124</v>
      </c>
      <c r="C14" s="44"/>
    </row>
    <row r="15" spans="1:3" ht="15.4" x14ac:dyDescent="0.45">
      <c r="A15" s="43">
        <v>13</v>
      </c>
      <c r="B15" s="37" t="s">
        <v>153</v>
      </c>
      <c r="C15" s="44"/>
    </row>
    <row r="16" spans="1:3" ht="15.4" x14ac:dyDescent="0.45">
      <c r="A16" s="43">
        <v>14</v>
      </c>
      <c r="B16" s="37" t="s">
        <v>125</v>
      </c>
      <c r="C16" s="44"/>
    </row>
    <row r="17" spans="1:3" ht="15.4" x14ac:dyDescent="0.45">
      <c r="A17" s="43">
        <v>15</v>
      </c>
      <c r="B17" s="37" t="s">
        <v>126</v>
      </c>
      <c r="C17" s="44"/>
    </row>
    <row r="18" spans="1:3" ht="15.4" x14ac:dyDescent="0.45">
      <c r="A18" s="43">
        <v>16</v>
      </c>
      <c r="B18" s="37" t="s">
        <v>127</v>
      </c>
      <c r="C18" s="44"/>
    </row>
    <row r="19" spans="1:3" ht="15.4" x14ac:dyDescent="0.45">
      <c r="A19" s="43">
        <v>17</v>
      </c>
      <c r="B19" s="37" t="s">
        <v>134</v>
      </c>
      <c r="C19" s="44"/>
    </row>
    <row r="20" spans="1:3" ht="15.4" x14ac:dyDescent="0.45">
      <c r="A20" s="43">
        <v>18</v>
      </c>
      <c r="B20" s="37" t="s">
        <v>140</v>
      </c>
      <c r="C20" s="44"/>
    </row>
    <row r="21" spans="1:3" ht="15.4" x14ac:dyDescent="0.45">
      <c r="A21" s="43">
        <v>19</v>
      </c>
      <c r="B21" s="37" t="s">
        <v>141</v>
      </c>
      <c r="C21" s="44"/>
    </row>
    <row r="22" spans="1:3" ht="15.4" x14ac:dyDescent="0.45">
      <c r="A22" s="43">
        <v>20</v>
      </c>
      <c r="B22" s="37" t="s">
        <v>151</v>
      </c>
      <c r="C22" s="44"/>
    </row>
    <row r="23" spans="1:3" ht="15.4" x14ac:dyDescent="0.45">
      <c r="A23" s="43">
        <v>21</v>
      </c>
      <c r="B23" s="37" t="s">
        <v>142</v>
      </c>
      <c r="C23" s="44"/>
    </row>
    <row r="24" spans="1:3" ht="15.4" x14ac:dyDescent="0.45">
      <c r="A24" s="43">
        <v>22</v>
      </c>
      <c r="B24" s="37" t="s">
        <v>144</v>
      </c>
      <c r="C24" s="44"/>
    </row>
    <row r="25" spans="1:3" ht="15.4" x14ac:dyDescent="0.45">
      <c r="A25" s="43">
        <v>23</v>
      </c>
      <c r="B25" s="37" t="s">
        <v>152</v>
      </c>
      <c r="C25" s="44"/>
    </row>
    <row r="26" spans="1:3" ht="15.4" x14ac:dyDescent="0.45">
      <c r="A26" s="43">
        <v>24</v>
      </c>
      <c r="B26" s="37" t="s">
        <v>177</v>
      </c>
      <c r="C26" s="44"/>
    </row>
    <row r="27" spans="1:3" ht="15.4" x14ac:dyDescent="0.45">
      <c r="A27" s="43">
        <v>25</v>
      </c>
      <c r="B27" s="37" t="s">
        <v>250</v>
      </c>
      <c r="C27" s="44"/>
    </row>
    <row r="28" spans="1:3" ht="15.4" x14ac:dyDescent="0.45">
      <c r="A28" s="43">
        <v>26</v>
      </c>
      <c r="B28" s="37" t="s">
        <v>251</v>
      </c>
      <c r="C28" s="44"/>
    </row>
    <row r="29" spans="1:3" ht="15.4" x14ac:dyDescent="0.45">
      <c r="A29" s="43">
        <v>27</v>
      </c>
      <c r="B29" s="37" t="s">
        <v>273</v>
      </c>
      <c r="C29" s="44"/>
    </row>
    <row r="30" spans="1:3" ht="15.4" x14ac:dyDescent="0.45">
      <c r="A30" s="43">
        <v>28</v>
      </c>
      <c r="B30" s="37" t="s">
        <v>76</v>
      </c>
      <c r="C30" s="45"/>
    </row>
    <row r="31" spans="1:3" ht="13.9" x14ac:dyDescent="0.4">
      <c r="A31" s="43">
        <v>29</v>
      </c>
      <c r="B31" s="66" t="s">
        <v>245</v>
      </c>
      <c r="C31" s="46"/>
    </row>
    <row r="32" spans="1:3" ht="15.4" x14ac:dyDescent="0.45">
      <c r="A32" s="44"/>
      <c r="B32" s="46"/>
      <c r="C32" s="44"/>
    </row>
    <row r="33" spans="1:3" ht="15.4" x14ac:dyDescent="0.45">
      <c r="A33" s="44"/>
      <c r="B33" s="46"/>
      <c r="C33" s="44"/>
    </row>
    <row r="34" spans="1:3" ht="15.4" x14ac:dyDescent="0.45">
      <c r="A34" s="44"/>
      <c r="B34" s="46"/>
      <c r="C34"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943C-0733-4C3A-8881-2A4018788DF8}">
  <dimension ref="A1:C28"/>
  <sheetViews>
    <sheetView workbookViewId="0">
      <selection activeCell="A2" sqref="A2:G2"/>
    </sheetView>
  </sheetViews>
  <sheetFormatPr baseColWidth="10" defaultColWidth="11.42578125" defaultRowHeight="15.4" x14ac:dyDescent="0.45"/>
  <cols>
    <col min="1" max="1" width="13.140625" style="63" customWidth="1"/>
    <col min="2" max="2" width="55.140625" style="63" customWidth="1"/>
    <col min="3" max="16384" width="11.42578125" style="63"/>
  </cols>
  <sheetData>
    <row r="1" spans="1:3" ht="15.75" thickBot="1" x14ac:dyDescent="0.5">
      <c r="A1" s="63" t="s">
        <v>188</v>
      </c>
      <c r="B1" s="63">
        <v>25</v>
      </c>
      <c r="C1" s="63">
        <f>MAX($A$3:$A$27)-1</f>
        <v>24</v>
      </c>
    </row>
    <row r="2" spans="1:3" ht="15.75" thickTop="1" x14ac:dyDescent="0.45">
      <c r="A2" s="64" t="s">
        <v>27</v>
      </c>
      <c r="B2" s="64" t="s">
        <v>28</v>
      </c>
    </row>
    <row r="3" spans="1:3" x14ac:dyDescent="0.45">
      <c r="A3" s="65">
        <v>1</v>
      </c>
      <c r="B3" s="66" t="s">
        <v>192</v>
      </c>
      <c r="C3" s="63" t="s">
        <v>30</v>
      </c>
    </row>
    <row r="4" spans="1:3" x14ac:dyDescent="0.45">
      <c r="A4" s="65">
        <v>2</v>
      </c>
      <c r="B4" s="66" t="s">
        <v>193</v>
      </c>
    </row>
    <row r="5" spans="1:3" x14ac:dyDescent="0.45">
      <c r="A5" s="65">
        <v>3</v>
      </c>
      <c r="B5" s="66" t="s">
        <v>194</v>
      </c>
    </row>
    <row r="6" spans="1:3" x14ac:dyDescent="0.45">
      <c r="A6" s="65">
        <v>4</v>
      </c>
      <c r="B6" s="66" t="s">
        <v>195</v>
      </c>
    </row>
    <row r="7" spans="1:3" x14ac:dyDescent="0.45">
      <c r="A7" s="65">
        <v>5</v>
      </c>
      <c r="B7" s="66" t="s">
        <v>196</v>
      </c>
    </row>
    <row r="8" spans="1:3" x14ac:dyDescent="0.45">
      <c r="A8" s="65">
        <v>6</v>
      </c>
      <c r="B8" s="66" t="s">
        <v>197</v>
      </c>
    </row>
    <row r="9" spans="1:3" x14ac:dyDescent="0.45">
      <c r="A9" s="65">
        <v>7</v>
      </c>
      <c r="B9" s="66" t="s">
        <v>198</v>
      </c>
    </row>
    <row r="10" spans="1:3" ht="26.25" x14ac:dyDescent="0.45">
      <c r="A10" s="65">
        <v>8</v>
      </c>
      <c r="B10" s="67" t="s">
        <v>199</v>
      </c>
    </row>
    <row r="11" spans="1:3" ht="26.25" x14ac:dyDescent="0.45">
      <c r="A11" s="65">
        <v>9</v>
      </c>
      <c r="B11" s="67" t="s">
        <v>200</v>
      </c>
    </row>
    <row r="12" spans="1:3" x14ac:dyDescent="0.45">
      <c r="A12" s="65">
        <v>10</v>
      </c>
      <c r="B12" s="66" t="s">
        <v>201</v>
      </c>
    </row>
    <row r="13" spans="1:3" x14ac:dyDescent="0.45">
      <c r="A13" s="65">
        <v>11</v>
      </c>
      <c r="B13" s="66" t="s">
        <v>202</v>
      </c>
    </row>
    <row r="14" spans="1:3" x14ac:dyDescent="0.45">
      <c r="A14" s="65">
        <v>12</v>
      </c>
      <c r="B14" s="66" t="s">
        <v>203</v>
      </c>
    </row>
    <row r="15" spans="1:3" x14ac:dyDescent="0.45">
      <c r="A15" s="65">
        <v>13</v>
      </c>
      <c r="B15" s="66" t="s">
        <v>204</v>
      </c>
    </row>
    <row r="16" spans="1:3" x14ac:dyDescent="0.45">
      <c r="A16" s="65">
        <v>14</v>
      </c>
      <c r="B16" s="66" t="s">
        <v>205</v>
      </c>
    </row>
    <row r="17" spans="1:3" x14ac:dyDescent="0.45">
      <c r="A17" s="65">
        <v>15</v>
      </c>
      <c r="B17" s="66" t="s">
        <v>206</v>
      </c>
    </row>
    <row r="18" spans="1:3" x14ac:dyDescent="0.45">
      <c r="A18" s="65">
        <v>16</v>
      </c>
      <c r="B18" s="66" t="s">
        <v>207</v>
      </c>
    </row>
    <row r="19" spans="1:3" x14ac:dyDescent="0.45">
      <c r="A19" s="65">
        <v>17</v>
      </c>
      <c r="B19" s="66" t="s">
        <v>208</v>
      </c>
    </row>
    <row r="20" spans="1:3" ht="26.25" x14ac:dyDescent="0.45">
      <c r="A20" s="65">
        <v>18</v>
      </c>
      <c r="B20" s="66" t="s">
        <v>209</v>
      </c>
    </row>
    <row r="21" spans="1:3" x14ac:dyDescent="0.45">
      <c r="A21" s="65">
        <v>19</v>
      </c>
      <c r="B21" s="66" t="s">
        <v>210</v>
      </c>
    </row>
    <row r="22" spans="1:3" x14ac:dyDescent="0.45">
      <c r="A22" s="65">
        <v>20</v>
      </c>
      <c r="B22" s="66" t="s">
        <v>211</v>
      </c>
    </row>
    <row r="23" spans="1:3" x14ac:dyDescent="0.45">
      <c r="A23" s="65">
        <v>21</v>
      </c>
      <c r="B23" s="66" t="s">
        <v>212</v>
      </c>
    </row>
    <row r="24" spans="1:3" x14ac:dyDescent="0.45">
      <c r="A24" s="65">
        <v>22</v>
      </c>
      <c r="B24" s="66" t="s">
        <v>213</v>
      </c>
    </row>
    <row r="25" spans="1:3" x14ac:dyDescent="0.45">
      <c r="A25" s="65">
        <v>23</v>
      </c>
      <c r="B25" s="66" t="s">
        <v>252</v>
      </c>
    </row>
    <row r="26" spans="1:3" x14ac:dyDescent="0.45">
      <c r="A26" s="65">
        <v>24</v>
      </c>
      <c r="B26" s="66" t="s">
        <v>246</v>
      </c>
    </row>
    <row r="27" spans="1:3" x14ac:dyDescent="0.45">
      <c r="A27" s="65">
        <v>25</v>
      </c>
      <c r="B27" s="66" t="s">
        <v>245</v>
      </c>
    </row>
    <row r="28" spans="1:3" x14ac:dyDescent="0.45">
      <c r="A28" s="65"/>
      <c r="B28" s="66"/>
      <c r="C28" s="68"/>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36EF-E2EC-4D4A-A664-4E19876AF2CC}">
  <dimension ref="A1:E9"/>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3" width="11.28515625" style="34"/>
    <col min="4" max="4" width="13.640625" style="34" bestFit="1" customWidth="1"/>
    <col min="5" max="5" width="8.78515625" style="34" bestFit="1" customWidth="1"/>
    <col min="6" max="16384" width="11.28515625" style="34"/>
  </cols>
  <sheetData>
    <row r="1" spans="1:5" ht="13.5" thickBot="1" x14ac:dyDescent="0.45">
      <c r="A1" s="39" t="s">
        <v>269</v>
      </c>
      <c r="B1" s="49"/>
      <c r="C1" s="39">
        <f>MAX($A$3:$A$28)-1</f>
        <v>6</v>
      </c>
      <c r="D1" s="39" t="s">
        <v>282</v>
      </c>
      <c r="E1" s="39" t="s">
        <v>279</v>
      </c>
    </row>
    <row r="2" spans="1:5" ht="13.5" thickTop="1" x14ac:dyDescent="0.4">
      <c r="A2" s="41" t="s">
        <v>27</v>
      </c>
      <c r="B2" s="50" t="s">
        <v>28</v>
      </c>
      <c r="C2" s="39" t="s">
        <v>29</v>
      </c>
      <c r="D2" s="99">
        <v>7</v>
      </c>
      <c r="E2" s="99">
        <v>7</v>
      </c>
    </row>
    <row r="3" spans="1:5" x14ac:dyDescent="0.4">
      <c r="A3" s="37">
        <v>1</v>
      </c>
      <c r="B3" s="26" t="s">
        <v>288</v>
      </c>
      <c r="C3" s="37"/>
    </row>
    <row r="4" spans="1:5" x14ac:dyDescent="0.4">
      <c r="A4" s="37">
        <v>2</v>
      </c>
      <c r="B4" s="26" t="s">
        <v>289</v>
      </c>
      <c r="C4" s="37" t="s">
        <v>30</v>
      </c>
    </row>
    <row r="5" spans="1:5" x14ac:dyDescent="0.4">
      <c r="A5" s="37">
        <v>3</v>
      </c>
      <c r="B5" s="26" t="s">
        <v>290</v>
      </c>
      <c r="C5" s="37"/>
    </row>
    <row r="6" spans="1:5" x14ac:dyDescent="0.4">
      <c r="A6" s="37">
        <v>4</v>
      </c>
      <c r="B6" s="26" t="s">
        <v>291</v>
      </c>
      <c r="C6" s="37"/>
    </row>
    <row r="7" spans="1:5" x14ac:dyDescent="0.4">
      <c r="A7" s="37">
        <v>5</v>
      </c>
      <c r="B7" s="26" t="s">
        <v>292</v>
      </c>
      <c r="C7" s="37"/>
    </row>
    <row r="8" spans="1:5" x14ac:dyDescent="0.4">
      <c r="A8" s="37">
        <v>6</v>
      </c>
      <c r="B8" s="26" t="s">
        <v>143</v>
      </c>
      <c r="C8" s="37"/>
    </row>
    <row r="9" spans="1:5" x14ac:dyDescent="0.4">
      <c r="A9" s="37">
        <v>7</v>
      </c>
      <c r="B9" s="66" t="s">
        <v>245</v>
      </c>
      <c r="C9" s="37"/>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D17"/>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4" ht="13.5" thickBot="1" x14ac:dyDescent="0.45">
      <c r="A1" s="39" t="s">
        <v>122</v>
      </c>
      <c r="B1" s="49">
        <v>15</v>
      </c>
      <c r="C1" s="39">
        <f>MAX($A$3:$A$36)-1</f>
        <v>14</v>
      </c>
    </row>
    <row r="2" spans="1:4" ht="13.5" thickTop="1" x14ac:dyDescent="0.4">
      <c r="A2" s="41" t="s">
        <v>27</v>
      </c>
      <c r="B2" s="50" t="s">
        <v>28</v>
      </c>
      <c r="C2" s="39" t="s">
        <v>29</v>
      </c>
    </row>
    <row r="3" spans="1:4" x14ac:dyDescent="0.4">
      <c r="A3" s="37">
        <v>1</v>
      </c>
      <c r="B3" s="26" t="s">
        <v>121</v>
      </c>
      <c r="C3" s="37"/>
    </row>
    <row r="4" spans="1:4" x14ac:dyDescent="0.4">
      <c r="A4" s="37">
        <v>2</v>
      </c>
      <c r="B4" s="26" t="s">
        <v>217</v>
      </c>
      <c r="C4" s="37" t="s">
        <v>30</v>
      </c>
    </row>
    <row r="5" spans="1:4" x14ac:dyDescent="0.4">
      <c r="A5" s="37">
        <v>3</v>
      </c>
      <c r="B5" s="26" t="s">
        <v>214</v>
      </c>
      <c r="C5" s="37"/>
    </row>
    <row r="6" spans="1:4" x14ac:dyDescent="0.4">
      <c r="A6" s="37">
        <v>4</v>
      </c>
      <c r="B6" s="26" t="s">
        <v>218</v>
      </c>
      <c r="C6" s="37"/>
    </row>
    <row r="7" spans="1:4" x14ac:dyDescent="0.4">
      <c r="A7" s="37">
        <v>5</v>
      </c>
      <c r="B7" s="26" t="s">
        <v>219</v>
      </c>
      <c r="C7" s="37"/>
      <c r="D7" s="34" t="s">
        <v>275</v>
      </c>
    </row>
    <row r="8" spans="1:4" x14ac:dyDescent="0.4">
      <c r="A8" s="37">
        <v>6</v>
      </c>
      <c r="B8" s="26" t="s">
        <v>154</v>
      </c>
      <c r="C8" s="37"/>
      <c r="D8" s="34" t="s">
        <v>275</v>
      </c>
    </row>
    <row r="9" spans="1:4" x14ac:dyDescent="0.4">
      <c r="A9" s="37">
        <v>7</v>
      </c>
      <c r="B9" s="26" t="s">
        <v>132</v>
      </c>
      <c r="C9" s="37"/>
    </row>
    <row r="10" spans="1:4" x14ac:dyDescent="0.4">
      <c r="A10" s="37">
        <v>8</v>
      </c>
      <c r="B10" s="26" t="s">
        <v>133</v>
      </c>
      <c r="C10" s="37"/>
    </row>
    <row r="11" spans="1:4" ht="26.25" x14ac:dyDescent="0.4">
      <c r="A11" s="37">
        <v>9</v>
      </c>
      <c r="B11" s="26" t="s">
        <v>216</v>
      </c>
      <c r="C11" s="37"/>
    </row>
    <row r="12" spans="1:4" x14ac:dyDescent="0.4">
      <c r="A12" s="37">
        <v>10</v>
      </c>
      <c r="B12" s="26" t="s">
        <v>215</v>
      </c>
      <c r="C12" s="37"/>
    </row>
    <row r="13" spans="1:4" x14ac:dyDescent="0.4">
      <c r="A13" s="37">
        <v>11</v>
      </c>
      <c r="B13" s="26" t="s">
        <v>224</v>
      </c>
      <c r="C13" s="37"/>
    </row>
    <row r="14" spans="1:4" x14ac:dyDescent="0.4">
      <c r="A14" s="37">
        <v>12</v>
      </c>
      <c r="B14" s="26" t="s">
        <v>253</v>
      </c>
      <c r="C14" s="37"/>
    </row>
    <row r="15" spans="1:4" x14ac:dyDescent="0.4">
      <c r="A15" s="37">
        <v>13</v>
      </c>
      <c r="B15" s="26" t="s">
        <v>274</v>
      </c>
      <c r="C15" s="37"/>
    </row>
    <row r="16" spans="1:4" x14ac:dyDescent="0.4">
      <c r="A16" s="37">
        <v>14</v>
      </c>
      <c r="B16" s="26" t="s">
        <v>6</v>
      </c>
      <c r="C16" s="37"/>
    </row>
    <row r="17" spans="1:3" x14ac:dyDescent="0.4">
      <c r="A17" s="37">
        <v>15</v>
      </c>
      <c r="B17" s="66" t="s">
        <v>245</v>
      </c>
      <c r="C17"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9618-BC65-4C2F-A1BD-E8498D60D15A}">
  <dimension ref="A1"/>
  <sheetViews>
    <sheetView workbookViewId="0"/>
  </sheetViews>
  <sheetFormatPr baseColWidth="10" defaultColWidth="11.42578125" defaultRowHeight="13.9" x14ac:dyDescent="0.4"/>
  <cols>
    <col min="1" max="16384" width="11.425781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6B5B-D169-4F6A-993B-830945148757}">
  <dimension ref="A1:I16"/>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3" width="11.28515625" style="34"/>
    <col min="4" max="4" width="13.640625" style="34" bestFit="1" customWidth="1"/>
    <col min="5" max="5" width="8.78515625" style="34" bestFit="1" customWidth="1"/>
    <col min="6" max="6" width="8.85546875" style="34" bestFit="1" customWidth="1"/>
    <col min="7" max="7" width="13.640625" style="34" bestFit="1" customWidth="1"/>
    <col min="8" max="8" width="8" style="34" bestFit="1" customWidth="1"/>
    <col min="9" max="16384" width="11.28515625" style="34"/>
  </cols>
  <sheetData>
    <row r="1" spans="1:9" ht="13.5" thickBot="1" x14ac:dyDescent="0.45">
      <c r="A1" s="39" t="s">
        <v>269</v>
      </c>
      <c r="B1" s="49"/>
      <c r="C1" s="39">
        <f>MAX($A$3:$A$35)-1</f>
        <v>13</v>
      </c>
      <c r="D1" s="39" t="s">
        <v>263</v>
      </c>
      <c r="E1" s="39" t="s">
        <v>264</v>
      </c>
      <c r="F1" s="39" t="s">
        <v>265</v>
      </c>
      <c r="G1" s="39" t="s">
        <v>266</v>
      </c>
      <c r="H1" s="34" t="s">
        <v>267</v>
      </c>
      <c r="I1" s="34" t="s">
        <v>271</v>
      </c>
    </row>
    <row r="2" spans="1:9" ht="13.5" thickTop="1" x14ac:dyDescent="0.4">
      <c r="A2" s="41" t="s">
        <v>27</v>
      </c>
      <c r="B2" s="50" t="s">
        <v>28</v>
      </c>
      <c r="C2" s="39" t="s">
        <v>29</v>
      </c>
      <c r="D2" s="99">
        <v>12</v>
      </c>
      <c r="E2" s="99">
        <v>14</v>
      </c>
      <c r="F2" s="99">
        <v>14</v>
      </c>
      <c r="G2" s="99">
        <v>12</v>
      </c>
      <c r="H2" s="99">
        <v>12</v>
      </c>
      <c r="I2" s="34">
        <v>12</v>
      </c>
    </row>
    <row r="3" spans="1:9" x14ac:dyDescent="0.4">
      <c r="A3" s="37">
        <v>1</v>
      </c>
      <c r="B3" s="26" t="s">
        <v>179</v>
      </c>
      <c r="C3" s="37"/>
    </row>
    <row r="4" spans="1:9" ht="26.25" x14ac:dyDescent="0.4">
      <c r="A4" s="37">
        <v>2</v>
      </c>
      <c r="B4" s="26" t="s">
        <v>180</v>
      </c>
      <c r="C4" s="37" t="s">
        <v>30</v>
      </c>
    </row>
    <row r="5" spans="1:9" x14ac:dyDescent="0.4">
      <c r="A5" s="37">
        <v>3</v>
      </c>
      <c r="B5" s="26" t="s">
        <v>181</v>
      </c>
      <c r="C5" s="37"/>
    </row>
    <row r="6" spans="1:9" x14ac:dyDescent="0.4">
      <c r="A6" s="37">
        <v>4</v>
      </c>
      <c r="B6" s="26" t="s">
        <v>270</v>
      </c>
      <c r="C6" s="37"/>
    </row>
    <row r="7" spans="1:9" x14ac:dyDescent="0.4">
      <c r="A7" s="37">
        <v>5</v>
      </c>
      <c r="B7" s="26" t="s">
        <v>183</v>
      </c>
      <c r="C7" s="37"/>
    </row>
    <row r="8" spans="1:9" x14ac:dyDescent="0.4">
      <c r="A8" s="37">
        <v>6</v>
      </c>
      <c r="B8" s="26" t="s">
        <v>156</v>
      </c>
      <c r="C8" s="37"/>
    </row>
    <row r="9" spans="1:9" x14ac:dyDescent="0.4">
      <c r="A9" s="37">
        <v>7</v>
      </c>
      <c r="B9" s="26" t="s">
        <v>184</v>
      </c>
      <c r="C9" s="37"/>
    </row>
    <row r="10" spans="1:9" x14ac:dyDescent="0.4">
      <c r="A10" s="37">
        <v>8</v>
      </c>
      <c r="B10" s="26" t="s">
        <v>185</v>
      </c>
      <c r="C10" s="37"/>
    </row>
    <row r="11" spans="1:9" x14ac:dyDescent="0.4">
      <c r="A11" s="37">
        <v>9</v>
      </c>
      <c r="B11" s="26" t="s">
        <v>186</v>
      </c>
      <c r="C11" s="37"/>
    </row>
    <row r="12" spans="1:9" x14ac:dyDescent="0.4">
      <c r="A12" s="37">
        <v>10</v>
      </c>
      <c r="B12" s="34" t="s">
        <v>223</v>
      </c>
      <c r="C12" s="37"/>
    </row>
    <row r="13" spans="1:9" x14ac:dyDescent="0.4">
      <c r="A13" s="37">
        <v>11</v>
      </c>
      <c r="B13" s="34" t="s">
        <v>277</v>
      </c>
      <c r="C13" s="37"/>
    </row>
    <row r="14" spans="1:9" x14ac:dyDescent="0.4">
      <c r="A14" s="37">
        <v>12</v>
      </c>
      <c r="B14" s="34" t="s">
        <v>276</v>
      </c>
      <c r="C14" s="37"/>
    </row>
    <row r="15" spans="1:9" x14ac:dyDescent="0.4">
      <c r="A15" s="37">
        <v>13</v>
      </c>
      <c r="B15" s="26" t="s">
        <v>143</v>
      </c>
      <c r="C15" s="37"/>
    </row>
    <row r="16" spans="1:9" x14ac:dyDescent="0.4">
      <c r="A16" s="37">
        <v>14</v>
      </c>
      <c r="B16" s="66" t="s">
        <v>245</v>
      </c>
      <c r="C16" s="37"/>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3.5" thickBot="1" x14ac:dyDescent="0.45">
      <c r="A1" s="39" t="s">
        <v>128</v>
      </c>
      <c r="B1" s="49">
        <v>8</v>
      </c>
      <c r="C1" s="39">
        <f>MAX($A$3:$A$30)-1</f>
        <v>8</v>
      </c>
    </row>
    <row r="2" spans="1:3" ht="13.5" thickTop="1" x14ac:dyDescent="0.4">
      <c r="A2" s="41" t="s">
        <v>27</v>
      </c>
      <c r="B2" s="50" t="s">
        <v>28</v>
      </c>
      <c r="C2" s="39" t="s">
        <v>29</v>
      </c>
    </row>
    <row r="3" spans="1:3" x14ac:dyDescent="0.4">
      <c r="A3" s="37">
        <v>1</v>
      </c>
      <c r="B3" s="26" t="s">
        <v>220</v>
      </c>
      <c r="C3" s="37"/>
    </row>
    <row r="4" spans="1:3" x14ac:dyDescent="0.4">
      <c r="A4" s="37">
        <v>2</v>
      </c>
      <c r="B4" s="26" t="s">
        <v>221</v>
      </c>
      <c r="C4" s="37" t="s">
        <v>30</v>
      </c>
    </row>
    <row r="5" spans="1:3" x14ac:dyDescent="0.4">
      <c r="A5" s="37">
        <v>3</v>
      </c>
      <c r="B5" s="26" t="s">
        <v>129</v>
      </c>
      <c r="C5" s="37"/>
    </row>
    <row r="6" spans="1:3" x14ac:dyDescent="0.4">
      <c r="A6" s="37">
        <v>4</v>
      </c>
      <c r="B6" s="26" t="s">
        <v>130</v>
      </c>
      <c r="C6" s="37"/>
    </row>
    <row r="7" spans="1:3" x14ac:dyDescent="0.4">
      <c r="A7" s="37">
        <v>5</v>
      </c>
      <c r="B7" s="26" t="s">
        <v>146</v>
      </c>
      <c r="C7" s="37"/>
    </row>
    <row r="8" spans="1:3" x14ac:dyDescent="0.4">
      <c r="A8" s="37">
        <v>6</v>
      </c>
      <c r="B8" s="26" t="s">
        <v>145</v>
      </c>
      <c r="C8" s="37"/>
    </row>
    <row r="9" spans="1:3" x14ac:dyDescent="0.4">
      <c r="A9" s="37">
        <v>7</v>
      </c>
      <c r="B9" s="26" t="s">
        <v>184</v>
      </c>
      <c r="C9" s="37"/>
    </row>
    <row r="10" spans="1:3" x14ac:dyDescent="0.4">
      <c r="A10" s="37">
        <v>8</v>
      </c>
      <c r="B10" s="26" t="s">
        <v>143</v>
      </c>
      <c r="C10" s="37"/>
    </row>
    <row r="11" spans="1:3" x14ac:dyDescent="0.4">
      <c r="A11" s="37">
        <v>9</v>
      </c>
      <c r="B11" s="66" t="s">
        <v>245</v>
      </c>
      <c r="C11" s="37"/>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562-5DC9-4198-84C4-334D255C2B49}">
  <dimension ref="A1:C11"/>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3.5" thickBot="1" x14ac:dyDescent="0.45">
      <c r="A1" s="39" t="s">
        <v>187</v>
      </c>
      <c r="B1" s="49">
        <v>8</v>
      </c>
      <c r="C1" s="39">
        <f>MAX($A$3:$A$30)-1</f>
        <v>8</v>
      </c>
    </row>
    <row r="2" spans="1:3" ht="13.5" thickTop="1" x14ac:dyDescent="0.4">
      <c r="A2" s="41" t="s">
        <v>27</v>
      </c>
      <c r="B2" s="50" t="s">
        <v>28</v>
      </c>
      <c r="C2" s="39" t="s">
        <v>29</v>
      </c>
    </row>
    <row r="3" spans="1:3" x14ac:dyDescent="0.4">
      <c r="A3" s="37">
        <v>1</v>
      </c>
      <c r="B3" s="26" t="s">
        <v>220</v>
      </c>
      <c r="C3" s="37"/>
    </row>
    <row r="4" spans="1:3" x14ac:dyDescent="0.4">
      <c r="A4" s="37">
        <v>2</v>
      </c>
      <c r="B4" s="26" t="s">
        <v>221</v>
      </c>
      <c r="C4" s="37" t="s">
        <v>30</v>
      </c>
    </row>
    <row r="5" spans="1:3" x14ac:dyDescent="0.4">
      <c r="A5" s="37">
        <v>3</v>
      </c>
      <c r="B5" s="26" t="s">
        <v>129</v>
      </c>
      <c r="C5" s="37"/>
    </row>
    <row r="6" spans="1:3" x14ac:dyDescent="0.4">
      <c r="A6" s="37">
        <v>4</v>
      </c>
      <c r="B6" s="26" t="s">
        <v>130</v>
      </c>
      <c r="C6" s="37"/>
    </row>
    <row r="7" spans="1:3" x14ac:dyDescent="0.4">
      <c r="A7" s="37">
        <v>5</v>
      </c>
      <c r="B7" s="26" t="s">
        <v>146</v>
      </c>
      <c r="C7" s="37"/>
    </row>
    <row r="8" spans="1:3" x14ac:dyDescent="0.4">
      <c r="A8" s="37">
        <v>6</v>
      </c>
      <c r="B8" s="26" t="s">
        <v>145</v>
      </c>
      <c r="C8" s="37"/>
    </row>
    <row r="9" spans="1:3" x14ac:dyDescent="0.4">
      <c r="A9" s="37">
        <v>7</v>
      </c>
      <c r="B9" s="26" t="s">
        <v>184</v>
      </c>
      <c r="C9" s="37"/>
    </row>
    <row r="10" spans="1:3" x14ac:dyDescent="0.4">
      <c r="A10" s="37">
        <v>8</v>
      </c>
      <c r="B10" s="26" t="s">
        <v>143</v>
      </c>
      <c r="C10" s="37"/>
    </row>
    <row r="11" spans="1:3" x14ac:dyDescent="0.4">
      <c r="A11" s="37">
        <v>9</v>
      </c>
      <c r="B11" s="66" t="s">
        <v>245</v>
      </c>
      <c r="C11" s="37"/>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3.5" thickBot="1" x14ac:dyDescent="0.45">
      <c r="A1" s="39" t="s">
        <v>147</v>
      </c>
      <c r="B1" s="49">
        <v>5</v>
      </c>
      <c r="C1" s="39">
        <f>MAX($A$3:$A$26)-1</f>
        <v>4</v>
      </c>
    </row>
    <row r="2" spans="1:3" ht="13.5" thickTop="1" x14ac:dyDescent="0.4">
      <c r="A2" s="41" t="s">
        <v>27</v>
      </c>
      <c r="B2" s="50" t="s">
        <v>28</v>
      </c>
      <c r="C2" s="39" t="s">
        <v>29</v>
      </c>
    </row>
    <row r="3" spans="1:3" ht="26.25" x14ac:dyDescent="0.4">
      <c r="A3" s="37">
        <v>1</v>
      </c>
      <c r="B3" s="26" t="s">
        <v>155</v>
      </c>
      <c r="C3" s="37"/>
    </row>
    <row r="4" spans="1:3" x14ac:dyDescent="0.4">
      <c r="A4" s="37">
        <v>2</v>
      </c>
      <c r="B4" s="26" t="s">
        <v>156</v>
      </c>
      <c r="C4" s="37"/>
    </row>
    <row r="5" spans="1:3" x14ac:dyDescent="0.4">
      <c r="A5" s="37">
        <v>3</v>
      </c>
      <c r="B5" s="62" t="s">
        <v>231</v>
      </c>
      <c r="C5" s="37"/>
    </row>
    <row r="6" spans="1:3" x14ac:dyDescent="0.4">
      <c r="A6" s="37">
        <v>4</v>
      </c>
      <c r="B6" s="26" t="s">
        <v>149</v>
      </c>
      <c r="C6" s="37"/>
    </row>
    <row r="7" spans="1:3" x14ac:dyDescent="0.4">
      <c r="A7" s="37">
        <v>5</v>
      </c>
      <c r="B7" s="66" t="s">
        <v>245</v>
      </c>
      <c r="C7" s="37"/>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4.25" thickBot="1" x14ac:dyDescent="0.45">
      <c r="A1" s="36" t="s">
        <v>148</v>
      </c>
      <c r="B1" s="49">
        <v>4</v>
      </c>
      <c r="C1" s="39">
        <f>MAX($A$6:$A$26)-1</f>
        <v>4</v>
      </c>
    </row>
    <row r="2" spans="1:3" ht="13.5" thickTop="1" x14ac:dyDescent="0.4">
      <c r="A2" s="41" t="s">
        <v>27</v>
      </c>
      <c r="B2" s="50" t="s">
        <v>28</v>
      </c>
      <c r="C2" s="39" t="s">
        <v>29</v>
      </c>
    </row>
    <row r="3" spans="1:3" ht="26.25" x14ac:dyDescent="0.4">
      <c r="A3" s="37">
        <v>1</v>
      </c>
      <c r="B3" s="26" t="s">
        <v>155</v>
      </c>
      <c r="C3" s="39"/>
    </row>
    <row r="4" spans="1:3" x14ac:dyDescent="0.4">
      <c r="A4" s="37">
        <v>2</v>
      </c>
      <c r="B4" s="26" t="s">
        <v>156</v>
      </c>
      <c r="C4" s="39"/>
    </row>
    <row r="5" spans="1:3" x14ac:dyDescent="0.4">
      <c r="A5" s="37">
        <v>3</v>
      </c>
      <c r="B5" s="62" t="s">
        <v>231</v>
      </c>
      <c r="C5" s="39"/>
    </row>
    <row r="6" spans="1:3" x14ac:dyDescent="0.4">
      <c r="A6" s="37">
        <v>4</v>
      </c>
      <c r="B6" s="26" t="s">
        <v>149</v>
      </c>
      <c r="C6" s="37"/>
    </row>
    <row r="7" spans="1:3" x14ac:dyDescent="0.4">
      <c r="A7" s="37">
        <v>5</v>
      </c>
      <c r="B7" s="66" t="s">
        <v>245</v>
      </c>
      <c r="C7" s="37"/>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A451-9122-4E5D-8412-05A0B12AD6E0}">
  <dimension ref="A1:C7"/>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4.25" thickBot="1" x14ac:dyDescent="0.45">
      <c r="A1" s="36" t="s">
        <v>247</v>
      </c>
      <c r="B1" s="49">
        <v>5</v>
      </c>
      <c r="C1" s="39">
        <f>MAX($A$6:$A$26)-1</f>
        <v>4</v>
      </c>
    </row>
    <row r="2" spans="1:3" ht="13.5" thickTop="1" x14ac:dyDescent="0.4">
      <c r="A2" s="41" t="s">
        <v>27</v>
      </c>
      <c r="B2" s="50" t="s">
        <v>28</v>
      </c>
      <c r="C2" s="39" t="s">
        <v>29</v>
      </c>
    </row>
    <row r="3" spans="1:3" ht="26.25" x14ac:dyDescent="0.4">
      <c r="A3" s="37">
        <v>1</v>
      </c>
      <c r="B3" s="26" t="s">
        <v>155</v>
      </c>
      <c r="C3" s="39"/>
    </row>
    <row r="4" spans="1:3" x14ac:dyDescent="0.4">
      <c r="A4" s="37">
        <v>2</v>
      </c>
      <c r="B4" s="26" t="s">
        <v>156</v>
      </c>
      <c r="C4" s="39"/>
    </row>
    <row r="5" spans="1:3" x14ac:dyDescent="0.4">
      <c r="A5" s="37">
        <v>3</v>
      </c>
      <c r="B5" s="62" t="s">
        <v>231</v>
      </c>
      <c r="C5" s="39"/>
    </row>
    <row r="6" spans="1:3" x14ac:dyDescent="0.4">
      <c r="A6" s="37">
        <v>4</v>
      </c>
      <c r="B6" s="26" t="s">
        <v>149</v>
      </c>
      <c r="C6" s="37"/>
    </row>
    <row r="7" spans="1:3" x14ac:dyDescent="0.4">
      <c r="A7" s="37">
        <v>5</v>
      </c>
      <c r="B7" s="66" t="s">
        <v>245</v>
      </c>
      <c r="C7" s="37"/>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16384" width="11.28515625" style="34"/>
  </cols>
  <sheetData>
    <row r="1" spans="1:3" ht="13.5" thickBot="1" x14ac:dyDescent="0.45">
      <c r="A1" s="39" t="s">
        <v>157</v>
      </c>
      <c r="B1" s="49">
        <v>5</v>
      </c>
      <c r="C1" s="39">
        <f>MAX($A$3:$A$26)-1</f>
        <v>4</v>
      </c>
    </row>
    <row r="2" spans="1:3" ht="13.5" thickTop="1" x14ac:dyDescent="0.4">
      <c r="A2" s="41" t="s">
        <v>27</v>
      </c>
      <c r="B2" s="50" t="s">
        <v>28</v>
      </c>
      <c r="C2" s="39" t="s">
        <v>29</v>
      </c>
    </row>
    <row r="3" spans="1:3" x14ac:dyDescent="0.4">
      <c r="A3" s="37">
        <v>1</v>
      </c>
      <c r="B3" s="26" t="s">
        <v>130</v>
      </c>
      <c r="C3" s="37"/>
    </row>
    <row r="4" spans="1:3" x14ac:dyDescent="0.4">
      <c r="A4" s="37">
        <v>2</v>
      </c>
      <c r="B4" s="26" t="s">
        <v>146</v>
      </c>
      <c r="C4" s="37"/>
    </row>
    <row r="5" spans="1:3" x14ac:dyDescent="0.4">
      <c r="A5" s="37">
        <v>3</v>
      </c>
      <c r="B5" s="62" t="s">
        <v>170</v>
      </c>
      <c r="C5" s="37"/>
    </row>
    <row r="6" spans="1:3" x14ac:dyDescent="0.4">
      <c r="A6" s="37">
        <v>4</v>
      </c>
      <c r="B6" s="26" t="s">
        <v>143</v>
      </c>
      <c r="C6" s="37"/>
    </row>
    <row r="7" spans="1:3" x14ac:dyDescent="0.4">
      <c r="A7" s="37">
        <v>5</v>
      </c>
      <c r="B7" s="66" t="s">
        <v>245</v>
      </c>
      <c r="C7" s="37"/>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3" width="11.28515625" style="34"/>
    <col min="4" max="4" width="6.85546875" style="34" bestFit="1" customWidth="1"/>
    <col min="5" max="6" width="6.7109375" style="34" bestFit="1" customWidth="1"/>
    <col min="7" max="16384" width="11.28515625" style="34"/>
  </cols>
  <sheetData>
    <row r="1" spans="1:7" ht="13.5" thickBot="1" x14ac:dyDescent="0.45">
      <c r="A1" s="39" t="s">
        <v>171</v>
      </c>
      <c r="B1" s="49">
        <v>8</v>
      </c>
      <c r="C1" s="39">
        <f>MAX($A$3:$A$33)-1</f>
        <v>11</v>
      </c>
      <c r="D1" s="39" t="s">
        <v>171</v>
      </c>
      <c r="E1" s="39" t="s">
        <v>172</v>
      </c>
      <c r="F1" s="39" t="s">
        <v>222</v>
      </c>
      <c r="G1" s="39" t="s">
        <v>173</v>
      </c>
    </row>
    <row r="2" spans="1:7" ht="13.5" thickTop="1" x14ac:dyDescent="0.4">
      <c r="A2" s="41" t="s">
        <v>27</v>
      </c>
      <c r="B2" s="50" t="s">
        <v>28</v>
      </c>
      <c r="C2" s="39" t="s">
        <v>29</v>
      </c>
      <c r="D2" s="34">
        <v>12</v>
      </c>
      <c r="E2" s="34">
        <v>11</v>
      </c>
      <c r="F2" s="34">
        <v>11</v>
      </c>
      <c r="G2" s="34">
        <v>11</v>
      </c>
    </row>
    <row r="3" spans="1:7" x14ac:dyDescent="0.4">
      <c r="A3" s="37">
        <v>1</v>
      </c>
      <c r="B3" s="26" t="s">
        <v>179</v>
      </c>
      <c r="C3" s="37"/>
    </row>
    <row r="4" spans="1:7" ht="26.25" x14ac:dyDescent="0.4">
      <c r="A4" s="37">
        <v>2</v>
      </c>
      <c r="B4" s="26" t="s">
        <v>180</v>
      </c>
      <c r="C4" s="37" t="s">
        <v>30</v>
      </c>
    </row>
    <row r="5" spans="1:7" x14ac:dyDescent="0.4">
      <c r="A5" s="37">
        <v>3</v>
      </c>
      <c r="B5" s="26" t="s">
        <v>181</v>
      </c>
      <c r="C5" s="37"/>
    </row>
    <row r="6" spans="1:7" ht="26.25" x14ac:dyDescent="0.4">
      <c r="A6" s="37">
        <v>4</v>
      </c>
      <c r="B6" s="26" t="s">
        <v>182</v>
      </c>
      <c r="C6" s="37"/>
    </row>
    <row r="7" spans="1:7" x14ac:dyDescent="0.4">
      <c r="A7" s="37">
        <v>5</v>
      </c>
      <c r="B7" s="26" t="s">
        <v>183</v>
      </c>
      <c r="C7" s="37"/>
    </row>
    <row r="8" spans="1:7" x14ac:dyDescent="0.4">
      <c r="A8" s="37">
        <v>6</v>
      </c>
      <c r="B8" s="26" t="s">
        <v>156</v>
      </c>
      <c r="C8" s="37"/>
    </row>
    <row r="9" spans="1:7" x14ac:dyDescent="0.4">
      <c r="A9" s="37">
        <v>7</v>
      </c>
      <c r="B9" s="26" t="s">
        <v>184</v>
      </c>
      <c r="C9" s="37"/>
    </row>
    <row r="10" spans="1:7" x14ac:dyDescent="0.4">
      <c r="A10" s="37">
        <v>8</v>
      </c>
      <c r="B10" s="26" t="s">
        <v>185</v>
      </c>
      <c r="C10" s="37"/>
    </row>
    <row r="11" spans="1:7" x14ac:dyDescent="0.4">
      <c r="A11" s="37">
        <v>9</v>
      </c>
      <c r="B11" s="26" t="s">
        <v>186</v>
      </c>
      <c r="C11" s="37"/>
    </row>
    <row r="12" spans="1:7" x14ac:dyDescent="0.4">
      <c r="A12" s="37">
        <v>10</v>
      </c>
      <c r="B12" s="34" t="s">
        <v>223</v>
      </c>
      <c r="C12" s="37"/>
    </row>
    <row r="13" spans="1:7" x14ac:dyDescent="0.4">
      <c r="A13" s="37">
        <v>11</v>
      </c>
      <c r="B13" s="26" t="s">
        <v>143</v>
      </c>
      <c r="C13" s="37"/>
    </row>
    <row r="14" spans="1:7" x14ac:dyDescent="0.4">
      <c r="A14" s="37">
        <v>12</v>
      </c>
      <c r="B14" s="66" t="s">
        <v>245</v>
      </c>
      <c r="C14" s="37"/>
    </row>
  </sheetData>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ADF8-9255-4F0A-8765-B370DDCA27FB}">
  <dimension ref="A1:G6"/>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3" width="11.28515625" style="34"/>
    <col min="4" max="4" width="6.85546875" style="34" bestFit="1" customWidth="1"/>
    <col min="5" max="6" width="6.7109375" style="34" bestFit="1" customWidth="1"/>
    <col min="7" max="16384" width="11.28515625" style="34"/>
  </cols>
  <sheetData>
    <row r="1" spans="1:7" ht="13.5" thickBot="1" x14ac:dyDescent="0.45">
      <c r="A1" s="39" t="s">
        <v>248</v>
      </c>
      <c r="B1" s="49">
        <v>3</v>
      </c>
      <c r="C1" s="39">
        <f>MAX($A$3:$A$25)-1</f>
        <v>3</v>
      </c>
      <c r="D1" s="39"/>
      <c r="E1" s="39"/>
      <c r="F1" s="39"/>
      <c r="G1" s="39"/>
    </row>
    <row r="2" spans="1:7" ht="13.5" thickTop="1" x14ac:dyDescent="0.4">
      <c r="A2" s="41" t="s">
        <v>27</v>
      </c>
      <c r="B2" s="50" t="s">
        <v>28</v>
      </c>
      <c r="C2" s="39" t="s">
        <v>29</v>
      </c>
    </row>
    <row r="3" spans="1:7" x14ac:dyDescent="0.4">
      <c r="A3" s="37">
        <v>1</v>
      </c>
      <c r="B3" s="26" t="s">
        <v>254</v>
      </c>
      <c r="C3" s="37"/>
    </row>
    <row r="4" spans="1:7" x14ac:dyDescent="0.4">
      <c r="A4" s="37">
        <v>2</v>
      </c>
      <c r="B4" s="26" t="s">
        <v>184</v>
      </c>
      <c r="C4" s="37"/>
    </row>
    <row r="5" spans="1:7" x14ac:dyDescent="0.4">
      <c r="A5" s="37">
        <v>3</v>
      </c>
      <c r="B5" s="26" t="s">
        <v>143</v>
      </c>
      <c r="C5" s="37"/>
    </row>
    <row r="6" spans="1:7" x14ac:dyDescent="0.4">
      <c r="A6" s="37">
        <v>4</v>
      </c>
      <c r="B6" s="66" t="s">
        <v>245</v>
      </c>
      <c r="C6" s="37"/>
    </row>
  </sheetData>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8EDF-FE8F-415B-925F-A0ECBA63F3B6}">
  <dimension ref="A1:G6"/>
  <sheetViews>
    <sheetView workbookViewId="0">
      <selection activeCell="A2" sqref="A2:G2"/>
    </sheetView>
  </sheetViews>
  <sheetFormatPr baseColWidth="10" defaultColWidth="11.28515625" defaultRowHeight="13.15" x14ac:dyDescent="0.4"/>
  <cols>
    <col min="1" max="1" width="13.140625" style="34" customWidth="1"/>
    <col min="2" max="2" width="62" style="34" customWidth="1"/>
    <col min="3" max="3" width="11.28515625" style="34"/>
    <col min="4" max="4" width="6.85546875" style="34" bestFit="1" customWidth="1"/>
    <col min="5" max="6" width="6.7109375" style="34" bestFit="1" customWidth="1"/>
    <col min="7" max="16384" width="11.28515625" style="34"/>
  </cols>
  <sheetData>
    <row r="1" spans="1:7" ht="13.5" thickBot="1" x14ac:dyDescent="0.45">
      <c r="A1" s="39" t="s">
        <v>249</v>
      </c>
      <c r="B1" s="49">
        <v>4</v>
      </c>
      <c r="C1" s="39">
        <f>MAX($A$3:$A$25)-1</f>
        <v>3</v>
      </c>
      <c r="D1" s="39"/>
      <c r="E1" s="39"/>
      <c r="F1" s="39"/>
      <c r="G1" s="39"/>
    </row>
    <row r="2" spans="1:7" ht="13.5" thickTop="1" x14ac:dyDescent="0.4">
      <c r="A2" s="41" t="s">
        <v>27</v>
      </c>
      <c r="B2" s="50" t="s">
        <v>28</v>
      </c>
      <c r="C2" s="39" t="s">
        <v>29</v>
      </c>
    </row>
    <row r="3" spans="1:7" x14ac:dyDescent="0.4">
      <c r="A3" s="37">
        <v>1</v>
      </c>
      <c r="B3" s="26" t="s">
        <v>254</v>
      </c>
      <c r="C3" s="37"/>
    </row>
    <row r="4" spans="1:7" x14ac:dyDescent="0.4">
      <c r="A4" s="37">
        <v>2</v>
      </c>
      <c r="B4" s="26" t="s">
        <v>184</v>
      </c>
      <c r="C4" s="37"/>
    </row>
    <row r="5" spans="1:7" x14ac:dyDescent="0.4">
      <c r="A5" s="37">
        <v>3</v>
      </c>
      <c r="B5" s="26" t="s">
        <v>143</v>
      </c>
      <c r="C5" s="37"/>
    </row>
    <row r="6" spans="1:7" x14ac:dyDescent="0.4">
      <c r="A6" s="37">
        <v>4</v>
      </c>
      <c r="B6" s="66" t="s">
        <v>245</v>
      </c>
      <c r="C6" s="37"/>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BE230-A1AD-4C70-8516-1F46EC72AF53}">
  <dimension ref="A1:I54"/>
  <sheetViews>
    <sheetView workbookViewId="0"/>
  </sheetViews>
  <sheetFormatPr baseColWidth="10" defaultColWidth="11.42578125" defaultRowHeight="13.9" x14ac:dyDescent="0.4"/>
  <cols>
    <col min="1" max="16384" width="11.42578125" style="73"/>
  </cols>
  <sheetData>
    <row r="1" spans="1:9" x14ac:dyDescent="0.4">
      <c r="A1" s="93"/>
      <c r="B1" s="93"/>
      <c r="C1" s="93"/>
      <c r="D1" s="93"/>
      <c r="E1" s="93"/>
      <c r="F1" s="93"/>
      <c r="G1" s="93"/>
      <c r="H1" s="93"/>
      <c r="I1" s="93"/>
    </row>
    <row r="2" spans="1:9" x14ac:dyDescent="0.4">
      <c r="A2" s="93"/>
      <c r="B2" s="93"/>
      <c r="C2" s="93"/>
      <c r="D2" s="93"/>
      <c r="E2" s="93"/>
      <c r="F2" s="93"/>
      <c r="G2" s="93"/>
      <c r="H2" s="93"/>
      <c r="I2" s="93"/>
    </row>
    <row r="3" spans="1:9" x14ac:dyDescent="0.4">
      <c r="A3" s="93"/>
      <c r="B3" s="93"/>
      <c r="C3" s="93"/>
      <c r="D3" s="93"/>
      <c r="E3" s="93"/>
      <c r="F3" s="93"/>
      <c r="G3" s="93"/>
      <c r="H3" s="93"/>
      <c r="I3" s="93"/>
    </row>
    <row r="4" spans="1:9" x14ac:dyDescent="0.4">
      <c r="A4" s="93"/>
      <c r="B4" s="93"/>
      <c r="C4" s="93"/>
      <c r="D4" s="93"/>
      <c r="E4" s="93"/>
      <c r="F4" s="93"/>
      <c r="G4" s="93"/>
      <c r="H4" s="93"/>
      <c r="I4" s="93"/>
    </row>
    <row r="5" spans="1:9" x14ac:dyDescent="0.4">
      <c r="A5" s="93"/>
      <c r="B5" s="93"/>
      <c r="C5" s="93"/>
      <c r="D5" s="93"/>
      <c r="E5" s="93"/>
      <c r="F5" s="93"/>
      <c r="G5" s="93"/>
      <c r="H5" s="93"/>
      <c r="I5" s="93"/>
    </row>
    <row r="6" spans="1:9" x14ac:dyDescent="0.4">
      <c r="A6" s="93"/>
      <c r="B6" s="93"/>
      <c r="C6" s="93"/>
      <c r="D6" s="93"/>
      <c r="E6" s="93"/>
      <c r="F6" s="93"/>
      <c r="G6" s="93"/>
      <c r="H6" s="93"/>
      <c r="I6" s="93"/>
    </row>
    <row r="7" spans="1:9" x14ac:dyDescent="0.4">
      <c r="A7" s="93"/>
      <c r="B7" s="93"/>
      <c r="C7" s="93"/>
      <c r="D7" s="93"/>
      <c r="E7" s="93"/>
      <c r="F7" s="93"/>
      <c r="G7" s="93"/>
      <c r="H7" s="93"/>
      <c r="I7" s="93"/>
    </row>
    <row r="8" spans="1:9" x14ac:dyDescent="0.4">
      <c r="A8" s="93"/>
      <c r="B8" s="93"/>
      <c r="C8" s="93"/>
      <c r="D8" s="93"/>
      <c r="E8" s="93"/>
      <c r="F8" s="93"/>
      <c r="G8" s="93"/>
      <c r="H8" s="93"/>
      <c r="I8" s="93"/>
    </row>
    <row r="9" spans="1:9" x14ac:dyDescent="0.4">
      <c r="A9" s="93"/>
      <c r="B9" s="93"/>
      <c r="C9" s="93"/>
      <c r="D9" s="93"/>
      <c r="E9" s="93"/>
      <c r="F9" s="93"/>
      <c r="G9" s="93"/>
      <c r="H9" s="93"/>
      <c r="I9" s="93"/>
    </row>
    <row r="10" spans="1:9" x14ac:dyDescent="0.4">
      <c r="A10" s="93"/>
      <c r="B10" s="93"/>
      <c r="C10" s="93"/>
      <c r="D10" s="93"/>
      <c r="E10" s="93"/>
      <c r="F10" s="93"/>
      <c r="G10" s="93"/>
      <c r="H10" s="93"/>
      <c r="I10" s="93"/>
    </row>
    <row r="11" spans="1:9" x14ac:dyDescent="0.4">
      <c r="A11" s="93"/>
      <c r="B11" s="93"/>
      <c r="C11" s="93"/>
      <c r="D11" s="93"/>
      <c r="E11" s="93"/>
      <c r="F11" s="93"/>
      <c r="G11" s="93"/>
      <c r="H11" s="93"/>
      <c r="I11" s="93"/>
    </row>
    <row r="12" spans="1:9" x14ac:dyDescent="0.4">
      <c r="A12" s="93"/>
      <c r="B12" s="93"/>
      <c r="C12" s="93"/>
      <c r="D12" s="93"/>
      <c r="E12" s="93"/>
      <c r="F12" s="93"/>
      <c r="G12" s="93"/>
      <c r="H12" s="93"/>
      <c r="I12" s="93"/>
    </row>
    <row r="13" spans="1:9" x14ac:dyDescent="0.4">
      <c r="A13" s="93"/>
      <c r="B13" s="93"/>
      <c r="C13" s="93"/>
      <c r="D13" s="93"/>
      <c r="E13" s="93"/>
      <c r="F13" s="93"/>
      <c r="G13" s="93"/>
      <c r="H13" s="93"/>
      <c r="I13" s="93"/>
    </row>
    <row r="14" spans="1:9" x14ac:dyDescent="0.4">
      <c r="A14" s="93"/>
      <c r="B14" s="93"/>
      <c r="C14" s="93"/>
      <c r="D14" s="93"/>
      <c r="E14" s="93"/>
      <c r="F14" s="93"/>
      <c r="G14" s="93"/>
      <c r="H14" s="93"/>
      <c r="I14" s="93"/>
    </row>
    <row r="15" spans="1:9" x14ac:dyDescent="0.4">
      <c r="A15" s="93"/>
      <c r="B15" s="93"/>
      <c r="C15" s="93"/>
      <c r="D15" s="93"/>
      <c r="E15" s="93"/>
      <c r="F15" s="93"/>
      <c r="G15" s="93"/>
      <c r="H15" s="93"/>
      <c r="I15" s="93"/>
    </row>
    <row r="16" spans="1:9" x14ac:dyDescent="0.4">
      <c r="A16" s="93"/>
      <c r="B16" s="93"/>
      <c r="C16" s="93"/>
      <c r="D16" s="93"/>
      <c r="E16" s="93"/>
      <c r="F16" s="93"/>
      <c r="G16" s="93"/>
      <c r="H16" s="93"/>
      <c r="I16" s="93"/>
    </row>
    <row r="17" spans="1:9" x14ac:dyDescent="0.4">
      <c r="A17" s="93"/>
      <c r="B17" s="93"/>
      <c r="C17" s="93"/>
      <c r="D17" s="93"/>
      <c r="E17" s="93"/>
      <c r="F17" s="93"/>
      <c r="G17" s="93"/>
      <c r="H17" s="93"/>
      <c r="I17" s="93"/>
    </row>
    <row r="18" spans="1:9" x14ac:dyDescent="0.4">
      <c r="A18" s="93"/>
      <c r="B18" s="93"/>
      <c r="C18" s="93"/>
      <c r="D18" s="93"/>
      <c r="E18" s="93"/>
      <c r="F18" s="93"/>
      <c r="G18" s="93"/>
      <c r="H18" s="93"/>
      <c r="I18" s="93"/>
    </row>
    <row r="19" spans="1:9" x14ac:dyDescent="0.4">
      <c r="A19" s="93"/>
      <c r="B19" s="93"/>
      <c r="C19" s="93"/>
      <c r="D19" s="93"/>
      <c r="E19" s="93"/>
      <c r="F19" s="93"/>
      <c r="G19" s="93"/>
      <c r="H19" s="93"/>
      <c r="I19" s="93"/>
    </row>
    <row r="20" spans="1:9" x14ac:dyDescent="0.4">
      <c r="A20" s="93"/>
      <c r="B20" s="93"/>
      <c r="C20" s="93"/>
      <c r="D20" s="93"/>
      <c r="E20" s="93"/>
      <c r="F20" s="93"/>
      <c r="G20" s="93"/>
      <c r="H20" s="93"/>
      <c r="I20" s="93"/>
    </row>
    <row r="21" spans="1:9" x14ac:dyDescent="0.4">
      <c r="A21" s="93"/>
      <c r="B21" s="93"/>
      <c r="C21" s="93"/>
      <c r="D21" s="93"/>
      <c r="E21" s="93"/>
      <c r="F21" s="93"/>
      <c r="G21" s="93"/>
      <c r="H21" s="93"/>
      <c r="I21" s="93"/>
    </row>
    <row r="22" spans="1:9" x14ac:dyDescent="0.4">
      <c r="A22" s="93"/>
      <c r="B22" s="93"/>
      <c r="C22" s="93"/>
      <c r="D22" s="93"/>
      <c r="E22" s="93"/>
      <c r="F22" s="93"/>
      <c r="G22" s="93"/>
      <c r="H22" s="93"/>
      <c r="I22" s="93"/>
    </row>
    <row r="23" spans="1:9" x14ac:dyDescent="0.4">
      <c r="A23" s="93"/>
      <c r="B23" s="93"/>
      <c r="C23" s="93"/>
      <c r="D23" s="93"/>
      <c r="E23" s="93"/>
      <c r="F23" s="93"/>
      <c r="G23" s="93"/>
      <c r="H23" s="93"/>
      <c r="I23" s="93"/>
    </row>
    <row r="24" spans="1:9" x14ac:dyDescent="0.4">
      <c r="A24" s="93"/>
      <c r="B24" s="93"/>
      <c r="C24" s="93"/>
      <c r="D24" s="93"/>
      <c r="E24" s="93"/>
      <c r="F24" s="93"/>
      <c r="G24" s="93"/>
      <c r="H24" s="93"/>
      <c r="I24" s="93"/>
    </row>
    <row r="25" spans="1:9" x14ac:dyDescent="0.4">
      <c r="A25" s="93"/>
      <c r="B25" s="93"/>
      <c r="C25" s="93"/>
      <c r="D25" s="93"/>
      <c r="E25" s="93"/>
      <c r="F25" s="93"/>
      <c r="G25" s="93"/>
      <c r="H25" s="93"/>
      <c r="I25" s="93"/>
    </row>
    <row r="26" spans="1:9" x14ac:dyDescent="0.4">
      <c r="A26" s="93"/>
      <c r="B26" s="93"/>
      <c r="C26" s="93"/>
      <c r="D26" s="93"/>
      <c r="E26" s="93"/>
      <c r="F26" s="93"/>
      <c r="G26" s="93"/>
      <c r="H26" s="93"/>
      <c r="I26" s="93"/>
    </row>
    <row r="27" spans="1:9" x14ac:dyDescent="0.4">
      <c r="A27" s="93"/>
      <c r="B27" s="93"/>
      <c r="C27" s="93"/>
      <c r="D27" s="93"/>
      <c r="E27" s="93"/>
      <c r="F27" s="93"/>
      <c r="G27" s="93"/>
      <c r="H27" s="93"/>
      <c r="I27" s="93"/>
    </row>
    <row r="28" spans="1:9" x14ac:dyDescent="0.4">
      <c r="A28" s="93"/>
      <c r="B28" s="93"/>
      <c r="C28" s="93"/>
      <c r="D28" s="93"/>
      <c r="E28" s="93"/>
      <c r="F28" s="93"/>
      <c r="G28" s="93"/>
      <c r="H28" s="93"/>
      <c r="I28" s="93"/>
    </row>
    <row r="29" spans="1:9" x14ac:dyDescent="0.4">
      <c r="A29" s="93"/>
      <c r="B29" s="93"/>
      <c r="C29" s="93"/>
      <c r="D29" s="93"/>
      <c r="E29" s="93"/>
      <c r="F29" s="93"/>
      <c r="G29" s="93"/>
      <c r="H29" s="93"/>
      <c r="I29" s="93"/>
    </row>
    <row r="30" spans="1:9" x14ac:dyDescent="0.4">
      <c r="A30" s="93"/>
      <c r="B30" s="93"/>
      <c r="C30" s="93"/>
      <c r="D30" s="93"/>
      <c r="E30" s="93"/>
      <c r="F30" s="93"/>
      <c r="G30" s="93"/>
      <c r="H30" s="93"/>
      <c r="I30" s="93"/>
    </row>
    <row r="31" spans="1:9" x14ac:dyDescent="0.4">
      <c r="A31" s="93"/>
      <c r="B31" s="93"/>
      <c r="C31" s="93"/>
      <c r="D31" s="93"/>
      <c r="E31" s="93"/>
      <c r="F31" s="93"/>
      <c r="G31" s="93"/>
      <c r="H31" s="93"/>
      <c r="I31" s="93"/>
    </row>
    <row r="32" spans="1:9" x14ac:dyDescent="0.4">
      <c r="A32" s="93"/>
      <c r="B32" s="93"/>
      <c r="C32" s="93"/>
      <c r="D32" s="93"/>
      <c r="E32" s="93"/>
      <c r="F32" s="93"/>
      <c r="G32" s="93"/>
      <c r="H32" s="93"/>
      <c r="I32" s="93"/>
    </row>
    <row r="33" spans="1:9" x14ac:dyDescent="0.4">
      <c r="A33" s="93"/>
      <c r="B33" s="93"/>
      <c r="C33" s="93"/>
      <c r="D33" s="93"/>
      <c r="E33" s="93"/>
      <c r="F33" s="93"/>
      <c r="G33" s="93"/>
      <c r="H33" s="93"/>
      <c r="I33" s="93"/>
    </row>
    <row r="34" spans="1:9" x14ac:dyDescent="0.4">
      <c r="A34" s="93"/>
      <c r="B34" s="93"/>
      <c r="C34" s="93"/>
      <c r="D34" s="93"/>
      <c r="E34" s="93"/>
      <c r="F34" s="93"/>
      <c r="G34" s="93"/>
      <c r="H34" s="93"/>
      <c r="I34" s="93"/>
    </row>
    <row r="35" spans="1:9" x14ac:dyDescent="0.4">
      <c r="A35" s="93"/>
      <c r="B35" s="93"/>
      <c r="C35" s="93"/>
      <c r="D35" s="93"/>
      <c r="E35" s="93"/>
      <c r="F35" s="93"/>
      <c r="G35" s="93"/>
      <c r="H35" s="93"/>
      <c r="I35" s="93"/>
    </row>
    <row r="36" spans="1:9" x14ac:dyDescent="0.4">
      <c r="A36" s="93"/>
      <c r="B36" s="93"/>
      <c r="C36" s="93"/>
      <c r="D36" s="93"/>
      <c r="E36" s="93"/>
      <c r="F36" s="93"/>
      <c r="G36" s="93"/>
      <c r="H36" s="93"/>
      <c r="I36" s="93"/>
    </row>
    <row r="37" spans="1:9" x14ac:dyDescent="0.4">
      <c r="A37" s="93"/>
      <c r="B37" s="93"/>
      <c r="C37" s="93"/>
      <c r="D37" s="93"/>
      <c r="E37" s="93"/>
      <c r="F37" s="93"/>
      <c r="G37" s="93"/>
      <c r="H37" s="93"/>
      <c r="I37" s="93"/>
    </row>
    <row r="38" spans="1:9" x14ac:dyDescent="0.4">
      <c r="A38" s="93"/>
      <c r="B38" s="93"/>
      <c r="C38" s="93"/>
      <c r="D38" s="93"/>
      <c r="E38" s="93"/>
      <c r="F38" s="93"/>
      <c r="G38" s="93"/>
      <c r="H38" s="93"/>
      <c r="I38" s="93"/>
    </row>
    <row r="39" spans="1:9" x14ac:dyDescent="0.4">
      <c r="A39" s="93"/>
      <c r="B39" s="93"/>
      <c r="C39" s="93"/>
      <c r="D39" s="93"/>
      <c r="E39" s="93"/>
      <c r="F39" s="93"/>
      <c r="G39" s="93"/>
      <c r="H39" s="93"/>
      <c r="I39" s="93"/>
    </row>
    <row r="40" spans="1:9" x14ac:dyDescent="0.4">
      <c r="A40" s="93"/>
      <c r="B40" s="93"/>
      <c r="C40" s="93"/>
      <c r="D40" s="93"/>
      <c r="E40" s="93"/>
      <c r="F40" s="93"/>
      <c r="G40" s="93"/>
      <c r="H40" s="93"/>
      <c r="I40" s="93"/>
    </row>
    <row r="41" spans="1:9" x14ac:dyDescent="0.4">
      <c r="A41" s="93"/>
      <c r="B41" s="93"/>
      <c r="C41" s="93"/>
      <c r="D41" s="93"/>
      <c r="E41" s="93"/>
      <c r="F41" s="93"/>
      <c r="G41" s="93"/>
      <c r="H41" s="93"/>
      <c r="I41" s="93"/>
    </row>
    <row r="42" spans="1:9" x14ac:dyDescent="0.4">
      <c r="A42" s="93"/>
      <c r="B42" s="93"/>
      <c r="C42" s="93"/>
      <c r="D42" s="93"/>
      <c r="E42" s="93"/>
      <c r="F42" s="93"/>
      <c r="G42" s="93"/>
      <c r="H42" s="93"/>
      <c r="I42" s="93"/>
    </row>
    <row r="43" spans="1:9" x14ac:dyDescent="0.4">
      <c r="A43" s="93"/>
      <c r="B43" s="93"/>
      <c r="C43" s="93"/>
      <c r="D43" s="93"/>
      <c r="E43" s="93"/>
      <c r="F43" s="93"/>
      <c r="G43" s="93"/>
      <c r="H43" s="93"/>
      <c r="I43" s="93"/>
    </row>
    <row r="44" spans="1:9" x14ac:dyDescent="0.4">
      <c r="A44" s="93"/>
      <c r="B44" s="93"/>
      <c r="C44" s="93"/>
      <c r="D44" s="93"/>
      <c r="E44" s="93"/>
      <c r="F44" s="93"/>
      <c r="G44" s="93"/>
      <c r="H44" s="93"/>
      <c r="I44" s="93"/>
    </row>
    <row r="45" spans="1:9" x14ac:dyDescent="0.4">
      <c r="A45" s="93"/>
      <c r="B45" s="93"/>
      <c r="C45" s="93"/>
      <c r="D45" s="93"/>
      <c r="E45" s="93"/>
      <c r="F45" s="93"/>
      <c r="G45" s="93"/>
      <c r="H45" s="93"/>
      <c r="I45" s="93"/>
    </row>
    <row r="46" spans="1:9" x14ac:dyDescent="0.4">
      <c r="A46" s="93"/>
      <c r="B46" s="93"/>
      <c r="C46" s="93"/>
      <c r="D46" s="93"/>
      <c r="E46" s="93"/>
      <c r="F46" s="93"/>
      <c r="G46" s="93"/>
      <c r="H46" s="93"/>
      <c r="I46" s="93"/>
    </row>
    <row r="47" spans="1:9" x14ac:dyDescent="0.4">
      <c r="A47" s="93"/>
      <c r="B47" s="93"/>
      <c r="C47" s="93"/>
      <c r="D47" s="93"/>
      <c r="E47" s="93"/>
      <c r="F47" s="93"/>
      <c r="G47" s="93"/>
      <c r="H47" s="93"/>
      <c r="I47" s="93"/>
    </row>
    <row r="48" spans="1:9" x14ac:dyDescent="0.4">
      <c r="A48" s="93"/>
      <c r="B48" s="93"/>
      <c r="C48" s="93"/>
      <c r="D48" s="93"/>
      <c r="E48" s="93"/>
      <c r="F48" s="93"/>
      <c r="G48" s="93"/>
      <c r="H48" s="93"/>
      <c r="I48" s="93"/>
    </row>
    <row r="49" spans="1:9" x14ac:dyDescent="0.4">
      <c r="A49" s="93"/>
      <c r="B49" s="93"/>
      <c r="C49" s="93"/>
      <c r="D49" s="93"/>
      <c r="E49" s="93"/>
      <c r="F49" s="93"/>
      <c r="G49" s="93"/>
      <c r="H49" s="93"/>
      <c r="I49" s="93"/>
    </row>
    <row r="50" spans="1:9" x14ac:dyDescent="0.4">
      <c r="A50" s="94" t="s">
        <v>255</v>
      </c>
      <c r="B50" s="94"/>
      <c r="C50" s="94"/>
      <c r="D50" s="94"/>
      <c r="E50" s="94"/>
      <c r="F50" s="93"/>
      <c r="G50" s="93"/>
      <c r="H50" s="93"/>
      <c r="I50" s="93"/>
    </row>
    <row r="51" spans="1:9" x14ac:dyDescent="0.4">
      <c r="A51" s="95" t="s">
        <v>256</v>
      </c>
      <c r="B51" s="94"/>
      <c r="C51" s="94"/>
      <c r="D51" s="94"/>
      <c r="E51" s="94"/>
      <c r="F51" s="93"/>
      <c r="G51" s="93"/>
      <c r="H51" s="93"/>
      <c r="I51" s="93"/>
    </row>
    <row r="52" spans="1:9" x14ac:dyDescent="0.4">
      <c r="B52" s="93"/>
      <c r="C52" s="93"/>
      <c r="D52" s="93"/>
      <c r="E52" s="93"/>
      <c r="F52" s="93"/>
      <c r="G52" s="93"/>
      <c r="H52" s="93"/>
      <c r="I52" s="93"/>
    </row>
    <row r="53" spans="1:9" x14ac:dyDescent="0.4">
      <c r="A53" s="93"/>
      <c r="B53" s="93"/>
      <c r="C53" s="93"/>
      <c r="D53" s="93"/>
      <c r="E53" s="93"/>
      <c r="F53" s="93"/>
      <c r="G53" s="93"/>
      <c r="H53" s="93"/>
      <c r="I53" s="93"/>
    </row>
    <row r="54" spans="1:9" x14ac:dyDescent="0.4">
      <c r="A54" s="93"/>
      <c r="B54" s="93"/>
      <c r="C54" s="93"/>
      <c r="D54" s="93"/>
      <c r="E54" s="93"/>
      <c r="F54" s="93"/>
      <c r="G54" s="93"/>
      <c r="H54" s="93"/>
      <c r="I54" s="93"/>
    </row>
  </sheetData>
  <sheetProtection algorithmName="SHA-512" hashValue="EmuvknL4087/a3KR44YqIziVXLV//aUPN3F11lLu68WE8apeXNKUf0Y2Admp8itFP8mTh8PUCa7RClyTbsIIuw==" saltValue="AA/rlrFHhqU+cbdjF0ah7Q==" spinCount="100000" sheet="1" objects="1" scenarios="1"/>
  <hyperlinks>
    <hyperlink ref="A51" r:id="rId1" xr:uid="{B76D86C3-CD79-4403-B92D-2950353E501E}"/>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3BF6-E2D7-4705-A043-30F966ED7DEE}">
  <dimension ref="A1:C7"/>
  <sheetViews>
    <sheetView workbookViewId="0">
      <selection sqref="A1:C1"/>
    </sheetView>
  </sheetViews>
  <sheetFormatPr baseColWidth="10" defaultColWidth="11.42578125" defaultRowHeight="13.9" x14ac:dyDescent="0.4"/>
  <cols>
    <col min="1" max="3" width="27.5" style="79" customWidth="1"/>
    <col min="4" max="16384" width="11.42578125" style="79"/>
  </cols>
  <sheetData>
    <row r="1" spans="1:3" s="78" customFormat="1" ht="15" x14ac:dyDescent="0.4">
      <c r="A1" s="113" t="s">
        <v>49</v>
      </c>
      <c r="B1" s="113"/>
      <c r="C1" s="113"/>
    </row>
    <row r="2" spans="1:3" s="78" customFormat="1" ht="79.7" customHeight="1" x14ac:dyDescent="0.4">
      <c r="A2" s="111" t="s">
        <v>232</v>
      </c>
      <c r="B2" s="112"/>
      <c r="C2" s="112"/>
    </row>
    <row r="3" spans="1:3" s="78" customFormat="1" ht="66.2" customHeight="1" x14ac:dyDescent="0.4">
      <c r="A3" s="111" t="s">
        <v>61</v>
      </c>
      <c r="B3" s="112"/>
      <c r="C3" s="112"/>
    </row>
    <row r="4" spans="1:3" s="78" customFormat="1" ht="45" customHeight="1" x14ac:dyDescent="0.4">
      <c r="A4" s="111" t="s">
        <v>50</v>
      </c>
      <c r="B4" s="112"/>
      <c r="C4" s="112"/>
    </row>
    <row r="5" spans="1:3" s="78" customFormat="1" ht="45" customHeight="1" x14ac:dyDescent="0.4">
      <c r="A5" s="111" t="s">
        <v>62</v>
      </c>
      <c r="B5" s="111"/>
      <c r="C5" s="111"/>
    </row>
    <row r="6" spans="1:3" s="78" customFormat="1" ht="70.25" customHeight="1" x14ac:dyDescent="0.4">
      <c r="A6" s="111" t="s">
        <v>63</v>
      </c>
      <c r="B6" s="112"/>
      <c r="C6" s="112"/>
    </row>
    <row r="7" spans="1:3" s="78" customFormat="1" ht="65.25" customHeight="1" x14ac:dyDescent="0.4">
      <c r="A7" s="111" t="s">
        <v>257</v>
      </c>
      <c r="B7" s="112"/>
      <c r="C7" s="112"/>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6357-3A95-4D26-9799-BF7579840BDC}">
  <dimension ref="A1:D16"/>
  <sheetViews>
    <sheetView workbookViewId="0"/>
  </sheetViews>
  <sheetFormatPr baseColWidth="10" defaultColWidth="11.42578125" defaultRowHeight="15.4" x14ac:dyDescent="0.45"/>
  <cols>
    <col min="1" max="3" width="27.5" style="82" customWidth="1"/>
    <col min="4" max="16384" width="11.42578125" style="82"/>
  </cols>
  <sheetData>
    <row r="1" spans="1:4" s="81" customFormat="1" x14ac:dyDescent="0.4">
      <c r="A1" s="80" t="s">
        <v>9</v>
      </c>
      <c r="B1" s="80"/>
      <c r="C1" s="80"/>
      <c r="D1" s="80"/>
    </row>
    <row r="2" spans="1:4" s="81" customFormat="1" ht="72" customHeight="1" x14ac:dyDescent="0.4">
      <c r="A2" s="115" t="s">
        <v>21</v>
      </c>
      <c r="B2" s="116"/>
      <c r="C2" s="116"/>
    </row>
    <row r="3" spans="1:4" s="81" customFormat="1" ht="59.45" customHeight="1" x14ac:dyDescent="0.4">
      <c r="A3" s="115" t="s">
        <v>22</v>
      </c>
      <c r="B3" s="116"/>
      <c r="C3" s="116"/>
    </row>
    <row r="4" spans="1:4" s="81" customFormat="1" ht="108" customHeight="1" x14ac:dyDescent="0.4">
      <c r="A4" s="115" t="s">
        <v>23</v>
      </c>
      <c r="B4" s="116"/>
      <c r="C4" s="116"/>
    </row>
    <row r="5" spans="1:4" s="81" customFormat="1" ht="154.5" customHeight="1" x14ac:dyDescent="0.4">
      <c r="A5" s="115" t="s">
        <v>24</v>
      </c>
      <c r="B5" s="115"/>
      <c r="C5" s="115"/>
    </row>
    <row r="6" spans="1:4" s="81" customFormat="1" ht="141.94999999999999" customHeight="1" x14ac:dyDescent="0.4">
      <c r="A6" s="115" t="s">
        <v>25</v>
      </c>
      <c r="B6" s="115"/>
      <c r="C6" s="115"/>
    </row>
    <row r="7" spans="1:4" s="81" customFormat="1" ht="195.2" customHeight="1" x14ac:dyDescent="0.4">
      <c r="A7" s="115" t="s">
        <v>233</v>
      </c>
      <c r="B7" s="116"/>
      <c r="C7" s="116"/>
    </row>
    <row r="8" spans="1:4" s="81" customFormat="1" ht="79.7" customHeight="1" x14ac:dyDescent="0.4">
      <c r="A8" s="115" t="s">
        <v>47</v>
      </c>
      <c r="B8" s="116"/>
      <c r="C8" s="116"/>
    </row>
    <row r="9" spans="1:4" x14ac:dyDescent="0.45">
      <c r="A9" s="114"/>
      <c r="B9" s="114"/>
      <c r="C9" s="114"/>
    </row>
    <row r="10" spans="1:4" x14ac:dyDescent="0.45">
      <c r="A10" s="114"/>
      <c r="B10" s="114"/>
      <c r="C10" s="114"/>
    </row>
    <row r="11" spans="1:4" x14ac:dyDescent="0.45">
      <c r="A11" s="114"/>
      <c r="B11" s="114"/>
      <c r="C11" s="114"/>
    </row>
    <row r="12" spans="1:4" x14ac:dyDescent="0.45">
      <c r="A12" s="114"/>
      <c r="B12" s="114"/>
      <c r="C12" s="114"/>
    </row>
    <row r="13" spans="1:4" x14ac:dyDescent="0.45">
      <c r="A13" s="114"/>
      <c r="B13" s="114"/>
      <c r="C13" s="114"/>
    </row>
    <row r="14" spans="1:4" x14ac:dyDescent="0.45">
      <c r="A14" s="114"/>
      <c r="B14" s="114"/>
      <c r="C14" s="114"/>
    </row>
    <row r="15" spans="1:4" x14ac:dyDescent="0.45">
      <c r="A15" s="114"/>
      <c r="B15" s="114"/>
      <c r="C15" s="114"/>
    </row>
    <row r="16" spans="1:4" x14ac:dyDescent="0.45">
      <c r="A16" s="114"/>
      <c r="B16" s="114"/>
      <c r="C16" s="114"/>
    </row>
  </sheetData>
  <sheetProtection algorithmName="SHA-512" hashValue="q/mR4zCb4BfVwp6LIzkEmn1U8sm/lFaQlzh5bXZ32ZIOUycx73awgSzV6QqHrJ4EdQ65xygqkP1LO7zJrs6a8g==" saltValue="gEiuzEMMJ2hwRzdejt48r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3206-D054-48E4-BCCB-EABE4FB359F4}">
  <sheetPr>
    <pageSetUpPr fitToPage="1"/>
  </sheetPr>
  <dimension ref="A1:E11"/>
  <sheetViews>
    <sheetView workbookViewId="0">
      <selection sqref="A1:C1"/>
    </sheetView>
  </sheetViews>
  <sheetFormatPr baseColWidth="10" defaultColWidth="11.42578125" defaultRowHeight="15.4" x14ac:dyDescent="0.45"/>
  <cols>
    <col min="1" max="3" width="27.5" style="83" customWidth="1"/>
    <col min="4" max="16384" width="11.42578125" style="83"/>
  </cols>
  <sheetData>
    <row r="1" spans="1:5" ht="27.75" customHeight="1" x14ac:dyDescent="0.45">
      <c r="A1" s="117" t="s">
        <v>234</v>
      </c>
      <c r="B1" s="117"/>
      <c r="C1" s="117"/>
    </row>
    <row r="2" spans="1:5" s="84" customFormat="1" ht="100.25" customHeight="1" x14ac:dyDescent="0.4">
      <c r="A2" s="115" t="s">
        <v>235</v>
      </c>
      <c r="B2" s="116"/>
      <c r="C2" s="116"/>
      <c r="E2" s="85"/>
    </row>
    <row r="3" spans="1:5" s="84" customFormat="1" ht="45" customHeight="1" x14ac:dyDescent="0.4">
      <c r="A3" s="115" t="s">
        <v>236</v>
      </c>
      <c r="B3" s="116"/>
      <c r="C3" s="116"/>
      <c r="E3" s="85"/>
    </row>
    <row r="4" spans="1:5" s="84" customFormat="1" ht="66.75" customHeight="1" x14ac:dyDescent="0.4">
      <c r="A4" s="118" t="s">
        <v>237</v>
      </c>
      <c r="B4" s="119"/>
      <c r="C4" s="120"/>
      <c r="E4" s="85"/>
    </row>
    <row r="5" spans="1:5" ht="30.75" x14ac:dyDescent="0.45">
      <c r="A5" s="86" t="s">
        <v>31</v>
      </c>
      <c r="B5" s="86" t="s">
        <v>33</v>
      </c>
    </row>
    <row r="6" spans="1:5" x14ac:dyDescent="0.45">
      <c r="A6" s="87">
        <v>1379</v>
      </c>
      <c r="B6" s="87">
        <v>1380</v>
      </c>
    </row>
    <row r="7" spans="1:5" x14ac:dyDescent="0.45">
      <c r="A7" s="87">
        <v>179.34</v>
      </c>
      <c r="B7" s="87">
        <v>179</v>
      </c>
    </row>
    <row r="8" spans="1:5" x14ac:dyDescent="0.45">
      <c r="A8" s="87">
        <v>80.12</v>
      </c>
      <c r="B8" s="87">
        <v>80.099999999999994</v>
      </c>
    </row>
    <row r="9" spans="1:5" x14ac:dyDescent="0.45">
      <c r="A9" s="87">
        <v>7.8</v>
      </c>
      <c r="B9" s="88">
        <v>7.8</v>
      </c>
    </row>
    <row r="10" spans="1:5" ht="24" hidden="1" customHeight="1" x14ac:dyDescent="0.45">
      <c r="A10" s="121"/>
      <c r="B10" s="122"/>
      <c r="C10" s="122"/>
    </row>
    <row r="11" spans="1:5" x14ac:dyDescent="0.45">
      <c r="A11" s="87">
        <v>7.8320000000000001E-2</v>
      </c>
      <c r="B11" s="89">
        <v>7.8299999999999995E-2</v>
      </c>
    </row>
  </sheetData>
  <sheetProtection algorithmName="SHA-512" hashValue="4WovwXz2kv5fHUtlVbAc0uWHE03RL3dixzkz+y3RuPoOoTD6ED8n0ffFFSNCg/ViaJpRrvd4ck1AnEKHCRr00Q==" saltValue="m1Uhy27cf10AGnLoq8blf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7BF0-E26D-4148-B2A6-716115E3AB09}">
  <dimension ref="A1:H20"/>
  <sheetViews>
    <sheetView zoomScaleNormal="100" workbookViewId="0">
      <selection sqref="A1:H1"/>
    </sheetView>
  </sheetViews>
  <sheetFormatPr baseColWidth="10" defaultColWidth="11.42578125" defaultRowHeight="13.9" x14ac:dyDescent="0.4"/>
  <cols>
    <col min="1" max="8" width="10.5" style="91" customWidth="1"/>
    <col min="9" max="256" width="11.42578125" style="91"/>
    <col min="257" max="264" width="10.5" style="91" customWidth="1"/>
    <col min="265" max="512" width="11.42578125" style="91"/>
    <col min="513" max="520" width="10.5" style="91" customWidth="1"/>
    <col min="521" max="768" width="11.42578125" style="91"/>
    <col min="769" max="776" width="10.5" style="91" customWidth="1"/>
    <col min="777" max="1024" width="11.42578125" style="91"/>
    <col min="1025" max="1032" width="10.5" style="91" customWidth="1"/>
    <col min="1033" max="1280" width="11.42578125" style="91"/>
    <col min="1281" max="1288" width="10.5" style="91" customWidth="1"/>
    <col min="1289" max="1536" width="11.42578125" style="91"/>
    <col min="1537" max="1544" width="10.5" style="91" customWidth="1"/>
    <col min="1545" max="1792" width="11.42578125" style="91"/>
    <col min="1793" max="1800" width="10.5" style="91" customWidth="1"/>
    <col min="1801" max="2048" width="11.42578125" style="91"/>
    <col min="2049" max="2056" width="10.5" style="91" customWidth="1"/>
    <col min="2057" max="2304" width="11.42578125" style="91"/>
    <col min="2305" max="2312" width="10.5" style="91" customWidth="1"/>
    <col min="2313" max="2560" width="11.42578125" style="91"/>
    <col min="2561" max="2568" width="10.5" style="91" customWidth="1"/>
    <col min="2569" max="2816" width="11.42578125" style="91"/>
    <col min="2817" max="2824" width="10.5" style="91" customWidth="1"/>
    <col min="2825" max="3072" width="11.42578125" style="91"/>
    <col min="3073" max="3080" width="10.5" style="91" customWidth="1"/>
    <col min="3081" max="3328" width="11.42578125" style="91"/>
    <col min="3329" max="3336" width="10.5" style="91" customWidth="1"/>
    <col min="3337" max="3584" width="11.42578125" style="91"/>
    <col min="3585" max="3592" width="10.5" style="91" customWidth="1"/>
    <col min="3593" max="3840" width="11.42578125" style="91"/>
    <col min="3841" max="3848" width="10.5" style="91" customWidth="1"/>
    <col min="3849" max="4096" width="11.42578125" style="91"/>
    <col min="4097" max="4104" width="10.5" style="91" customWidth="1"/>
    <col min="4105" max="4352" width="11.42578125" style="91"/>
    <col min="4353" max="4360" width="10.5" style="91" customWidth="1"/>
    <col min="4361" max="4608" width="11.42578125" style="91"/>
    <col min="4609" max="4616" width="10.5" style="91" customWidth="1"/>
    <col min="4617" max="4864" width="11.42578125" style="91"/>
    <col min="4865" max="4872" width="10.5" style="91" customWidth="1"/>
    <col min="4873" max="5120" width="11.42578125" style="91"/>
    <col min="5121" max="5128" width="10.5" style="91" customWidth="1"/>
    <col min="5129" max="5376" width="11.42578125" style="91"/>
    <col min="5377" max="5384" width="10.5" style="91" customWidth="1"/>
    <col min="5385" max="5632" width="11.42578125" style="91"/>
    <col min="5633" max="5640" width="10.5" style="91" customWidth="1"/>
    <col min="5641" max="5888" width="11.42578125" style="91"/>
    <col min="5889" max="5896" width="10.5" style="91" customWidth="1"/>
    <col min="5897" max="6144" width="11.42578125" style="91"/>
    <col min="6145" max="6152" width="10.5" style="91" customWidth="1"/>
    <col min="6153" max="6400" width="11.42578125" style="91"/>
    <col min="6401" max="6408" width="10.5" style="91" customWidth="1"/>
    <col min="6409" max="6656" width="11.42578125" style="91"/>
    <col min="6657" max="6664" width="10.5" style="91" customWidth="1"/>
    <col min="6665" max="6912" width="11.42578125" style="91"/>
    <col min="6913" max="6920" width="10.5" style="91" customWidth="1"/>
    <col min="6921" max="7168" width="11.42578125" style="91"/>
    <col min="7169" max="7176" width="10.5" style="91" customWidth="1"/>
    <col min="7177" max="7424" width="11.42578125" style="91"/>
    <col min="7425" max="7432" width="10.5" style="91" customWidth="1"/>
    <col min="7433" max="7680" width="11.42578125" style="91"/>
    <col min="7681" max="7688" width="10.5" style="91" customWidth="1"/>
    <col min="7689" max="7936" width="11.42578125" style="91"/>
    <col min="7937" max="7944" width="10.5" style="91" customWidth="1"/>
    <col min="7945" max="8192" width="11.42578125" style="91"/>
    <col min="8193" max="8200" width="10.5" style="91" customWidth="1"/>
    <col min="8201" max="8448" width="11.42578125" style="91"/>
    <col min="8449" max="8456" width="10.5" style="91" customWidth="1"/>
    <col min="8457" max="8704" width="11.42578125" style="91"/>
    <col min="8705" max="8712" width="10.5" style="91" customWidth="1"/>
    <col min="8713" max="8960" width="11.42578125" style="91"/>
    <col min="8961" max="8968" width="10.5" style="91" customWidth="1"/>
    <col min="8969" max="9216" width="11.42578125" style="91"/>
    <col min="9217" max="9224" width="10.5" style="91" customWidth="1"/>
    <col min="9225" max="9472" width="11.42578125" style="91"/>
    <col min="9473" max="9480" width="10.5" style="91" customWidth="1"/>
    <col min="9481" max="9728" width="11.42578125" style="91"/>
    <col min="9729" max="9736" width="10.5" style="91" customWidth="1"/>
    <col min="9737" max="9984" width="11.42578125" style="91"/>
    <col min="9985" max="9992" width="10.5" style="91" customWidth="1"/>
    <col min="9993" max="10240" width="11.42578125" style="91"/>
    <col min="10241" max="10248" width="10.5" style="91" customWidth="1"/>
    <col min="10249" max="10496" width="11.42578125" style="91"/>
    <col min="10497" max="10504" width="10.5" style="91" customWidth="1"/>
    <col min="10505" max="10752" width="11.42578125" style="91"/>
    <col min="10753" max="10760" width="10.5" style="91" customWidth="1"/>
    <col min="10761" max="11008" width="11.42578125" style="91"/>
    <col min="11009" max="11016" width="10.5" style="91" customWidth="1"/>
    <col min="11017" max="11264" width="11.42578125" style="91"/>
    <col min="11265" max="11272" width="10.5" style="91" customWidth="1"/>
    <col min="11273" max="11520" width="11.42578125" style="91"/>
    <col min="11521" max="11528" width="10.5" style="91" customWidth="1"/>
    <col min="11529" max="11776" width="11.42578125" style="91"/>
    <col min="11777" max="11784" width="10.5" style="91" customWidth="1"/>
    <col min="11785" max="12032" width="11.42578125" style="91"/>
    <col min="12033" max="12040" width="10.5" style="91" customWidth="1"/>
    <col min="12041" max="12288" width="11.42578125" style="91"/>
    <col min="12289" max="12296" width="10.5" style="91" customWidth="1"/>
    <col min="12297" max="12544" width="11.42578125" style="91"/>
    <col min="12545" max="12552" width="10.5" style="91" customWidth="1"/>
    <col min="12553" max="12800" width="11.42578125" style="91"/>
    <col min="12801" max="12808" width="10.5" style="91" customWidth="1"/>
    <col min="12809" max="13056" width="11.42578125" style="91"/>
    <col min="13057" max="13064" width="10.5" style="91" customWidth="1"/>
    <col min="13065" max="13312" width="11.42578125" style="91"/>
    <col min="13313" max="13320" width="10.5" style="91" customWidth="1"/>
    <col min="13321" max="13568" width="11.42578125" style="91"/>
    <col min="13569" max="13576" width="10.5" style="91" customWidth="1"/>
    <col min="13577" max="13824" width="11.42578125" style="91"/>
    <col min="13825" max="13832" width="10.5" style="91" customWidth="1"/>
    <col min="13833" max="14080" width="11.42578125" style="91"/>
    <col min="14081" max="14088" width="10.5" style="91" customWidth="1"/>
    <col min="14089" max="14336" width="11.42578125" style="91"/>
    <col min="14337" max="14344" width="10.5" style="91" customWidth="1"/>
    <col min="14345" max="14592" width="11.42578125" style="91"/>
    <col min="14593" max="14600" width="10.5" style="91" customWidth="1"/>
    <col min="14601" max="14848" width="11.42578125" style="91"/>
    <col min="14849" max="14856" width="10.5" style="91" customWidth="1"/>
    <col min="14857" max="15104" width="11.42578125" style="91"/>
    <col min="15105" max="15112" width="10.5" style="91" customWidth="1"/>
    <col min="15113" max="15360" width="11.42578125" style="91"/>
    <col min="15361" max="15368" width="10.5" style="91" customWidth="1"/>
    <col min="15369" max="15616" width="11.42578125" style="91"/>
    <col min="15617" max="15624" width="10.5" style="91" customWidth="1"/>
    <col min="15625" max="15872" width="11.42578125" style="91"/>
    <col min="15873" max="15880" width="10.5" style="91" customWidth="1"/>
    <col min="15881" max="16128" width="11.42578125" style="91"/>
    <col min="16129" max="16136" width="10.5" style="91" customWidth="1"/>
    <col min="16137" max="16384" width="11.42578125" style="91"/>
  </cols>
  <sheetData>
    <row r="1" spans="1:8" s="90" customFormat="1" ht="20.100000000000001" customHeight="1" x14ac:dyDescent="0.4">
      <c r="A1" s="125" t="s">
        <v>158</v>
      </c>
      <c r="B1" s="125"/>
      <c r="C1" s="125"/>
      <c r="D1" s="125"/>
      <c r="E1" s="125"/>
      <c r="F1" s="125"/>
      <c r="G1" s="125"/>
      <c r="H1" s="125"/>
    </row>
    <row r="2" spans="1:8" s="90" customFormat="1" ht="43.5" customHeight="1" x14ac:dyDescent="0.4">
      <c r="A2" s="124" t="s">
        <v>159</v>
      </c>
      <c r="B2" s="124"/>
      <c r="C2" s="124"/>
      <c r="D2" s="124"/>
      <c r="E2" s="124"/>
      <c r="F2" s="124"/>
      <c r="G2" s="124"/>
      <c r="H2" s="124"/>
    </row>
    <row r="3" spans="1:8" s="90" customFormat="1" ht="35.1" customHeight="1" x14ac:dyDescent="0.4">
      <c r="A3" s="124" t="s">
        <v>160</v>
      </c>
      <c r="B3" s="124"/>
      <c r="C3" s="124"/>
      <c r="D3" s="124"/>
      <c r="E3" s="124"/>
      <c r="F3" s="124"/>
      <c r="G3" s="124"/>
      <c r="H3" s="124"/>
    </row>
    <row r="4" spans="1:8" s="90" customFormat="1" ht="99.75" customHeight="1" x14ac:dyDescent="0.4">
      <c r="A4" s="124" t="s">
        <v>238</v>
      </c>
      <c r="B4" s="124"/>
      <c r="C4" s="124"/>
      <c r="D4" s="124"/>
      <c r="E4" s="124"/>
      <c r="F4" s="124"/>
      <c r="G4" s="124"/>
      <c r="H4" s="124"/>
    </row>
    <row r="5" spans="1:8" s="90" customFormat="1" ht="53.1" customHeight="1" x14ac:dyDescent="0.4">
      <c r="A5" s="124" t="s">
        <v>161</v>
      </c>
      <c r="B5" s="124"/>
      <c r="C5" s="124"/>
      <c r="D5" s="124"/>
      <c r="E5" s="124"/>
      <c r="F5" s="124"/>
      <c r="G5" s="124"/>
      <c r="H5" s="124"/>
    </row>
    <row r="6" spans="1:8" s="90" customFormat="1" ht="35.1" customHeight="1" x14ac:dyDescent="0.4">
      <c r="A6" s="124" t="s">
        <v>162</v>
      </c>
      <c r="B6" s="124"/>
      <c r="C6" s="124"/>
      <c r="D6" s="124"/>
      <c r="E6" s="124"/>
      <c r="F6" s="124"/>
      <c r="G6" s="124"/>
      <c r="H6" s="124"/>
    </row>
    <row r="7" spans="1:8" s="90" customFormat="1" ht="88.35" customHeight="1" x14ac:dyDescent="0.4">
      <c r="A7" s="124" t="s">
        <v>163</v>
      </c>
      <c r="B7" s="124"/>
      <c r="C7" s="124"/>
      <c r="D7" s="124"/>
      <c r="E7" s="124"/>
      <c r="F7" s="124"/>
      <c r="G7" s="124"/>
      <c r="H7" s="124"/>
    </row>
    <row r="8" spans="1:8" s="90" customFormat="1" ht="88.35" customHeight="1" x14ac:dyDescent="0.4">
      <c r="A8" s="124" t="s">
        <v>164</v>
      </c>
      <c r="B8" s="124"/>
      <c r="C8" s="124"/>
      <c r="D8" s="124"/>
      <c r="E8" s="124"/>
      <c r="F8" s="124"/>
      <c r="G8" s="124"/>
      <c r="H8" s="124"/>
    </row>
    <row r="9" spans="1:8" s="90" customFormat="1" ht="70.349999999999994" customHeight="1" x14ac:dyDescent="0.4">
      <c r="A9" s="124" t="s">
        <v>239</v>
      </c>
      <c r="B9" s="124"/>
      <c r="C9" s="124"/>
      <c r="D9" s="124"/>
      <c r="E9" s="124"/>
      <c r="F9" s="124"/>
      <c r="G9" s="124"/>
      <c r="H9" s="124"/>
    </row>
    <row r="10" spans="1:8" s="90" customFormat="1" ht="53.1" customHeight="1" x14ac:dyDescent="0.4">
      <c r="A10" s="124" t="s">
        <v>165</v>
      </c>
      <c r="B10" s="124"/>
      <c r="C10" s="124"/>
      <c r="D10" s="124"/>
      <c r="E10" s="124"/>
      <c r="F10" s="124"/>
      <c r="G10" s="124"/>
      <c r="H10" s="124"/>
    </row>
    <row r="11" spans="1:8" s="90" customFormat="1" ht="122.75" customHeight="1" x14ac:dyDescent="0.4">
      <c r="A11" s="126" t="s">
        <v>240</v>
      </c>
      <c r="B11" s="124"/>
      <c r="C11" s="124"/>
      <c r="D11" s="124"/>
      <c r="E11" s="124"/>
      <c r="F11" s="124"/>
      <c r="G11" s="124"/>
      <c r="H11" s="124"/>
    </row>
    <row r="12" spans="1:8" s="90" customFormat="1" ht="35.1" customHeight="1" x14ac:dyDescent="0.4">
      <c r="A12" s="124" t="s">
        <v>166</v>
      </c>
      <c r="B12" s="124"/>
      <c r="C12" s="124"/>
      <c r="D12" s="124"/>
      <c r="E12" s="124"/>
      <c r="F12" s="124"/>
      <c r="G12" s="124"/>
      <c r="H12" s="124"/>
    </row>
    <row r="13" spans="1:8" s="90" customFormat="1" ht="97.35" customHeight="1" x14ac:dyDescent="0.4">
      <c r="A13" s="124" t="s">
        <v>167</v>
      </c>
      <c r="B13" s="124"/>
      <c r="C13" s="124"/>
      <c r="D13" s="124"/>
      <c r="E13" s="124"/>
      <c r="F13" s="124"/>
      <c r="G13" s="124"/>
      <c r="H13" s="124"/>
    </row>
    <row r="14" spans="1:8" s="90" customFormat="1" ht="97.35" customHeight="1" x14ac:dyDescent="0.4">
      <c r="A14" s="124" t="s">
        <v>168</v>
      </c>
      <c r="B14" s="124"/>
      <c r="C14" s="124"/>
      <c r="D14" s="124"/>
      <c r="E14" s="124"/>
      <c r="F14" s="124"/>
      <c r="G14" s="124"/>
      <c r="H14" s="124"/>
    </row>
    <row r="15" spans="1:8" s="90" customFormat="1" ht="20.100000000000001" customHeight="1" x14ac:dyDescent="0.4">
      <c r="A15" s="124" t="s">
        <v>169</v>
      </c>
      <c r="B15" s="124"/>
      <c r="C15" s="124"/>
      <c r="D15" s="124"/>
      <c r="E15" s="124"/>
      <c r="F15" s="124"/>
      <c r="G15" s="124"/>
      <c r="H15" s="124"/>
    </row>
    <row r="16" spans="1:8" x14ac:dyDescent="0.4">
      <c r="A16" s="123"/>
      <c r="B16" s="123"/>
      <c r="C16" s="123"/>
      <c r="D16" s="123"/>
      <c r="E16" s="123"/>
      <c r="F16" s="123"/>
      <c r="G16" s="123"/>
      <c r="H16" s="123"/>
    </row>
    <row r="17" spans="1:8" x14ac:dyDescent="0.4">
      <c r="A17" s="123"/>
      <c r="B17" s="123"/>
      <c r="C17" s="123"/>
      <c r="D17" s="123"/>
      <c r="E17" s="123"/>
      <c r="F17" s="123"/>
      <c r="G17" s="123"/>
      <c r="H17" s="123"/>
    </row>
    <row r="18" spans="1:8" x14ac:dyDescent="0.4">
      <c r="A18" s="123"/>
      <c r="B18" s="123"/>
      <c r="C18" s="123"/>
      <c r="D18" s="123"/>
      <c r="E18" s="123"/>
      <c r="F18" s="123"/>
      <c r="G18" s="123"/>
      <c r="H18" s="123"/>
    </row>
    <row r="19" spans="1:8" x14ac:dyDescent="0.4">
      <c r="A19" s="123"/>
      <c r="B19" s="123"/>
      <c r="C19" s="123"/>
      <c r="D19" s="123"/>
      <c r="E19" s="123"/>
      <c r="F19" s="123"/>
      <c r="G19" s="123"/>
      <c r="H19" s="123"/>
    </row>
    <row r="20" spans="1:8" x14ac:dyDescent="0.4">
      <c r="A20" s="123"/>
      <c r="B20" s="123"/>
      <c r="C20" s="123"/>
      <c r="D20" s="123"/>
      <c r="E20" s="123"/>
      <c r="F20" s="123"/>
      <c r="G20" s="123"/>
      <c r="H20" s="123"/>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EC77-B580-41E6-A27D-E39131A2E9E9}">
  <dimension ref="A1:I49"/>
  <sheetViews>
    <sheetView workbookViewId="0"/>
  </sheetViews>
  <sheetFormatPr baseColWidth="10" defaultColWidth="10.640625" defaultRowHeight="13.9" x14ac:dyDescent="0.4"/>
  <cols>
    <col min="1" max="16384" width="10.640625" style="79"/>
  </cols>
  <sheetData>
    <row r="1" spans="1:9" x14ac:dyDescent="0.4">
      <c r="A1" s="96"/>
      <c r="B1" s="96"/>
      <c r="C1" s="96"/>
      <c r="D1" s="96"/>
      <c r="E1" s="96"/>
      <c r="F1" s="96"/>
      <c r="G1" s="96"/>
      <c r="H1" s="96"/>
      <c r="I1" s="96"/>
    </row>
    <row r="2" spans="1:9" x14ac:dyDescent="0.4">
      <c r="A2" s="96"/>
      <c r="B2" s="96"/>
      <c r="C2" s="96"/>
      <c r="D2" s="96"/>
      <c r="E2" s="96"/>
      <c r="F2" s="96"/>
      <c r="G2" s="96"/>
      <c r="H2" s="96"/>
      <c r="I2" s="96"/>
    </row>
    <row r="3" spans="1:9" x14ac:dyDescent="0.4">
      <c r="A3" s="96"/>
      <c r="B3" s="96"/>
      <c r="C3" s="96"/>
      <c r="D3" s="96"/>
      <c r="E3" s="96"/>
      <c r="F3" s="96"/>
      <c r="G3" s="96"/>
      <c r="H3" s="96"/>
      <c r="I3" s="96"/>
    </row>
    <row r="4" spans="1:9" x14ac:dyDescent="0.4">
      <c r="A4" s="96"/>
      <c r="B4" s="96"/>
      <c r="C4" s="96"/>
      <c r="D4" s="96"/>
      <c r="E4" s="96"/>
      <c r="F4" s="96"/>
      <c r="G4" s="96"/>
      <c r="H4" s="96"/>
      <c r="I4" s="96"/>
    </row>
    <row r="5" spans="1:9" x14ac:dyDescent="0.4">
      <c r="A5" s="96"/>
      <c r="B5" s="96"/>
      <c r="C5" s="96"/>
      <c r="D5" s="96"/>
      <c r="E5" s="96"/>
      <c r="F5" s="96"/>
      <c r="G5" s="96"/>
      <c r="H5" s="96"/>
      <c r="I5" s="96"/>
    </row>
    <row r="6" spans="1:9" x14ac:dyDescent="0.4">
      <c r="A6" s="96"/>
      <c r="B6" s="96"/>
      <c r="C6" s="96"/>
      <c r="D6" s="96"/>
      <c r="E6" s="96"/>
      <c r="F6" s="96"/>
      <c r="G6" s="96"/>
      <c r="H6" s="96"/>
      <c r="I6" s="96"/>
    </row>
    <row r="7" spans="1:9" x14ac:dyDescent="0.4">
      <c r="A7" s="96"/>
      <c r="B7" s="96"/>
      <c r="C7" s="96"/>
      <c r="D7" s="96"/>
      <c r="E7" s="96"/>
      <c r="F7" s="96"/>
      <c r="G7" s="96"/>
      <c r="H7" s="96"/>
      <c r="I7" s="96"/>
    </row>
    <row r="8" spans="1:9" x14ac:dyDescent="0.4">
      <c r="A8" s="96"/>
      <c r="B8" s="96"/>
      <c r="C8" s="96"/>
      <c r="D8" s="96"/>
      <c r="E8" s="96"/>
      <c r="F8" s="96"/>
      <c r="G8" s="96"/>
      <c r="H8" s="96"/>
      <c r="I8" s="96"/>
    </row>
    <row r="9" spans="1:9" x14ac:dyDescent="0.4">
      <c r="A9" s="96"/>
      <c r="B9" s="96"/>
      <c r="C9" s="96"/>
      <c r="D9" s="96"/>
      <c r="E9" s="96"/>
      <c r="F9" s="96"/>
      <c r="G9" s="96"/>
      <c r="H9" s="96"/>
      <c r="I9" s="96"/>
    </row>
    <row r="10" spans="1:9" x14ac:dyDescent="0.4">
      <c r="A10" s="96"/>
      <c r="B10" s="96"/>
      <c r="C10" s="96"/>
      <c r="D10" s="96"/>
      <c r="E10" s="96"/>
      <c r="F10" s="96"/>
      <c r="G10" s="96"/>
      <c r="H10" s="96"/>
      <c r="I10" s="96"/>
    </row>
    <row r="11" spans="1:9" x14ac:dyDescent="0.4">
      <c r="A11" s="96"/>
      <c r="B11" s="96"/>
      <c r="C11" s="96"/>
      <c r="D11" s="96"/>
      <c r="E11" s="96"/>
      <c r="F11" s="96"/>
      <c r="G11" s="96"/>
      <c r="H11" s="96"/>
      <c r="I11" s="96"/>
    </row>
    <row r="12" spans="1:9" x14ac:dyDescent="0.4">
      <c r="A12" s="96"/>
      <c r="B12" s="96"/>
      <c r="C12" s="96"/>
      <c r="D12" s="96"/>
      <c r="E12" s="96"/>
      <c r="F12" s="96"/>
      <c r="G12" s="96"/>
      <c r="H12" s="96"/>
      <c r="I12" s="96"/>
    </row>
    <row r="13" spans="1:9" x14ac:dyDescent="0.4">
      <c r="A13" s="96"/>
      <c r="B13" s="96"/>
      <c r="C13" s="96"/>
      <c r="D13" s="96"/>
      <c r="E13" s="96"/>
      <c r="F13" s="96"/>
      <c r="G13" s="96"/>
      <c r="H13" s="96"/>
      <c r="I13" s="96"/>
    </row>
    <row r="14" spans="1:9" x14ac:dyDescent="0.4">
      <c r="A14" s="96"/>
      <c r="B14" s="96"/>
      <c r="C14" s="96"/>
      <c r="D14" s="96"/>
      <c r="E14" s="96"/>
      <c r="F14" s="96"/>
      <c r="G14" s="96"/>
      <c r="H14" s="96"/>
      <c r="I14" s="96"/>
    </row>
    <row r="15" spans="1:9" x14ac:dyDescent="0.4">
      <c r="A15" s="96"/>
      <c r="B15" s="96"/>
      <c r="C15" s="96"/>
      <c r="D15" s="96"/>
      <c r="E15" s="96"/>
      <c r="F15" s="96"/>
      <c r="G15" s="96"/>
      <c r="H15" s="96"/>
      <c r="I15" s="96"/>
    </row>
    <row r="16" spans="1:9" x14ac:dyDescent="0.4">
      <c r="A16" s="96"/>
      <c r="B16" s="96"/>
      <c r="C16" s="96"/>
      <c r="D16" s="96"/>
      <c r="E16" s="96"/>
      <c r="F16" s="96"/>
      <c r="G16" s="96"/>
      <c r="H16" s="96"/>
      <c r="I16" s="96"/>
    </row>
    <row r="17" spans="1:9" x14ac:dyDescent="0.4">
      <c r="A17" s="96"/>
      <c r="B17" s="96"/>
      <c r="C17" s="96"/>
      <c r="D17" s="96"/>
      <c r="E17" s="96"/>
      <c r="F17" s="96"/>
      <c r="G17" s="96"/>
      <c r="H17" s="96"/>
      <c r="I17" s="96"/>
    </row>
    <row r="18" spans="1:9" x14ac:dyDescent="0.4">
      <c r="A18" s="96"/>
      <c r="B18" s="96"/>
      <c r="C18" s="96"/>
      <c r="D18" s="96"/>
      <c r="E18" s="96"/>
      <c r="F18" s="96"/>
      <c r="G18" s="96"/>
      <c r="H18" s="96"/>
      <c r="I18" s="96"/>
    </row>
    <row r="19" spans="1:9" x14ac:dyDescent="0.4">
      <c r="A19" s="96"/>
      <c r="B19" s="96"/>
      <c r="C19" s="96"/>
      <c r="D19" s="96"/>
      <c r="E19" s="96"/>
      <c r="F19" s="96"/>
      <c r="G19" s="96"/>
      <c r="H19" s="96"/>
      <c r="I19" s="96"/>
    </row>
    <row r="20" spans="1:9" x14ac:dyDescent="0.4">
      <c r="A20" s="96"/>
      <c r="B20" s="96"/>
      <c r="C20" s="96"/>
      <c r="D20" s="96"/>
      <c r="E20" s="96"/>
      <c r="F20" s="96"/>
      <c r="G20" s="96"/>
      <c r="H20" s="96"/>
      <c r="I20" s="96"/>
    </row>
    <row r="21" spans="1:9" x14ac:dyDescent="0.4">
      <c r="A21" s="96"/>
      <c r="B21" s="96"/>
      <c r="C21" s="96"/>
      <c r="D21" s="96"/>
      <c r="E21" s="96"/>
      <c r="F21" s="96"/>
      <c r="G21" s="96"/>
      <c r="H21" s="96"/>
      <c r="I21" s="96"/>
    </row>
    <row r="22" spans="1:9" x14ac:dyDescent="0.4">
      <c r="A22" s="96"/>
      <c r="B22" s="96"/>
      <c r="C22" s="96"/>
      <c r="D22" s="96"/>
      <c r="E22" s="96"/>
      <c r="F22" s="96"/>
      <c r="G22" s="96"/>
      <c r="H22" s="96"/>
      <c r="I22" s="96"/>
    </row>
    <row r="23" spans="1:9" x14ac:dyDescent="0.4">
      <c r="A23" s="96"/>
      <c r="B23" s="96"/>
      <c r="C23" s="96"/>
      <c r="D23" s="96"/>
      <c r="E23" s="96"/>
      <c r="F23" s="96"/>
      <c r="G23" s="96"/>
      <c r="H23" s="96"/>
      <c r="I23" s="96"/>
    </row>
    <row r="24" spans="1:9" x14ac:dyDescent="0.4">
      <c r="A24" s="96"/>
      <c r="B24" s="96"/>
      <c r="C24" s="96"/>
      <c r="D24" s="96"/>
      <c r="E24" s="96"/>
      <c r="F24" s="96"/>
      <c r="G24" s="96"/>
      <c r="H24" s="96"/>
      <c r="I24" s="96"/>
    </row>
    <row r="25" spans="1:9" x14ac:dyDescent="0.4">
      <c r="A25" s="96"/>
      <c r="B25" s="96"/>
      <c r="C25" s="96"/>
      <c r="D25" s="96"/>
      <c r="E25" s="96"/>
      <c r="F25" s="96"/>
      <c r="G25" s="96"/>
      <c r="H25" s="96"/>
      <c r="I25" s="96"/>
    </row>
    <row r="26" spans="1:9" x14ac:dyDescent="0.4">
      <c r="A26" s="96"/>
      <c r="B26" s="96"/>
      <c r="C26" s="96"/>
      <c r="D26" s="96"/>
      <c r="E26" s="96"/>
      <c r="F26" s="96"/>
      <c r="G26" s="96"/>
      <c r="H26" s="96"/>
      <c r="I26" s="96"/>
    </row>
    <row r="27" spans="1:9" x14ac:dyDescent="0.4">
      <c r="A27" s="96"/>
      <c r="B27" s="96"/>
      <c r="C27" s="96"/>
      <c r="D27" s="96"/>
      <c r="E27" s="96"/>
      <c r="F27" s="96"/>
      <c r="G27" s="96"/>
      <c r="H27" s="96"/>
      <c r="I27" s="96"/>
    </row>
    <row r="28" spans="1:9" x14ac:dyDescent="0.4">
      <c r="A28" s="96"/>
      <c r="B28" s="96"/>
      <c r="C28" s="96"/>
      <c r="D28" s="96"/>
      <c r="E28" s="96"/>
      <c r="F28" s="96"/>
      <c r="G28" s="96"/>
      <c r="H28" s="96"/>
      <c r="I28" s="96"/>
    </row>
    <row r="29" spans="1:9" x14ac:dyDescent="0.4">
      <c r="A29" s="96"/>
      <c r="B29" s="96"/>
      <c r="C29" s="96"/>
      <c r="D29" s="96"/>
      <c r="E29" s="96"/>
      <c r="F29" s="96"/>
      <c r="G29" s="96"/>
      <c r="H29" s="96"/>
      <c r="I29" s="96"/>
    </row>
    <row r="30" spans="1:9" x14ac:dyDescent="0.4">
      <c r="A30" s="96"/>
      <c r="B30" s="96"/>
      <c r="C30" s="96"/>
      <c r="D30" s="96"/>
      <c r="E30" s="96"/>
      <c r="F30" s="96"/>
      <c r="G30" s="96"/>
      <c r="H30" s="96"/>
      <c r="I30" s="96"/>
    </row>
    <row r="31" spans="1:9" x14ac:dyDescent="0.4">
      <c r="A31" s="96"/>
      <c r="B31" s="96"/>
      <c r="C31" s="96"/>
      <c r="D31" s="96"/>
      <c r="E31" s="96"/>
      <c r="F31" s="96"/>
      <c r="G31" s="96"/>
      <c r="H31" s="96"/>
      <c r="I31" s="96"/>
    </row>
    <row r="32" spans="1:9" x14ac:dyDescent="0.4">
      <c r="A32" s="96"/>
      <c r="B32" s="96"/>
      <c r="C32" s="96"/>
      <c r="D32" s="96"/>
      <c r="E32" s="96"/>
      <c r="F32" s="96"/>
      <c r="G32" s="96"/>
      <c r="H32" s="96"/>
      <c r="I32" s="96"/>
    </row>
    <row r="33" spans="1:9" x14ac:dyDescent="0.4">
      <c r="A33" s="96"/>
      <c r="B33" s="96"/>
      <c r="C33" s="96"/>
      <c r="D33" s="96"/>
      <c r="E33" s="96"/>
      <c r="F33" s="96"/>
      <c r="G33" s="96"/>
      <c r="H33" s="96"/>
      <c r="I33" s="96"/>
    </row>
    <row r="34" spans="1:9" x14ac:dyDescent="0.4">
      <c r="A34" s="96"/>
      <c r="B34" s="96"/>
      <c r="C34" s="96"/>
      <c r="D34" s="96"/>
      <c r="E34" s="96"/>
      <c r="F34" s="96"/>
      <c r="G34" s="96"/>
      <c r="H34" s="96"/>
      <c r="I34" s="96"/>
    </row>
    <row r="35" spans="1:9" x14ac:dyDescent="0.4">
      <c r="A35" s="96"/>
      <c r="B35" s="96"/>
      <c r="C35" s="96"/>
      <c r="D35" s="96"/>
      <c r="E35" s="96"/>
      <c r="F35" s="96"/>
      <c r="G35" s="96"/>
      <c r="H35" s="96"/>
      <c r="I35" s="96"/>
    </row>
    <row r="36" spans="1:9" x14ac:dyDescent="0.4">
      <c r="A36" s="96"/>
      <c r="B36" s="96"/>
      <c r="C36" s="96"/>
      <c r="D36" s="96"/>
      <c r="E36" s="96"/>
      <c r="F36" s="96"/>
      <c r="G36" s="96"/>
      <c r="H36" s="96"/>
      <c r="I36" s="96"/>
    </row>
    <row r="37" spans="1:9" x14ac:dyDescent="0.4">
      <c r="A37" s="96"/>
      <c r="B37" s="96"/>
      <c r="C37" s="96"/>
      <c r="D37" s="96"/>
      <c r="E37" s="96"/>
      <c r="F37" s="96"/>
      <c r="G37" s="96"/>
      <c r="H37" s="96"/>
      <c r="I37" s="96"/>
    </row>
    <row r="38" spans="1:9" x14ac:dyDescent="0.4">
      <c r="A38" s="96"/>
      <c r="B38" s="96"/>
      <c r="C38" s="96"/>
      <c r="D38" s="96"/>
      <c r="E38" s="96"/>
      <c r="F38" s="96"/>
      <c r="G38" s="96"/>
      <c r="H38" s="96"/>
      <c r="I38" s="96"/>
    </row>
    <row r="39" spans="1:9" x14ac:dyDescent="0.4">
      <c r="A39" s="96"/>
      <c r="B39" s="96"/>
      <c r="C39" s="96"/>
      <c r="D39" s="96"/>
      <c r="E39" s="96"/>
      <c r="F39" s="96"/>
      <c r="G39" s="96"/>
      <c r="H39" s="96"/>
      <c r="I39" s="96"/>
    </row>
    <row r="40" spans="1:9" x14ac:dyDescent="0.4">
      <c r="A40" s="96"/>
      <c r="B40" s="96"/>
      <c r="C40" s="96"/>
      <c r="D40" s="96"/>
      <c r="E40" s="96"/>
      <c r="F40" s="96"/>
      <c r="G40" s="96"/>
      <c r="H40" s="96"/>
      <c r="I40" s="96"/>
    </row>
    <row r="41" spans="1:9" x14ac:dyDescent="0.4">
      <c r="A41" s="96"/>
      <c r="B41" s="96"/>
      <c r="C41" s="96"/>
      <c r="D41" s="96"/>
      <c r="E41" s="96"/>
      <c r="F41" s="96"/>
      <c r="G41" s="96"/>
      <c r="H41" s="96"/>
      <c r="I41" s="96"/>
    </row>
    <row r="42" spans="1:9" x14ac:dyDescent="0.4">
      <c r="A42" s="96"/>
      <c r="B42" s="96"/>
      <c r="C42" s="96"/>
      <c r="D42" s="96"/>
      <c r="E42" s="96"/>
      <c r="F42" s="96"/>
      <c r="G42" s="96"/>
      <c r="H42" s="96"/>
      <c r="I42" s="96"/>
    </row>
    <row r="43" spans="1:9" x14ac:dyDescent="0.4">
      <c r="A43" s="96"/>
      <c r="B43" s="96"/>
      <c r="C43" s="96"/>
      <c r="D43" s="96"/>
      <c r="E43" s="96"/>
      <c r="F43" s="96"/>
      <c r="G43" s="96"/>
      <c r="H43" s="96"/>
      <c r="I43" s="96"/>
    </row>
    <row r="44" spans="1:9" x14ac:dyDescent="0.4">
      <c r="A44" s="96"/>
      <c r="B44" s="96"/>
      <c r="C44" s="96"/>
      <c r="D44" s="96"/>
      <c r="E44" s="96"/>
      <c r="F44" s="96"/>
      <c r="G44" s="96"/>
      <c r="H44" s="96"/>
      <c r="I44" s="96"/>
    </row>
    <row r="45" spans="1:9" x14ac:dyDescent="0.4">
      <c r="A45" s="97" t="s">
        <v>258</v>
      </c>
      <c r="B45" s="97"/>
      <c r="C45" s="97"/>
      <c r="D45" s="97"/>
      <c r="E45" s="97"/>
      <c r="F45" s="96"/>
      <c r="G45" s="96"/>
      <c r="H45" s="96"/>
      <c r="I45" s="96"/>
    </row>
    <row r="46" spans="1:9" x14ac:dyDescent="0.4">
      <c r="A46" s="97" t="s">
        <v>259</v>
      </c>
      <c r="B46" s="97"/>
      <c r="C46" s="97"/>
      <c r="D46" s="97"/>
      <c r="E46" s="97"/>
      <c r="F46" s="96"/>
      <c r="G46" s="96"/>
      <c r="H46" s="96"/>
      <c r="I46" s="96"/>
    </row>
    <row r="47" spans="1:9" x14ac:dyDescent="0.4">
      <c r="A47" s="95" t="s">
        <v>260</v>
      </c>
      <c r="B47" s="96"/>
      <c r="C47" s="96"/>
      <c r="D47" s="96"/>
      <c r="E47" s="96"/>
      <c r="F47" s="96"/>
      <c r="G47" s="96"/>
      <c r="H47" s="96"/>
      <c r="I47" s="96"/>
    </row>
    <row r="48" spans="1:9" x14ac:dyDescent="0.4">
      <c r="A48" s="96"/>
      <c r="B48" s="96"/>
      <c r="C48" s="96"/>
      <c r="D48" s="96"/>
      <c r="E48" s="96"/>
      <c r="F48" s="96"/>
      <c r="G48" s="96"/>
      <c r="H48" s="96"/>
      <c r="I48" s="96"/>
    </row>
    <row r="49" spans="1:9" x14ac:dyDescent="0.4">
      <c r="A49" s="96"/>
      <c r="B49" s="96"/>
      <c r="C49" s="96"/>
      <c r="D49" s="96"/>
      <c r="E49" s="96"/>
      <c r="F49" s="96"/>
      <c r="G49" s="96"/>
      <c r="H49" s="96"/>
      <c r="I49" s="96"/>
    </row>
  </sheetData>
  <sheetProtection algorithmName="SHA-512" hashValue="WG0dOrnYzXKdnHXA/j3vwnyx3/5iMqu1jM/l9zBv6SkQQfOlYy5QNQkD9y5O339J+A1PD2pOEC5pMA6WwkH7EQ==" saltValue="MovI0lzbGCC3NioK5OSLuQ==" spinCount="100000" sheet="1" objects="1" scenarios="1"/>
  <hyperlinks>
    <hyperlink ref="A47" r:id="rId1" xr:uid="{8B9C5708-DFBC-4269-9598-F31925688E4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A2" sqref="A2"/>
    </sheetView>
  </sheetViews>
  <sheetFormatPr baseColWidth="10" defaultColWidth="11.28515625" defaultRowHeight="13.9" x14ac:dyDescent="0.4"/>
  <cols>
    <col min="1" max="1" width="25.140625" style="28" bestFit="1" customWidth="1"/>
    <col min="2" max="2" width="39" style="28" customWidth="1"/>
    <col min="3" max="16384" width="11.28515625" style="28"/>
  </cols>
  <sheetData>
    <row r="1" spans="1:7" ht="20.100000000000001" customHeight="1" x14ac:dyDescent="0.4">
      <c r="A1" s="27" t="s">
        <v>40</v>
      </c>
      <c r="C1" s="29" t="s">
        <v>41</v>
      </c>
    </row>
    <row r="2" spans="1:7" ht="20.100000000000001" customHeight="1" x14ac:dyDescent="0.4">
      <c r="A2" s="28" t="s">
        <v>42</v>
      </c>
      <c r="B2" s="103"/>
      <c r="C2" s="28" t="s">
        <v>42</v>
      </c>
    </row>
    <row r="3" spans="1:7" ht="20.100000000000001" customHeight="1" x14ac:dyDescent="0.4">
      <c r="A3" s="28" t="s">
        <v>43</v>
      </c>
      <c r="B3" s="54"/>
      <c r="C3" s="28" t="s">
        <v>44</v>
      </c>
    </row>
    <row r="4" spans="1:7" ht="20.100000000000001" customHeight="1" x14ac:dyDescent="0.4">
      <c r="A4" s="28" t="s">
        <v>45</v>
      </c>
      <c r="B4" s="103"/>
      <c r="C4" s="28" t="s">
        <v>46</v>
      </c>
    </row>
    <row r="5" spans="1:7" ht="9.9499999999999993" customHeight="1" x14ac:dyDescent="0.4"/>
    <row r="6" spans="1:7" ht="60" customHeight="1" x14ac:dyDescent="0.4">
      <c r="A6" s="130" t="s">
        <v>241</v>
      </c>
      <c r="B6" s="131"/>
      <c r="C6" s="131"/>
      <c r="D6" s="131"/>
      <c r="E6" s="131"/>
      <c r="F6" s="131"/>
      <c r="G6" s="131"/>
    </row>
    <row r="7" spans="1:7" ht="15" hidden="1" customHeight="1" x14ac:dyDescent="0.4">
      <c r="A7" s="69"/>
      <c r="B7" s="69"/>
      <c r="C7" s="69"/>
      <c r="D7" s="69"/>
      <c r="E7" s="69"/>
      <c r="F7" s="69"/>
      <c r="G7" s="69"/>
    </row>
    <row r="8" spans="1:7" ht="60" customHeight="1" x14ac:dyDescent="0.4">
      <c r="A8" s="130" t="s">
        <v>242</v>
      </c>
      <c r="B8" s="131"/>
      <c r="C8" s="131"/>
      <c r="D8" s="131"/>
      <c r="E8" s="131"/>
      <c r="F8" s="131"/>
      <c r="G8" s="131"/>
    </row>
    <row r="9" spans="1:7" ht="9.9499999999999993" customHeight="1" x14ac:dyDescent="0.4">
      <c r="A9" s="70"/>
      <c r="B9" s="70"/>
      <c r="C9" s="70"/>
      <c r="D9" s="70"/>
      <c r="E9" s="70"/>
      <c r="F9" s="70"/>
      <c r="G9" s="70"/>
    </row>
    <row r="10" spans="1:7" ht="45" customHeight="1" x14ac:dyDescent="0.4">
      <c r="A10" s="127" t="s">
        <v>225</v>
      </c>
      <c r="B10" s="127"/>
      <c r="C10" s="127"/>
      <c r="D10" s="127"/>
      <c r="E10" s="127"/>
      <c r="F10" s="127"/>
      <c r="G10" s="127"/>
    </row>
    <row r="11" spans="1:7" ht="75" customHeight="1" x14ac:dyDescent="0.4">
      <c r="A11" s="132" t="s">
        <v>243</v>
      </c>
      <c r="B11" s="132"/>
      <c r="C11" s="132"/>
      <c r="D11" s="132"/>
      <c r="E11" s="132"/>
      <c r="F11" s="132"/>
      <c r="G11" s="132"/>
    </row>
    <row r="12" spans="1:7" ht="45" customHeight="1" x14ac:dyDescent="0.4">
      <c r="A12" s="127" t="s">
        <v>93</v>
      </c>
      <c r="B12" s="127"/>
      <c r="C12" s="128" t="s">
        <v>94</v>
      </c>
      <c r="D12" s="128"/>
      <c r="E12" s="128"/>
      <c r="F12" s="128"/>
      <c r="G12" s="71"/>
    </row>
    <row r="13" spans="1:7" ht="9.9499999999999993" customHeight="1" x14ac:dyDescent="0.4">
      <c r="A13" s="51"/>
      <c r="B13" s="51"/>
      <c r="C13" s="52"/>
      <c r="D13" s="52"/>
      <c r="E13" s="52"/>
      <c r="F13" s="52"/>
      <c r="G13" s="52"/>
    </row>
    <row r="14" spans="1:7" ht="9.9499999999999993" customHeight="1" x14ac:dyDescent="0.4"/>
    <row r="15" spans="1:7" x14ac:dyDescent="0.4">
      <c r="A15" s="28" t="s">
        <v>52</v>
      </c>
      <c r="B15" s="54"/>
      <c r="C15" s="129" t="s">
        <v>65</v>
      </c>
      <c r="D15" s="129"/>
      <c r="E15" s="129"/>
    </row>
    <row r="16" spans="1:7" x14ac:dyDescent="0.4">
      <c r="A16" s="28" t="s">
        <v>53</v>
      </c>
      <c r="B16" s="30" t="str">
        <f>IF(ISBLANK(B15),"",IF(B3=B15,"Kontrolle erfolgreich - check ok","FEHLER - ERROR"))</f>
        <v/>
      </c>
      <c r="C16" s="28" t="s">
        <v>66</v>
      </c>
    </row>
    <row r="17" spans="2:2" x14ac:dyDescent="0.4">
      <c r="B17" s="30" t="str">
        <f>IF(ISBLANK(B15),"",IF(ISERROR(FIND("@",B15,1)),"keine gültige eMail-Adresse",IF((VALUE(FIND("@",B15,1))&gt;1),"","keine gültige eMail-Adresse!")))</f>
        <v/>
      </c>
    </row>
    <row r="18" spans="2:2" x14ac:dyDescent="0.4">
      <c r="B18" s="30" t="str">
        <f>IF(ISBLANK(B15),"",IF(ISERROR(FIND("@",B15,1)),"no valid eMail-adress",IF((VALUE(FIND("@",B15,1))&gt;1),"","no valid eMail-address!")))</f>
        <v/>
      </c>
    </row>
    <row r="19" spans="2:2" x14ac:dyDescent="0.4">
      <c r="B19" s="28" t="str">
        <f>IF(ISBLANK(B15),"",IF(ISERROR(FIND("; ",B15,1)),"",IF((VALUE(FIND("; ",B15,1))&gt;8),"","Achtung - die zweite eMail-Adresse wurde nicht korrekt eingegeben")))</f>
        <v/>
      </c>
    </row>
  </sheetData>
  <sheetProtection algorithmName="SHA-512" hashValue="q8DTA35QfbQf85Dra3XPzoM0PBhhpRc5Z7E+YW9H0bY2qCNhbvc7Npi+CSJ00pU1QOHzLLGVBkhSRClCyAa9eA==" saltValue="sKL5KiYRelTYaIu3JQbat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8</vt:i4>
      </vt:variant>
    </vt:vector>
  </HeadingPairs>
  <TitlesOfParts>
    <vt:vector size="37"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Scharf</vt:lpstr>
      <vt:lpstr>Gesamtasche</vt:lpstr>
      <vt:lpstr>Säureunlösliche Asche</vt:lpstr>
      <vt:lpstr>Wasser</vt:lpstr>
      <vt:lpstr>aw</vt:lpstr>
      <vt:lpstr>Capsaicin</vt:lpstr>
      <vt:lpstr>Etherisches_OeL</vt:lpstr>
      <vt:lpstr>Majoran</vt:lpstr>
      <vt:lpstr>Cumarin</vt:lpstr>
      <vt:lpstr>Zimtaldehyd</vt:lpstr>
      <vt:lpstr>Thymol</vt:lpstr>
      <vt:lpstr>Carvacrol</vt:lpstr>
      <vt:lpstr>pCymol</vt:lpstr>
      <vt:lpstr>Gingerol</vt:lpstr>
      <vt:lpstr>Linalool</vt:lpstr>
      <vt:lpstr>Carvon</vt:lpstr>
      <vt:lpstr>Limonen</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2025-10-16T19:01:30Z</cp:lastPrinted>
  <dcterms:created xsi:type="dcterms:W3CDTF">2005-02-14T18:41:01Z</dcterms:created>
  <dcterms:modified xsi:type="dcterms:W3CDTF">2025-10-16T19:28:39Z</dcterms:modified>
</cp:coreProperties>
</file>