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6543CBEF-DE4A-4BF5-BB0A-58A0C456FBCE}" xr6:coauthVersionLast="47" xr6:coauthVersionMax="47" xr10:uidLastSave="{00000000-0000-0000-0000-000000000000}"/>
  <workbookProtection workbookAlgorithmName="SHA-512" workbookHashValue="8J3lU/BgJg+5V1R8mULw1Q8w0OiiXG1H2lvJLkVKRuf1mCBcSbSmYxPBUCnLfNOShS/xY0Oqx5EQ1ztn/Sx3QQ==" workbookSaltValue="0YoSg+UPH/JhtJxLR7ZWcw==" workbookSpinCount="100000" lockStructure="1"/>
  <bookViews>
    <workbookView xWindow="-98" yWindow="-98" windowWidth="28996" windowHeight="15675" firstSheet="1" activeTab="8" xr2:uid="{00000000-000D-0000-FFFF-FFFF00000000}"/>
  </bookViews>
  <sheets>
    <sheet name="Significance" sheetId="89" r:id="rId1"/>
    <sheet name="Reporting" sheetId="90" r:id="rId2"/>
    <sheet name="Short Instruction" sheetId="91" r:id="rId3"/>
    <sheet name="Auswertung" sheetId="92" r:id="rId4"/>
    <sheet name="Datenübernahme" sheetId="93" r:id="rId5"/>
    <sheet name="Signifikanz" sheetId="94" r:id="rId6"/>
    <sheet name="Ausfüllhinweise" sheetId="95" r:id="rId7"/>
    <sheet name="Kurzanleitung" sheetId="96" r:id="rId8"/>
    <sheet name="Kontakt" sheetId="79" r:id="rId9"/>
    <sheet name="Teilnehmerdaten" sheetId="17" state="hidden" r:id="rId10"/>
    <sheet name="Ergebnisse" sheetId="5" r:id="rId11"/>
    <sheet name="Mitteilungen" sheetId="15" r:id="rId12"/>
    <sheet name="Trockenmasse" sheetId="22" state="hidden" r:id="rId13"/>
    <sheet name="Gesamtasche" sheetId="23" state="hidden" r:id="rId14"/>
    <sheet name="Säureunlösliche Asche" sheetId="24" state="hidden" r:id="rId15"/>
    <sheet name="Wasserlösliche Asche" sheetId="25" state="hidden" r:id="rId16"/>
    <sheet name="WasserlöslicherExtraktanteil" sheetId="26" state="hidden" r:id="rId17"/>
    <sheet name="CofTheo" sheetId="27" state="hidden" r:id="rId18"/>
    <sheet name="Gesamtpolyphenole" sheetId="81" state="hidden" r:id="rId19"/>
  </sheets>
  <externalReferences>
    <externalReference r:id="rId20"/>
    <externalReference r:id="rId21"/>
    <externalReference r:id="rId22"/>
    <externalReference r:id="rId23"/>
    <externalReference r:id="rId24"/>
    <externalReference r:id="rId25"/>
    <externalReference r:id="rId26"/>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#REF!</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[6]Parameter2!$B$3:$B$18</definedName>
    <definedName name="test1" localSheetId="6">[4]Parameter2!$B$3:$B$18</definedName>
    <definedName name="test1" localSheetId="7">[4]Parameter2!$B$3:$B$18</definedName>
    <definedName name="test1" localSheetId="2">[4]Parameter2!$B$3:$B$18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F26" i="5" l="1"/>
  <c r="I46" i="5" s="1"/>
  <c r="F25" i="5"/>
  <c r="I44" i="5" s="1"/>
  <c r="F24" i="5"/>
  <c r="I42" i="5" s="1"/>
  <c r="B11" i="17"/>
  <c r="B10" i="17"/>
  <c r="A13" i="5"/>
  <c r="F5" i="5"/>
  <c r="F4" i="5"/>
  <c r="B15" i="17" l="1"/>
  <c r="C15" i="17"/>
  <c r="B16" i="17"/>
  <c r="C16" i="17"/>
  <c r="B17" i="17"/>
  <c r="C17" i="17"/>
  <c r="B18" i="17"/>
  <c r="C18" i="17"/>
  <c r="B19" i="17"/>
  <c r="C19" i="17"/>
  <c r="B20" i="17"/>
  <c r="C20" i="17"/>
  <c r="B21" i="17"/>
  <c r="C21" i="17"/>
  <c r="C1" i="81" l="1"/>
  <c r="H27" i="5" s="1"/>
  <c r="C1" i="27"/>
  <c r="C1" i="26"/>
  <c r="H23" i="5" s="1"/>
  <c r="C1" i="25"/>
  <c r="C1" i="24"/>
  <c r="H21" i="5" s="1"/>
  <c r="C1" i="23"/>
  <c r="H20" i="5" s="1"/>
  <c r="C24" i="23"/>
  <c r="I20" i="5" s="1"/>
  <c r="C1" i="22"/>
  <c r="H19" i="5" s="1"/>
  <c r="H1" i="15"/>
  <c r="F19" i="5"/>
  <c r="I31" i="5" s="1"/>
  <c r="F20" i="5"/>
  <c r="I33" i="5" s="1"/>
  <c r="G20" i="5"/>
  <c r="F21" i="5"/>
  <c r="I36" i="5" s="1"/>
  <c r="F22" i="5"/>
  <c r="I38" i="5" s="1"/>
  <c r="H22" i="5"/>
  <c r="F23" i="5"/>
  <c r="F27" i="5"/>
  <c r="I48" i="5" s="1"/>
  <c r="A31" i="5"/>
  <c r="A33" i="5"/>
  <c r="A36" i="5"/>
  <c r="A38" i="5"/>
  <c r="A40" i="5"/>
  <c r="A42" i="5"/>
  <c r="A44" i="5"/>
  <c r="A46" i="5"/>
  <c r="B1" i="17"/>
  <c r="B2" i="17"/>
  <c r="B4" i="17"/>
  <c r="D5" i="17"/>
  <c r="D8" i="17" s="1"/>
  <c r="B5" i="17" s="1"/>
  <c r="B6" i="17"/>
  <c r="B7" i="17"/>
  <c r="B13" i="17"/>
  <c r="C13" i="17"/>
  <c r="B14" i="17"/>
  <c r="C14" i="17"/>
  <c r="B16" i="79"/>
  <c r="B17" i="79"/>
  <c r="B18" i="79"/>
  <c r="B19" i="79"/>
  <c r="H26" i="5" l="1"/>
  <c r="A47" i="5" s="1"/>
  <c r="H25" i="5"/>
  <c r="A45" i="5" s="1"/>
  <c r="H24" i="5"/>
  <c r="A43" i="5" s="1"/>
  <c r="A35" i="5"/>
  <c r="A37" i="5"/>
  <c r="A49" i="5"/>
  <c r="I40" i="5"/>
  <c r="A41" i="5" s="1"/>
  <c r="A39" i="5"/>
  <c r="A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3D18CDBF-EB53-42F3-8950-1416DDF6AE8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242D675A-74F9-4643-BAE7-3C8C9364CDE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F7F158AF-A550-4266-A5A9-A182F489013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<sst xmlns="http://schemas.openxmlformats.org/spreadsheetml/2006/main" count="274" uniqueCount="221">
  <si>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</si>
  <si>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</si>
  <si>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</si>
  <si>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</si>
  <si>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</si>
  <si>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</si>
  <si>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</si>
  <si>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</si>
  <si>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</si>
  <si>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</si>
  <si>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</si>
  <si>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</si>
  <si>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</si>
  <si>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</si>
  <si>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</si>
  <si>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</si>
  <si>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</si>
  <si>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</si>
  <si>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</si>
  <si>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</si>
  <si>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</si>
  <si>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</si>
  <si>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</si>
  <si>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</si>
  <si>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</si>
  <si>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</si>
  <si>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</si>
  <si>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</si>
  <si>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</si>
  <si>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</si>
  <si>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</si>
  <si>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</si>
  <si>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</si>
  <si>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</si>
  <si>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</si>
  <si>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</si>
  <si>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</si>
  <si>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</si>
  <si>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</si>
  <si>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</si>
  <si>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</si>
  <si>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</si>
  <si>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</si>
  <si>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</si>
  <si>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</si>
  <si>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</si>
  <si>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</si>
  <si>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</si>
  <si>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</si>
  <si>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</si>
  <si>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</si>
  <si>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</si>
  <si>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</si>
  <si>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</si>
  <si>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</si>
  <si>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</si>
  <si>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</si>
  <si>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</si>
  <si>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</si>
  <si>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</si>
  <si>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</si>
  <si>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</si>
  <si>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</si>
  <si>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</si>
  <si>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</si>
  <si>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</si>
  <si>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</si>
  <si>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</si>
  <si>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</si>
  <si>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</si>
  <si>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</si>
  <si>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</si>
  <si>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</si>
  <si>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</si>
  <si>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</si>
  <si>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</si>
  <si>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</si>
  <si>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</si>
  <si>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Asche</t>
  </si>
  <si>
    <t>Temperatur-bereich</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</si>
  <si>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</si>
  <si>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</si>
  <si>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sonstiges</t>
  </si>
  <si>
    <t>Veraschungstemperatur</t>
  </si>
  <si>
    <t>&lt; 525 °C</t>
  </si>
  <si>
    <t>525 °C - 575 °C</t>
  </si>
  <si>
    <t>575 °C - 625 °C</t>
  </si>
  <si>
    <t>625 °C - 675 °C</t>
  </si>
  <si>
    <t>675 °C - 725 °C</t>
  </si>
  <si>
    <t>725 °C - 775 °C</t>
  </si>
  <si>
    <t>775 °C - 825 °C</t>
  </si>
  <si>
    <t>825 °C - 875 °C</t>
  </si>
  <si>
    <t>875 °C - 925 °C</t>
  </si>
  <si>
    <t>&gt; 925 °C</t>
  </si>
  <si>
    <t>Veraschungstemperaturbereich</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</si>
  <si>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</si>
  <si>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</si>
  <si>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</si>
  <si>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Trockenmasse</t>
  </si>
  <si>
    <t>Gesamtasche</t>
  </si>
  <si>
    <t>Säureunlösliche Asche</t>
  </si>
  <si>
    <t>Wasserlösliche Asche</t>
  </si>
  <si>
    <t>Coffein</t>
  </si>
  <si>
    <t>Theobromin</t>
  </si>
  <si>
    <t>Theophyllin</t>
  </si>
  <si>
    <r>
      <t>Sollte ein Inhaltsstoff nicht bestimmbar sein</t>
    </r>
    <r>
      <rPr>
        <sz val="11"/>
        <rFont val="Times New Roman"/>
        <family val="1"/>
      </rPr>
      <t xml:space="preserve">, so teilen Sie uns bitte den Wert Ihrer Bestimmungsgrenze mit vorangestelltem "&lt; “ mit.
</t>
    </r>
    <r>
      <rPr>
        <b/>
        <sz val="11"/>
        <rFont val="Times New Roman"/>
        <family val="1"/>
      </rPr>
      <t>In cases a parameter is not detectable</t>
    </r>
    <r>
      <rPr>
        <sz val="11"/>
        <rFont val="Times New Roman"/>
        <family val="1"/>
      </rPr>
      <t>, report your limit of quantification with "&lt; " in front of the value.</t>
    </r>
  </si>
  <si>
    <r>
      <t>g/100 g Probe</t>
    </r>
    <r>
      <rPr>
        <vertAlign val="superscript"/>
        <sz val="13"/>
        <rFont val="Times New Roman"/>
        <family val="1"/>
      </rPr>
      <t>1</t>
    </r>
  </si>
  <si>
    <r>
      <t>g/100 g TM</t>
    </r>
    <r>
      <rPr>
        <vertAlign val="superscript"/>
        <sz val="13"/>
        <rFont val="Times New Roman"/>
        <family val="1"/>
      </rPr>
      <t>2</t>
    </r>
  </si>
  <si>
    <t>Wasserlöslicher Extraktanteil</t>
  </si>
  <si>
    <t>Parameter 8</t>
  </si>
  <si>
    <t>37</t>
  </si>
  <si>
    <t>Tee</t>
  </si>
  <si>
    <t>Wasserl.Extrakt</t>
  </si>
  <si>
    <t>§ 64 LFGB Nr. L 47.00-8</t>
  </si>
  <si>
    <t>§ 64 LFGB Nr. L 47.00-8, modifiziert</t>
  </si>
  <si>
    <t>Sreunl. Asche</t>
  </si>
  <si>
    <t>§ 64 LFGB Nr. L 46.00-3 (DIN 10777 Teil 2 - HPLC-Verfahren)</t>
  </si>
  <si>
    <t>§ 64 LFGB Nr. L 46.00-3 (DIN 10777 Teil 2 - HPLC-Verfahren), modifiziert</t>
  </si>
  <si>
    <t>§ 64 LFGB Nr. L 18.00-16 (HPLC-Verfahren)</t>
  </si>
  <si>
    <t>§ 64 LFGB Nr. L 18.00-16 (HPLC-Verfahren), modifiziert</t>
  </si>
  <si>
    <t>Anderes HPLC-Verfahren</t>
  </si>
  <si>
    <t>ISO 1575:1996</t>
  </si>
  <si>
    <t>DIN 10802/ISO 1575-1987</t>
  </si>
  <si>
    <t>TS 1564</t>
  </si>
  <si>
    <t>ISO 1577:1996</t>
  </si>
  <si>
    <t>DIN 10805/ISO 1577-1987</t>
  </si>
  <si>
    <t>ISO 1576:1992</t>
  </si>
  <si>
    <t>ISO 1576:1996</t>
  </si>
  <si>
    <t>DIN 10806/ISO 1572-1990</t>
  </si>
  <si>
    <t>AOAC 925.19</t>
  </si>
  <si>
    <t>Veraschungsautomat TGA</t>
  </si>
  <si>
    <t>§ 64 LFGB Nr. L 47.00-5 (DIN 10805:1985)</t>
  </si>
  <si>
    <t>§ 64 LFGB Nr. L 47.00-5 (DIN 10805:1985), modifiziert</t>
  </si>
  <si>
    <t>§ 64 LFGB Nr. L 47.08-1 (DIN/ISO 1576:1992)</t>
  </si>
  <si>
    <t>§ 64 LFGB Nr. L 47.08-1 (DIN/ISO 1576:1992), modifiziert</t>
  </si>
  <si>
    <t>V.1</t>
  </si>
  <si>
    <t>Gesamtpolyphenole</t>
  </si>
  <si>
    <t>ISO 9768</t>
  </si>
  <si>
    <t>Veraschung im angegebenen Temperaturbereich</t>
  </si>
  <si>
    <t>Schweizerisches Lebensmittelbuch, Methode Nr. 1423.1</t>
  </si>
  <si>
    <t>Schweizerisches Lebensmittelbuch, Methode Nr. 1422.1</t>
  </si>
  <si>
    <t>Schweizerisches Lebensmittelbuch, Methode Nr. 1419.1</t>
  </si>
  <si>
    <t>ISO 14502-2 (auch modifiziert)</t>
  </si>
  <si>
    <t>ISO 20481:2008 (auch modifiziert)</t>
  </si>
  <si>
    <t>ISO 10727 (auch modifiziert)</t>
  </si>
  <si>
    <t>§ 64 LFGB Nr. L. 47-00-10 (DIN ISO 14502-1)</t>
  </si>
  <si>
    <t>§ 64 LFGB Nr. L. 47-00-10 (DIN ISO 14502-1), modifiziert</t>
  </si>
  <si>
    <t>Photometrisch mit Folin-Denis-Reagenz</t>
  </si>
  <si>
    <t>Karl-Fischer</t>
  </si>
  <si>
    <t>§ 64 LFGB Nr. L 47.00-11 (HPLC-Verfahren)</t>
  </si>
  <si>
    <t>§ 64 LFGB Nr. L 47.00-11 (HPLC-Verfahren), modifiziert</t>
  </si>
  <si>
    <t>ISO 14502-1:2005</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</si>
  <si>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</si>
  <si>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</si>
  <si>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</si>
  <si>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</si>
  <si>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</si>
  <si>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</si>
  <si>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</si>
  <si>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</si>
  <si>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</si>
  <si>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</si>
  <si>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</si>
  <si>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</si>
  <si>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47.00-1:2017-10  (DIN 10800:2016-07)</t>
  </si>
  <si>
    <t>Asche in Wasser verdünnt, filtriert und eingetrocknet</t>
  </si>
  <si>
    <t>Aufkochen in Wasser (15 min), trocknen des Extraktes</t>
  </si>
  <si>
    <t>Parameter 9</t>
  </si>
  <si>
    <t>§ 64 LFGB Nr. L 47.00-2: 2017-10 (DIN 10806:2016-07)</t>
  </si>
  <si>
    <t>§ 64 LFGB Nr. L 47.00-2 :2017-10 (DIN 10806:2016-07), modifiziert</t>
  </si>
  <si>
    <t>?</t>
  </si>
  <si>
    <r>
      <rPr>
        <vertAlign val="superscript"/>
        <sz val="11"/>
        <rFont val="Times New Roman"/>
        <family val="1"/>
      </rPr>
      <t>1</t>
    </r>
    <r>
      <rPr>
        <sz val="11"/>
        <rFont val="Times New Roman"/>
        <family val="1"/>
      </rPr>
      <t xml:space="preserve"> Probe = sample   -     </t>
    </r>
    <r>
      <rPr>
        <vertAlign val="superscript"/>
        <sz val="11"/>
        <rFont val="Times New Roman"/>
        <family val="1"/>
      </rPr>
      <t>2</t>
    </r>
    <r>
      <rPr>
        <sz val="11"/>
        <rFont val="Times New Roman"/>
        <family val="1"/>
      </rPr>
      <t xml:space="preserve"> TM = Trockenmasse (dry mass)
</t>
    </r>
    <r>
      <rPr>
        <vertAlign val="superscript"/>
        <sz val="11"/>
        <rFont val="Times New Roman"/>
        <family val="1"/>
      </rPr>
      <t>3</t>
    </r>
    <r>
      <rPr>
        <sz val="11"/>
        <rFont val="Times New Roman"/>
        <family val="1"/>
      </rPr>
      <t xml:space="preserve"> In case the content is below 0,1 g/100 TM it is sufficient to report the result with 2 significant figures</t>
    </r>
  </si>
  <si>
    <t>§ 64 LFGB Nr. L 47.00-3: 2017-10 (DIN 10802: 2016-04)</t>
  </si>
  <si>
    <t>§ 64 LFGB Nr. L 47.00-3: 2017-10 (DIN 10802: 2016-04), modifiziert</t>
  </si>
  <si>
    <t>ersetzen durch 6 und 7</t>
  </si>
  <si>
    <t>§ 64 LFGB Nr. L 47.00-4:2000-07 (DIN ISO 9768:1999-07)</t>
  </si>
  <si>
    <t>§ 64 LFGB Nr. L 47.00-4:2000-07 (DIN ISO 9768:1999-07),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</si>
  <si>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</si>
  <si>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</si>
  <si>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</si>
  <si>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</si>
  <si>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r>
      <t>mg/100 TM</t>
    </r>
    <r>
      <rPr>
        <vertAlign val="superscript"/>
        <sz val="13"/>
        <rFont val="Times New Roman"/>
        <family val="1"/>
      </rPr>
      <t>2</t>
    </r>
  </si>
  <si>
    <t>§ 64 LFGB Nr.L 47.05-1 (DIN 10810)</t>
  </si>
  <si>
    <t>§ 64 LFGB Nr.L 47.05-1 (DIN 10810), modifiziert</t>
  </si>
  <si>
    <t>Ph. Eur. 10.0/2668 ("Grüner Tee", HPLC-Bestimmung)</t>
  </si>
  <si>
    <t>Probenvorbereitung nach § 64 LFGB Nr. L 47.00-6, Messung nach § 64 LFGB Nr. L00.00-28</t>
  </si>
  <si>
    <t>Aufbrühen mit kochendem Wasser, unter Rühren extrahieren, Abkühlen, Auffüllen, Filtrieren, Verdünnen, Zusatz von ISTD, HPLC-MS/MS</t>
  </si>
  <si>
    <t>Ph. Eur. 10.0/2.8.1 ("Salzsäureunlösliche Asche")</t>
  </si>
  <si>
    <t>Ph. Eur. 10.0/2.4.16 ("Asche")</t>
  </si>
  <si>
    <t>Ph. Eur. 10.0/2.2.32 ("Trocknungsverlust", Umrechnung in Trockenmasse)</t>
  </si>
  <si>
    <t>Trocknung bei 104 °C</t>
  </si>
  <si>
    <t>Schweizerisches Lebensmittelbuch, 57A.02, Ausgabe Mai 2000, 16 Stunden bei 103 °C</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</si>
  <si>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</si>
  <si>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</si>
  <si>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</si>
  <si>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</si>
  <si>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</si>
  <si>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</si>
  <si>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</si>
  <si>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</si>
  <si>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</si>
  <si>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</si>
  <si>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</si>
  <si>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</si>
  <si>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</si>
  <si>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t>Trocknung bei 105 °C ± 2 °C</t>
  </si>
  <si>
    <t>§ 64 LFGB Nr. L 47.00-2:2017-10  (DIN 10800:2016-07), modifiziert</t>
  </si>
  <si>
    <t>§ 64 LFGB L 06.00-3 (auch modifiziert)</t>
  </si>
  <si>
    <t>§64 LFGB L 16.01.-2 (auch modifiziert)</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</si>
  <si>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</si>
  <si>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</si>
  <si>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</si>
  <si>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</si>
  <si>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</si>
  <si>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</si>
  <si>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 64 LFGB Nr. L 47.00-6:2014-02 (HPLC-Verfahren, DIN 10727: 2004-05)</t>
  </si>
  <si>
    <t>§ 64 LFGB Nr. L 47.00-6:2014-02 (HPLC-Verfahren, DIN 10727: 2004-05), modifiziert</t>
  </si>
  <si>
    <t>HPLC-DAD nach Schweizerischem Lebensmittelbuch Kapitel 22/10.1</t>
  </si>
  <si>
    <t>§ 64 LFGB Nr. L 45.00-1 (1999-11)</t>
  </si>
  <si>
    <t>§ 64 LFGB Nr. L 45.00-1 (1999-11), modifiziert</t>
  </si>
  <si>
    <t>angelehnt an Ph.Eur. 11.0/2.8.14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</si>
</sst>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vertAlign val="superscript"/>
      <sz val="13"/>
      <name val="Times New Roman"/>
      <family val="1"/>
    </font>
    <font>
      <sz val="11"/>
      <color indexed="8"/>
      <name val="Calibri"/>
      <family val="2"/>
    </font>
    <font>
      <sz val="11"/>
      <color indexed="9"/>
      <name val="Calibri"/>
      <family val="2"/>
    </font>
    <font>
      <vertAlign val="superscript"/>
      <sz val="11"/>
      <name val="Times New Roman"/>
      <family val="1"/>
    </font>
    <font>
      <b/>
      <sz val="11"/>
      <color rgb="FFFF0000"/>
      <name val="Times New Roman"/>
      <family val="1"/>
    </font>
    <font>
      <i/>
      <sz val="11"/>
      <color theme="0" tint="-0.499984740745262"/>
      <name val="Times New Roman"/>
      <family val="1"/>
    </font>
  </fonts>
  <fills count="1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25">
    <xf numFmtId="0" fontId="0" fillId="0" borderId="0"/>
    <xf numFmtId="0" fontId="1" fillId="0" borderId="0" applyNumberFormat="0" applyFill="0" applyBorder="0" applyAlignment="0" applyProtection="0">
      <alignment vertical="top"/>
      <protection locked="0"/>
    </xf>
    <xf numFmtId="0" fontId="5" fillId="0" borderId="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7"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7" borderId="0" applyNumberFormat="0" applyBorder="0" applyAlignment="0" applyProtection="0"/>
    <xf numFmtId="0" fontId="28" fillId="14"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0" borderId="0" applyNumberFormat="0" applyBorder="0" applyAlignment="0" applyProtection="0"/>
    <xf numFmtId="0" fontId="28" fillId="14" borderId="0" applyNumberFormat="0" applyBorder="0" applyAlignment="0" applyProtection="0"/>
    <xf numFmtId="0" fontId="28" fillId="7"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41">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6" fillId="3" borderId="0" xfId="0" applyFont="1" applyFill="1" applyProtection="1">
      <protection hidden="1"/>
    </xf>
    <xf numFmtId="0" fontId="20"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2" xfId="0" applyFont="1" applyBorder="1" applyAlignment="1">
      <alignment horizontal="justify" vertical="top"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4" fillId="4" borderId="0" xfId="0" applyFont="1" applyFill="1" applyAlignment="1" applyProtection="1">
      <alignment wrapText="1"/>
      <protection hidden="1"/>
    </xf>
    <xf numFmtId="0" fontId="18" fillId="5"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2" xfId="0" applyFont="1" applyBorder="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center"/>
    </xf>
    <xf numFmtId="0" fontId="0" fillId="4" borderId="0" xfId="0" applyFill="1" applyAlignment="1" applyProtection="1">
      <alignment horizontal="center"/>
      <protection hidden="1"/>
    </xf>
    <xf numFmtId="49" fontId="1" fillId="2" borderId="0" xfId="1" applyNumberFormat="1" applyFill="1" applyAlignment="1" applyProtection="1">
      <alignment vertical="center"/>
      <protection locked="0"/>
    </xf>
    <xf numFmtId="0" fontId="18" fillId="4" borderId="0" xfId="0" applyFont="1" applyFill="1" applyProtection="1">
      <protection hidden="1"/>
    </xf>
    <xf numFmtId="0" fontId="24" fillId="0" borderId="0" xfId="0" applyFont="1" applyProtection="1">
      <protection hidden="1"/>
    </xf>
    <xf numFmtId="0" fontId="20" fillId="0" borderId="0" xfId="0" applyFont="1" applyProtection="1">
      <protection hidden="1"/>
    </xf>
    <xf numFmtId="0" fontId="18"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5" fillId="0" borderId="0" xfId="0" applyFont="1" applyAlignment="1" applyProtection="1">
      <alignment horizontal="left"/>
      <protection hidden="1"/>
    </xf>
    <xf numFmtId="0" fontId="5" fillId="15" borderId="0" xfId="0" applyFont="1" applyFill="1" applyAlignment="1">
      <alignment vertical="center"/>
    </xf>
    <xf numFmtId="0" fontId="5" fillId="0" borderId="0" xfId="0" applyFont="1" applyAlignment="1">
      <alignment vertical="center"/>
    </xf>
    <xf numFmtId="0" fontId="5" fillId="16" borderId="0" xfId="0" applyFont="1" applyFill="1" applyAlignment="1">
      <alignment horizontal="left" vertical="center"/>
    </xf>
    <xf numFmtId="49" fontId="5" fillId="2" borderId="0" xfId="0" applyNumberFormat="1" applyFont="1" applyFill="1" applyAlignment="1">
      <alignment horizontal="center"/>
    </xf>
    <xf numFmtId="0" fontId="5" fillId="2" borderId="0" xfId="0" applyFont="1" applyFill="1" applyAlignment="1">
      <alignment horizontal="center"/>
    </xf>
    <xf numFmtId="0" fontId="5" fillId="0" borderId="0" xfId="23"/>
    <xf numFmtId="0" fontId="4" fillId="3" borderId="1" xfId="23" applyFont="1" applyFill="1" applyBorder="1" applyAlignment="1">
      <alignment horizontal="center" vertical="top" wrapText="1"/>
    </xf>
    <xf numFmtId="2" fontId="20" fillId="3" borderId="1" xfId="23" applyNumberFormat="1" applyFont="1" applyFill="1" applyBorder="1" applyAlignment="1">
      <alignment horizontal="center" vertical="top" wrapText="1"/>
    </xf>
    <xf numFmtId="0" fontId="5" fillId="3" borderId="0" xfId="23" applyFill="1"/>
    <xf numFmtId="0" fontId="5" fillId="0" borderId="0" xfId="23" applyAlignment="1">
      <alignment vertical="center"/>
    </xf>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3" borderId="0" xfId="23" applyFont="1" applyFill="1"/>
    <xf numFmtId="0" fontId="4" fillId="3" borderId="0" xfId="23" applyFont="1" applyFill="1" applyAlignment="1">
      <alignment vertical="center"/>
    </xf>
    <xf numFmtId="0" fontId="14" fillId="3" borderId="0" xfId="24" applyFont="1" applyFill="1" applyAlignment="1" applyProtection="1">
      <alignment horizontal="justify" vertical="center"/>
    </xf>
    <xf numFmtId="0" fontId="4" fillId="3" borderId="1" xfId="23" applyFont="1" applyFill="1" applyBorder="1" applyAlignment="1">
      <alignment horizontal="left" vertical="top" wrapText="1"/>
    </xf>
    <xf numFmtId="164" fontId="20" fillId="3" borderId="1" xfId="23" applyNumberFormat="1" applyFont="1" applyFill="1" applyBorder="1" applyAlignment="1">
      <alignment horizontal="center" vertical="top" wrapText="1"/>
    </xf>
    <xf numFmtId="0" fontId="5" fillId="3" borderId="0" xfId="23" applyFill="1" applyAlignment="1">
      <alignment vertical="center"/>
    </xf>
    <xf numFmtId="0" fontId="21" fillId="0" borderId="0" xfId="0" applyFont="1"/>
    <xf numFmtId="0" fontId="5" fillId="4" borderId="1" xfId="0" applyFont="1" applyFill="1" applyBorder="1" applyAlignment="1">
      <alignment horizontal="left" vertical="top" wrapText="1"/>
    </xf>
    <xf numFmtId="0" fontId="4" fillId="3" borderId="1" xfId="0" applyFont="1" applyFill="1" applyBorder="1" applyAlignment="1">
      <alignment horizontal="center" vertical="top" wrapText="1"/>
    </xf>
    <xf numFmtId="2" fontId="20" fillId="3" borderId="1" xfId="0" applyNumberFormat="1" applyFont="1" applyFill="1" applyBorder="1" applyAlignment="1">
      <alignment horizontal="center" vertical="top" wrapText="1"/>
    </xf>
    <xf numFmtId="0" fontId="0" fillId="3" borderId="0" xfId="0" applyFill="1"/>
    <xf numFmtId="0" fontId="5" fillId="17" borderId="0" xfId="23" applyFill="1"/>
    <xf numFmtId="0" fontId="5" fillId="18" borderId="0" xfId="23" applyFill="1"/>
    <xf numFmtId="0" fontId="1" fillId="0" borderId="0" xfId="1" applyAlignment="1" applyProtection="1">
      <alignment vertical="center"/>
    </xf>
    <xf numFmtId="14" fontId="15" fillId="0" borderId="0" xfId="0" applyNumberFormat="1" applyFont="1" applyAlignment="1" applyProtection="1">
      <alignment horizontal="left"/>
      <protection hidden="1"/>
    </xf>
    <xf numFmtId="0" fontId="5" fillId="0" borderId="3" xfId="0" applyFont="1" applyBorder="1" applyAlignment="1">
      <alignment horizontal="left" wrapText="1"/>
    </xf>
    <xf numFmtId="0" fontId="5" fillId="0" borderId="3"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vertical="center" wrapText="1"/>
    </xf>
    <xf numFmtId="0" fontId="4" fillId="0" borderId="0" xfId="23" applyFont="1" applyAlignment="1">
      <alignment horizontal="left" vertical="center"/>
    </xf>
    <xf numFmtId="0" fontId="4" fillId="0" borderId="0" xfId="23" applyFont="1" applyAlignment="1">
      <alignment horizontal="left"/>
    </xf>
    <xf numFmtId="0" fontId="8" fillId="3" borderId="0" xfId="23" applyFont="1" applyFill="1" applyAlignment="1">
      <alignment horizontal="left"/>
    </xf>
    <xf numFmtId="0" fontId="8" fillId="3" borderId="3" xfId="23" applyFont="1" applyFill="1" applyBorder="1" applyAlignment="1">
      <alignment horizontal="left" vertical="center" wrapText="1"/>
    </xf>
    <xf numFmtId="0" fontId="4" fillId="3" borderId="3" xfId="23" applyFont="1" applyFill="1" applyBorder="1" applyAlignment="1">
      <alignment horizontal="left" vertical="center"/>
    </xf>
    <xf numFmtId="0" fontId="4" fillId="3" borderId="0" xfId="23" applyFont="1" applyFill="1" applyAlignment="1">
      <alignment horizontal="left" vertical="center"/>
    </xf>
    <xf numFmtId="0" fontId="4" fillId="3" borderId="0" xfId="23" applyFont="1" applyFill="1" applyAlignment="1">
      <alignment horizontal="left" wrapText="1"/>
    </xf>
    <xf numFmtId="0" fontId="4" fillId="3" borderId="0" xfId="23" applyFont="1" applyFill="1" applyAlignment="1">
      <alignment horizontal="left"/>
    </xf>
    <xf numFmtId="0" fontId="5" fillId="3" borderId="0" xfId="23" applyFill="1" applyAlignment="1">
      <alignment horizontal="left" vertical="center" wrapText="1"/>
    </xf>
    <xf numFmtId="0" fontId="9" fillId="0" borderId="0" xfId="23" applyFont="1" applyAlignment="1">
      <alignment horizontal="left" vertical="center"/>
    </xf>
    <xf numFmtId="0" fontId="21" fillId="3" borderId="0" xfId="23" applyFont="1" applyFill="1" applyAlignment="1">
      <alignment horizontal="left" vertical="center" wrapText="1"/>
    </xf>
    <xf numFmtId="0" fontId="5" fillId="3" borderId="0" xfId="23" applyFill="1" applyAlignment="1">
      <alignment horizontal="left" wrapText="1"/>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0" borderId="0" xfId="0"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21" fillId="16" borderId="0" xfId="23" applyFont="1" applyFill="1" applyAlignment="1">
      <alignment horizontal="left" vertical="center" wrapText="1"/>
    </xf>
    <xf numFmtId="0" fontId="0" fillId="4" borderId="0" xfId="0" applyFill="1" applyAlignment="1" applyProtection="1">
      <alignment horizontal="left"/>
      <protection hidden="1"/>
    </xf>
    <xf numFmtId="49" fontId="4" fillId="4" borderId="0" xfId="0" applyNumberFormat="1" applyFont="1" applyFill="1" applyAlignment="1" applyProtection="1">
      <alignment horizontal="left" vertical="center" wrapText="1"/>
      <protection locked="0"/>
    </xf>
    <xf numFmtId="0" fontId="0" fillId="4" borderId="0" xfId="0" applyFill="1" applyAlignment="1" applyProtection="1">
      <alignment horizontal="center"/>
      <protection hidden="1"/>
    </xf>
    <xf numFmtId="0" fontId="5" fillId="0" borderId="0" xfId="0" applyFont="1" applyAlignment="1">
      <alignment horizontal="left" vertical="center" wrapText="1"/>
    </xf>
    <xf numFmtId="0" fontId="4" fillId="4" borderId="0" xfId="0" applyFont="1" applyFill="1" applyAlignment="1" applyProtection="1">
      <alignment vertical="center" wrapText="1"/>
      <protection locked="0"/>
    </xf>
    <xf numFmtId="0" fontId="7" fillId="0" borderId="0" xfId="0" applyFont="1" applyAlignment="1" applyProtection="1">
      <alignment horizontal="left" vertical="center" wrapText="1"/>
      <protection hidden="1"/>
    </xf>
    <xf numFmtId="0" fontId="0" fillId="4" borderId="0" xfId="0" applyFill="1" applyAlignment="1" applyProtection="1">
      <alignment horizontal="left" vertical="center"/>
      <protection hidden="1"/>
    </xf>
    <xf numFmtId="49" fontId="0" fillId="4" borderId="0" xfId="0" applyNumberFormat="1" applyFill="1" applyAlignment="1" applyProtection="1">
      <alignment horizontal="left" vertical="center" wrapText="1"/>
      <protection locked="0"/>
    </xf>
    <xf numFmtId="0" fontId="1" fillId="0" borderId="0" xfId="1" applyFill="1" applyBorder="1" applyAlignment="1" applyProtection="1">
      <alignment horizontal="left"/>
      <protection hidden="1"/>
    </xf>
    <xf numFmtId="0" fontId="20"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21"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xf numFmtId="0" fontId="16" fillId="0" borderId="0" xfId="0" applyFont="1" applyFill="1" applyAlignment="1">
      <alignment horizontal="justify" vertical="top" wrapText="1"/>
    </xf>
    <xf numFmtId="0" fontId="16" fillId="0" borderId="0" xfId="0" applyFont="1" applyFill="1" applyAlignment="1">
      <alignment horizontal="left" vertical="top" wrapText="1"/>
    </xf>
    <xf numFmtId="0" fontId="16" fillId="0" borderId="0" xfId="0" applyFont="1" applyFill="1" applyAlignment="1">
      <alignment wrapText="1"/>
    </xf>
    <xf numFmtId="0" fontId="16" fillId="0" borderId="0" xfId="0" applyFont="1" applyFill="1"/>
  </cellXfs>
  <cellStyles count="25">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Link 2" xfId="24" xr:uid="{48D61D73-91F9-4B25-82DE-BD8A686A377D}"/>
    <cellStyle name="Standard" xfId="0" builtinId="0"/>
    <cellStyle name="Standard 2" xfId="2" xr:uid="{00000000-0005-0000-0000-000015000000}"/>
    <cellStyle name="Standard 2 2 2" xfId="23" xr:uid="{FD9B5183-99AC-44E3-8EF9-265A1065EDB6}"/>
    <cellStyle name="Standard 3" xfId="22" xr:uid="{00000000-0005-0000-0000-000016000000}"/>
  </cellStyles>
  <dxfs count="32">
    <dxf>
      <font>
        <condense val="0"/>
        <extend val="0"/>
        <color indexed="9"/>
      </font>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30" dropStyle="combo" dx="18" fmlaLink="Trockenmasse!$B$1" fmlaRange="Trockenmasse!$B$3:$B$19" sel="17" val="0"/>
</file>

<file path=xl/ctrlProps/ctrlProp10.xml><?xml version="1.0" encoding="utf-8"?>
<formControlPr xmlns="http://schemas.microsoft.com/office/spreadsheetml/2009/9/main" objectType="Drop" dropLines="30" dropStyle="combo" dx="18" fmlaLink="Gesamtpolyphenole!$B$1" fmlaRange="Gesamtpolyphenole!$B$3:$B$9" sel="7" val="0"/>
</file>

<file path=xl/ctrlProps/ctrlProp11.xml><?xml version="1.0" encoding="utf-8"?>
<formControlPr xmlns="http://schemas.microsoft.com/office/spreadsheetml/2009/9/main" objectType="Drop" dropLines="30" dropStyle="combo" dx="18" fmlaLink="'Säureunlösliche Asche'!$B$1" fmlaRange="'Säureunlösliche Asche'!$B$3:$B$10" sel="8" val="0"/>
</file>

<file path=xl/ctrlProps/ctrlProp2.xml><?xml version="1.0" encoding="utf-8"?>
<formControlPr xmlns="http://schemas.microsoft.com/office/spreadsheetml/2009/9/main" objectType="Drop" dropLines="30" dropStyle="combo" dx="18" fmlaLink="Gesamtasche!$B$1" fmlaRange="Gesamtasche!$B$3:$B$12" sel="10" val="0"/>
</file>

<file path=xl/ctrlProps/ctrlProp3.xml><?xml version="1.0" encoding="utf-8"?>
<formControlPr xmlns="http://schemas.microsoft.com/office/spreadsheetml/2009/9/main" objectType="Drop" dropLines="30" dropStyle="combo" dx="18" fmlaLink="'Wasserlösliche Asche'!$B$1" fmlaRange="'Wasserlösliche Asche'!$B$3:$B$10" sel="8" val="0"/>
</file>

<file path=xl/ctrlProps/ctrlProp4.xml><?xml version="1.0" encoding="utf-8"?>
<formControlPr xmlns="http://schemas.microsoft.com/office/spreadsheetml/2009/9/main" objectType="Drop" dropLines="30" dropStyle="combo" dx="18" fmlaLink="WasserlöslicherExtraktanteil!$B$1" fmlaRange="WasserlöslicherExtraktanteil!$B$3:$B$9" sel="7" val="0"/>
</file>

<file path=xl/ctrlProps/ctrlProp5.xml><?xml version="1.0" encoding="utf-8"?>
<formControlPr xmlns="http://schemas.microsoft.com/office/spreadsheetml/2009/9/main" objectType="Drop" dropLines="30" dropStyle="combo" dx="18" fmlaLink="CofTheo!$D$2" fmlaRange="CofTheo!$B$3:$B$26" sel="24" val="0"/>
</file>

<file path=xl/ctrlProps/ctrlProp6.xml><?xml version="1.0" encoding="utf-8"?>
<formControlPr xmlns="http://schemas.microsoft.com/office/spreadsheetml/2009/9/main" objectType="Drop" dropLines="30" dropStyle="combo" dx="18" fmlaLink="CofTheo!$E$2" fmlaRange="CofTheo!$B$3:$B$26" sel="24"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30" dropStyle="combo" dx="18" fmlaLink="Gesamtasche!$B$24" fmlaRange="Gesamtasche!$B$25:$B$35" sel="11" val="0"/>
</file>

<file path=xl/ctrlProps/ctrlProp9.xml><?xml version="1.0" encoding="utf-8"?>
<formControlPr xmlns="http://schemas.microsoft.com/office/spreadsheetml/2009/9/main" objectType="Drop" dropLines="30" dropStyle="combo" dx="18" fmlaLink="CofTheo!$F$2" fmlaRange="CofTheo!$B$3:$B$26" sel="2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EE09F77D-F9E9-452B-ADDC-E2A511C9A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20738</xdr:colOff>
      <xdr:row>46</xdr:row>
      <xdr:rowOff>104775</xdr:rowOff>
    </xdr:to>
    <xdr:pic>
      <xdr:nvPicPr>
        <xdr:cNvPr id="2" name="Grafik 1">
          <a:extLst>
            <a:ext uri="{FF2B5EF4-FFF2-40B4-BE49-F238E27FC236}">
              <a16:creationId xmlns:a16="http://schemas.microsoft.com/office/drawing/2014/main" id="{5E045F1E-5A80-7F8F-A6C6-E059ACB7E40C}"/>
            </a:ext>
          </a:extLst>
        </xdr:cNvPr>
        <xdr:cNvPicPr>
          <a:picLocks noChangeAspect="1"/>
        </xdr:cNvPicPr>
      </xdr:nvPicPr>
      <xdr:blipFill>
        <a:blip xmlns:r="http://schemas.openxmlformats.org/officeDocument/2006/relationships" r:embed="rId1"/>
        <a:stretch>
          <a:fillRect/>
        </a:stretch>
      </xdr:blipFill>
      <xdr:spPr>
        <a:xfrm>
          <a:off x="0" y="0"/>
          <a:ext cx="6878738" cy="821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143839</xdr:colOff>
      <xdr:row>45</xdr:row>
      <xdr:rowOff>33337</xdr:rowOff>
    </xdr:to>
    <xdr:pic>
      <xdr:nvPicPr>
        <xdr:cNvPr id="2" name="Grafik 1">
          <a:extLst>
            <a:ext uri="{FF2B5EF4-FFF2-40B4-BE49-F238E27FC236}">
              <a16:creationId xmlns:a16="http://schemas.microsoft.com/office/drawing/2014/main" id="{146F9385-6899-3032-6B54-34816DB879B1}"/>
            </a:ext>
          </a:extLst>
        </xdr:cNvPr>
        <xdr:cNvPicPr>
          <a:picLocks noChangeAspect="1"/>
        </xdr:cNvPicPr>
      </xdr:nvPicPr>
      <xdr:blipFill>
        <a:blip xmlns:r="http://schemas.openxmlformats.org/officeDocument/2006/relationships" r:embed="rId1"/>
        <a:stretch>
          <a:fillRect/>
        </a:stretch>
      </xdr:blipFill>
      <xdr:spPr>
        <a:xfrm>
          <a:off x="0" y="0"/>
          <a:ext cx="6530352" cy="7962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6</xdr:col>
          <xdr:colOff>900113</xdr:colOff>
          <xdr:row>30</xdr:row>
          <xdr:rowOff>219075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32</xdr:row>
          <xdr:rowOff>23813</xdr:rowOff>
        </xdr:from>
        <xdr:to>
          <xdr:col>6</xdr:col>
          <xdr:colOff>904875</xdr:colOff>
          <xdr:row>32</xdr:row>
          <xdr:rowOff>219075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37</xdr:row>
          <xdr:rowOff>23813</xdr:rowOff>
        </xdr:from>
        <xdr:to>
          <xdr:col>6</xdr:col>
          <xdr:colOff>904875</xdr:colOff>
          <xdr:row>37</xdr:row>
          <xdr:rowOff>219075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23813</xdr:rowOff>
        </xdr:from>
        <xdr:to>
          <xdr:col>6</xdr:col>
          <xdr:colOff>904875</xdr:colOff>
          <xdr:row>39</xdr:row>
          <xdr:rowOff>219075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23813</xdr:rowOff>
        </xdr:from>
        <xdr:to>
          <xdr:col>6</xdr:col>
          <xdr:colOff>904875</xdr:colOff>
          <xdr:row>41</xdr:row>
          <xdr:rowOff>219075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23813</xdr:rowOff>
        </xdr:from>
        <xdr:to>
          <xdr:col>6</xdr:col>
          <xdr:colOff>904875</xdr:colOff>
          <xdr:row>43</xdr:row>
          <xdr:rowOff>219075</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23813</xdr:colOff>
          <xdr:row>14</xdr:row>
          <xdr:rowOff>138113</xdr:rowOff>
        </xdr:from>
        <xdr:to>
          <xdr:col>6</xdr:col>
          <xdr:colOff>900113</xdr:colOff>
          <xdr:row>14</xdr:row>
          <xdr:rowOff>404813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33</xdr:row>
          <xdr:rowOff>38100</xdr:rowOff>
        </xdr:from>
        <xdr:to>
          <xdr:col>6</xdr:col>
          <xdr:colOff>904875</xdr:colOff>
          <xdr:row>34</xdr:row>
          <xdr:rowOff>23813</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45</xdr:row>
          <xdr:rowOff>9525</xdr:rowOff>
        </xdr:from>
        <xdr:to>
          <xdr:col>6</xdr:col>
          <xdr:colOff>904875</xdr:colOff>
          <xdr:row>45</xdr:row>
          <xdr:rowOff>214313</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47</xdr:row>
          <xdr:rowOff>38100</xdr:rowOff>
        </xdr:from>
        <xdr:to>
          <xdr:col>6</xdr:col>
          <xdr:colOff>904875</xdr:colOff>
          <xdr:row>48</xdr:row>
          <xdr:rowOff>23813</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35</xdr:row>
          <xdr:rowOff>23813</xdr:rowOff>
        </xdr:from>
        <xdr:to>
          <xdr:col>6</xdr:col>
          <xdr:colOff>904875</xdr:colOff>
          <xdr:row>35</xdr:row>
          <xdr:rowOff>219075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2873-8FAF-47B0-B375-07E405C33E40}">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95" t="s">
        <v>43</v>
      </c>
      <c r="B1" s="96"/>
      <c r="C1" s="96"/>
    </row>
    <row r="2" spans="1:3" ht="51.95" customHeight="1" x14ac:dyDescent="0.4">
      <c r="A2" s="97" t="s">
        <v>59</v>
      </c>
      <c r="B2" s="98"/>
      <c r="C2" s="98"/>
    </row>
    <row r="3" spans="1:3" ht="74.25" customHeight="1" x14ac:dyDescent="0.4">
      <c r="A3" s="97" t="s">
        <v>72</v>
      </c>
      <c r="B3" s="97"/>
      <c r="C3" s="97"/>
    </row>
    <row r="4" spans="1:3" ht="80.45" customHeight="1" x14ac:dyDescent="0.55000000000000004">
      <c r="A4" s="97" t="s">
        <v>75</v>
      </c>
      <c r="B4" s="98"/>
      <c r="C4" s="98"/>
    </row>
    <row r="5" spans="1:3" ht="30.5" customHeight="1" x14ac:dyDescent="0.45">
      <c r="A5" s="99"/>
      <c r="B5" s="99"/>
      <c r="C5" s="99"/>
    </row>
    <row r="6" spans="1:3" ht="30.5" customHeight="1" x14ac:dyDescent="0.4">
      <c r="A6" s="84" t="s">
        <v>44</v>
      </c>
    </row>
    <row r="7" spans="1:3" ht="54" customHeight="1" x14ac:dyDescent="0.4">
      <c r="A7" s="93" t="s">
        <v>45</v>
      </c>
      <c r="B7" s="94"/>
      <c r="C7" s="94"/>
    </row>
    <row r="9" spans="1:3" x14ac:dyDescent="0.4">
      <c r="A9" s="85" t="s">
        <v>46</v>
      </c>
      <c r="B9" s="85" t="s">
        <v>47</v>
      </c>
    </row>
    <row r="10" spans="1:3" ht="15.4" x14ac:dyDescent="0.4">
      <c r="A10" s="86">
        <v>1379</v>
      </c>
      <c r="B10" s="86">
        <v>1380</v>
      </c>
    </row>
    <row r="11" spans="1:3" ht="15.4" x14ac:dyDescent="0.4">
      <c r="A11" s="86">
        <v>179.34</v>
      </c>
      <c r="B11" s="86">
        <v>179</v>
      </c>
    </row>
    <row r="12" spans="1:3" ht="15.4" x14ac:dyDescent="0.4">
      <c r="A12" s="86">
        <v>80.12</v>
      </c>
      <c r="B12" s="86">
        <v>80.099999999999994</v>
      </c>
    </row>
    <row r="13" spans="1:3" ht="15.4" x14ac:dyDescent="0.4">
      <c r="A13" s="86">
        <v>7.8</v>
      </c>
      <c r="B13" s="87">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1"/>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24" t="s">
        <v>110</v>
      </c>
      <c r="D3" t="s">
        <v>18</v>
      </c>
    </row>
    <row r="4" spans="1:7" x14ac:dyDescent="0.4">
      <c r="A4" t="s">
        <v>14</v>
      </c>
      <c r="B4" s="3">
        <f>YEAR(Ergebnisse!E5)</f>
        <v>2025</v>
      </c>
      <c r="D4" s="4">
        <v>2</v>
      </c>
    </row>
    <row r="5" spans="1:7" x14ac:dyDescent="0.4">
      <c r="A5" t="s">
        <v>15</v>
      </c>
      <c r="B5" s="3" t="str">
        <f>D8</f>
        <v>N</v>
      </c>
      <c r="D5" t="str">
        <f>IF(D4=2,"N","J")</f>
        <v>N</v>
      </c>
      <c r="F5">
        <v>1</v>
      </c>
      <c r="G5" s="37" t="s">
        <v>65</v>
      </c>
    </row>
    <row r="6" spans="1:7" x14ac:dyDescent="0.4">
      <c r="A6" t="s">
        <v>39</v>
      </c>
      <c r="B6" s="3">
        <f>Ergebnisse!G3</f>
        <v>1</v>
      </c>
      <c r="F6">
        <v>2</v>
      </c>
      <c r="G6" s="37" t="s">
        <v>66</v>
      </c>
    </row>
    <row r="7" spans="1:7" x14ac:dyDescent="0.4">
      <c r="A7" t="s">
        <v>42</v>
      </c>
      <c r="B7" s="26">
        <f>Ergebnisse!E5</f>
        <v>45907</v>
      </c>
    </row>
    <row r="8" spans="1:7" x14ac:dyDescent="0.4">
      <c r="A8" t="s">
        <v>16</v>
      </c>
      <c r="B8" s="3">
        <v>9</v>
      </c>
      <c r="D8" t="str">
        <f>LEFT(D5,1)</f>
        <v>N</v>
      </c>
    </row>
    <row r="9" spans="1:7" x14ac:dyDescent="0.4">
      <c r="A9" t="s">
        <v>17</v>
      </c>
      <c r="B9" s="3">
        <v>2</v>
      </c>
    </row>
    <row r="10" spans="1:7" x14ac:dyDescent="0.4">
      <c r="A10" t="s">
        <v>178</v>
      </c>
      <c r="B10" s="68">
        <f>Kontakt!B2</f>
        <v>0</v>
      </c>
    </row>
    <row r="11" spans="1:7" x14ac:dyDescent="0.4">
      <c r="A11" t="s">
        <v>179</v>
      </c>
      <c r="B11" s="69">
        <f>IF(Kontakt!B3=Kontakt!B15,Kontakt!B3,0)</f>
        <v>0</v>
      </c>
    </row>
    <row r="12" spans="1:7" x14ac:dyDescent="0.4">
      <c r="A12" s="37" t="s">
        <v>180</v>
      </c>
      <c r="B12" s="3">
        <v>1</v>
      </c>
    </row>
    <row r="13" spans="1:7" x14ac:dyDescent="0.4">
      <c r="A13" t="s">
        <v>21</v>
      </c>
      <c r="B13" s="2" t="str">
        <f>Ergebnisse!A19</f>
        <v>Trockenmasse</v>
      </c>
      <c r="C13" s="2" t="str">
        <f>Ergebnisse!B19</f>
        <v>g/100 g Probe1</v>
      </c>
    </row>
    <row r="14" spans="1:7" x14ac:dyDescent="0.4">
      <c r="A14" t="s">
        <v>22</v>
      </c>
      <c r="B14" s="2" t="str">
        <f>Ergebnisse!A20</f>
        <v>Gesamtasche</v>
      </c>
      <c r="C14" s="2" t="str">
        <f>Ergebnisse!B20</f>
        <v>g/100 g TM2</v>
      </c>
    </row>
    <row r="15" spans="1:7" x14ac:dyDescent="0.4">
      <c r="A15" t="s">
        <v>23</v>
      </c>
      <c r="B15" s="2" t="str">
        <f>Ergebnisse!A21</f>
        <v>Säureunlösliche Asche</v>
      </c>
      <c r="C15" s="2" t="str">
        <f>Ergebnisse!B21</f>
        <v>g/100 g TM2</v>
      </c>
    </row>
    <row r="16" spans="1:7" x14ac:dyDescent="0.4">
      <c r="A16" t="s">
        <v>29</v>
      </c>
      <c r="B16" s="2" t="str">
        <f>Ergebnisse!A22</f>
        <v>Wasserlösliche Asche</v>
      </c>
      <c r="C16" s="2" t="str">
        <f>Ergebnisse!B22</f>
        <v>g/100 g TM2</v>
      </c>
    </row>
    <row r="17" spans="1:3" x14ac:dyDescent="0.4">
      <c r="A17" t="s">
        <v>30</v>
      </c>
      <c r="B17" s="2" t="str">
        <f>Ergebnisse!A23</f>
        <v>Wasserlöslicher Extraktanteil</v>
      </c>
      <c r="C17" s="2" t="str">
        <f>Ergebnisse!B23</f>
        <v>g/100 g TM2</v>
      </c>
    </row>
    <row r="18" spans="1:3" x14ac:dyDescent="0.4">
      <c r="A18" t="s">
        <v>31</v>
      </c>
      <c r="B18" s="2" t="str">
        <f>Ergebnisse!A24</f>
        <v>Coffein</v>
      </c>
      <c r="C18" s="2" t="str">
        <f>Ergebnisse!B24</f>
        <v>mg/100 TM2</v>
      </c>
    </row>
    <row r="19" spans="1:3" x14ac:dyDescent="0.4">
      <c r="A19" t="s">
        <v>32</v>
      </c>
      <c r="B19" s="2" t="str">
        <f>Ergebnisse!A25</f>
        <v>Theobromin</v>
      </c>
      <c r="C19" s="2" t="str">
        <f>Ergebnisse!B25</f>
        <v>mg/100 TM2</v>
      </c>
    </row>
    <row r="20" spans="1:3" x14ac:dyDescent="0.4">
      <c r="A20" t="s">
        <v>109</v>
      </c>
      <c r="B20" s="2" t="str">
        <f>Ergebnisse!A26</f>
        <v>Theophyllin</v>
      </c>
      <c r="C20" s="2" t="str">
        <f>Ergebnisse!B26</f>
        <v>mg/100 TM2</v>
      </c>
    </row>
    <row r="21" spans="1:3" x14ac:dyDescent="0.4">
      <c r="A21" t="s">
        <v>167</v>
      </c>
      <c r="B21" s="2" t="str">
        <f>Ergebnisse!A27</f>
        <v>Gesamtpolyphenole</v>
      </c>
      <c r="C21" s="2" t="str">
        <f>Ergebnisse!B27</f>
        <v>g/100 g TM2</v>
      </c>
    </row>
  </sheetData>
  <sheetProtection algorithmName="SHA-512" hashValue="tK4IfDmz/THXDgJsw6Qkj8yS9DUmZQQNws7EB7MpqyJzSjLYQiUMDBt7zIk7agiBlAqhILi+rkBE6ufRZ7xNBA==" saltValue="S5wQzJtbqIQQi0svzL+IKA=="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49"/>
  <sheetViews>
    <sheetView workbookViewId="0"/>
  </sheetViews>
  <sheetFormatPr baseColWidth="10" defaultColWidth="11.42578125" defaultRowHeight="13.9" x14ac:dyDescent="0.4"/>
  <cols>
    <col min="1" max="1" width="31.35546875" style="9" customWidth="1"/>
    <col min="2" max="2" width="16.42578125" style="9" customWidth="1"/>
    <col min="3" max="3" width="13" style="9" bestFit="1" customWidth="1"/>
    <col min="4" max="6" width="15.640625" style="9" customWidth="1"/>
    <col min="7" max="7" width="14.640625" style="9" customWidth="1"/>
    <col min="8" max="8" width="9.640625" style="9" customWidth="1"/>
    <col min="9" max="9" width="3.140625" style="9" customWidth="1"/>
    <col min="10" max="16384" width="11.42578125" style="9"/>
  </cols>
  <sheetData>
    <row r="1" spans="1:8" ht="21.95" customHeight="1" x14ac:dyDescent="0.55000000000000004">
      <c r="A1" s="5" t="s">
        <v>0</v>
      </c>
      <c r="B1" s="6"/>
      <c r="E1" s="7" t="s">
        <v>3</v>
      </c>
      <c r="F1" s="8"/>
      <c r="G1" s="63" t="s">
        <v>170</v>
      </c>
    </row>
    <row r="2" spans="1:8" ht="21.95" customHeight="1" x14ac:dyDescent="0.55000000000000004">
      <c r="A2" s="5" t="s">
        <v>111</v>
      </c>
      <c r="B2" s="6"/>
      <c r="E2" s="7" t="s">
        <v>4</v>
      </c>
      <c r="F2" s="8"/>
      <c r="G2" s="63" t="s">
        <v>170</v>
      </c>
    </row>
    <row r="3" spans="1:8" ht="21.95" customHeight="1" x14ac:dyDescent="0.55000000000000004">
      <c r="A3" s="5"/>
      <c r="B3" s="6"/>
      <c r="E3" s="132" t="s">
        <v>56</v>
      </c>
      <c r="F3" s="132"/>
      <c r="G3" s="33">
        <v>1</v>
      </c>
    </row>
    <row r="4" spans="1:8" ht="21.95" customHeight="1" x14ac:dyDescent="0.5">
      <c r="A4" s="7" t="s">
        <v>10</v>
      </c>
      <c r="B4" s="130" t="s">
        <v>5</v>
      </c>
      <c r="C4" s="130"/>
      <c r="E4" s="34"/>
      <c r="F4" s="34" t="str">
        <f>IF(OR(ISBLANK(G1),G1="?"),"",IF(ISNUMBER(VALUE(G1)),"","Bitte nur Ziffern eingeben (numbers only)"))</f>
        <v/>
      </c>
      <c r="G4" s="60" t="s">
        <v>135</v>
      </c>
      <c r="H4" s="10"/>
    </row>
    <row r="5" spans="1:8" ht="21.95" customHeight="1" x14ac:dyDescent="0.5">
      <c r="A5" s="10" t="s">
        <v>64</v>
      </c>
      <c r="E5" s="92">
        <v>45907</v>
      </c>
      <c r="F5" s="34" t="str">
        <f>IF(OR(ISBLANK(G2),G2="?"),"",IF(ISNUMBER(VALUE(G2)),"","Bitte nur Ziffern eingeben (numbers only)"))</f>
        <v/>
      </c>
      <c r="G5" s="8"/>
      <c r="H5" s="10"/>
    </row>
    <row r="6" spans="1:8" ht="12.2" customHeight="1" x14ac:dyDescent="0.4"/>
    <row r="7" spans="1:8" s="12" customFormat="1" ht="39.950000000000003" customHeight="1" x14ac:dyDescent="0.4">
      <c r="A7" s="133" t="s">
        <v>95</v>
      </c>
      <c r="B7" s="134"/>
      <c r="C7" s="134"/>
      <c r="D7" s="134"/>
      <c r="E7" s="134"/>
      <c r="F7" s="134"/>
      <c r="G7" s="134"/>
    </row>
    <row r="8" spans="1:8" s="12" customFormat="1" ht="39.950000000000003" customHeight="1" x14ac:dyDescent="0.4">
      <c r="A8" s="133" t="s">
        <v>204</v>
      </c>
      <c r="B8" s="134"/>
      <c r="C8" s="134"/>
      <c r="D8" s="134"/>
      <c r="E8" s="134"/>
      <c r="F8" s="134"/>
      <c r="G8" s="134"/>
    </row>
    <row r="9" spans="1:8" s="12" customFormat="1" ht="39.950000000000003" customHeight="1" x14ac:dyDescent="0.4">
      <c r="A9" s="133" t="s">
        <v>67</v>
      </c>
      <c r="B9" s="134"/>
      <c r="C9" s="134"/>
      <c r="D9" s="134"/>
      <c r="E9" s="134"/>
      <c r="F9" s="134"/>
      <c r="G9" s="134"/>
    </row>
    <row r="10" spans="1:8" s="12" customFormat="1" ht="39.950000000000003" customHeight="1" x14ac:dyDescent="0.4">
      <c r="A10" s="135" t="s">
        <v>105</v>
      </c>
      <c r="B10" s="134"/>
      <c r="C10" s="134"/>
      <c r="D10" s="134"/>
      <c r="E10" s="134"/>
      <c r="F10" s="134"/>
      <c r="G10" s="134"/>
    </row>
    <row r="11" spans="1:8" s="12" customFormat="1" ht="39.950000000000003" customHeight="1" x14ac:dyDescent="0.4">
      <c r="A11" s="133" t="s">
        <v>62</v>
      </c>
      <c r="B11" s="134"/>
      <c r="C11" s="134"/>
      <c r="D11" s="134"/>
      <c r="E11" s="134"/>
      <c r="F11" s="134"/>
      <c r="G11" s="134"/>
    </row>
    <row r="12" spans="1:8" s="12" customFormat="1" ht="39.950000000000003" customHeight="1" x14ac:dyDescent="0.4">
      <c r="A12" s="133" t="s">
        <v>68</v>
      </c>
      <c r="B12" s="134"/>
      <c r="C12" s="134"/>
      <c r="D12" s="134"/>
      <c r="E12" s="134"/>
      <c r="F12" s="134"/>
      <c r="G12" s="134"/>
    </row>
    <row r="13" spans="1:8" s="12" customFormat="1" ht="25.25" customHeight="1" x14ac:dyDescent="0.4">
      <c r="A13" s="131"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3" s="131"/>
      <c r="C13" s="131"/>
      <c r="D13" s="131"/>
      <c r="E13" s="131"/>
      <c r="F13" s="131"/>
      <c r="G13" s="131"/>
    </row>
    <row r="14" spans="1:8" s="12" customFormat="1" ht="25.25" customHeight="1" x14ac:dyDescent="0.4">
      <c r="A14" s="131" t="str">
        <f>IF(OR(OR(ISBLANK(G1),G1="?"),OR(ISBLANK(G2),G2="?")),"Nur wenn diese beiden Felder ausgefüllt sind, kann der Absender dieser Tabelle korrekt identifiziert werden.","Haben Sie im Tabellenblatt Kontakt alle gelb hinterlegten Felder ausgefüllt?")</f>
        <v>Nur wenn diese beiden Felder ausgefüllt sind, kann der Absender dieser Tabelle korrekt identifiziert werden.</v>
      </c>
      <c r="B14" s="131"/>
      <c r="C14" s="131"/>
      <c r="D14" s="131"/>
      <c r="E14" s="131"/>
      <c r="F14" s="131"/>
      <c r="G14" s="131"/>
    </row>
    <row r="15" spans="1:8" s="12" customFormat="1" ht="39.950000000000003" customHeight="1" x14ac:dyDescent="0.5">
      <c r="A15" s="127" t="s">
        <v>76</v>
      </c>
      <c r="B15" s="127"/>
      <c r="C15" s="127"/>
      <c r="D15" s="127"/>
      <c r="E15" s="127"/>
      <c r="F15" s="127"/>
      <c r="G15" s="36"/>
    </row>
    <row r="16" spans="1:8" ht="12.2" customHeight="1" x14ac:dyDescent="0.4"/>
    <row r="17" spans="1:9" s="16" customFormat="1" ht="39.950000000000003" customHeight="1" x14ac:dyDescent="0.45">
      <c r="A17" s="16" t="s">
        <v>1</v>
      </c>
      <c r="B17" s="16" t="s">
        <v>2</v>
      </c>
      <c r="C17" s="17" t="s">
        <v>41</v>
      </c>
      <c r="D17" s="17" t="s">
        <v>7</v>
      </c>
      <c r="E17" s="17" t="s">
        <v>8</v>
      </c>
      <c r="F17" s="17" t="s">
        <v>9</v>
      </c>
      <c r="G17" s="18" t="s">
        <v>79</v>
      </c>
      <c r="H17" s="19"/>
      <c r="I17" s="17"/>
    </row>
    <row r="18" spans="1:9" s="16" customFormat="1" ht="9.9499999999999993" customHeight="1" x14ac:dyDescent="0.45">
      <c r="C18" s="17"/>
      <c r="D18" s="17"/>
      <c r="E18" s="17"/>
      <c r="F18" s="17"/>
      <c r="G18" s="39"/>
      <c r="H18" s="19"/>
      <c r="I18" s="17"/>
    </row>
    <row r="19" spans="1:9" s="16" customFormat="1" ht="35" customHeight="1" x14ac:dyDescent="0.45">
      <c r="A19" s="20" t="s">
        <v>98</v>
      </c>
      <c r="B19" s="20" t="s">
        <v>106</v>
      </c>
      <c r="C19" s="25">
        <v>4</v>
      </c>
      <c r="D19" s="62"/>
      <c r="E19" s="62"/>
      <c r="F19" s="25">
        <f>Trockenmasse!$B$1</f>
        <v>17</v>
      </c>
      <c r="G19" s="51"/>
      <c r="H19" s="43">
        <f>Trockenmasse!$C$1</f>
        <v>16</v>
      </c>
      <c r="I19" s="21"/>
    </row>
    <row r="20" spans="1:9" s="16" customFormat="1" ht="35" customHeight="1" x14ac:dyDescent="0.45">
      <c r="A20" s="20" t="s">
        <v>99</v>
      </c>
      <c r="B20" s="20" t="s">
        <v>107</v>
      </c>
      <c r="C20" s="25">
        <v>3</v>
      </c>
      <c r="D20" s="62"/>
      <c r="E20" s="62"/>
      <c r="F20" s="25">
        <f>Gesamtasche!B1</f>
        <v>10</v>
      </c>
      <c r="G20" s="25">
        <f>Gesamtasche!B24</f>
        <v>11</v>
      </c>
      <c r="H20" s="43">
        <f>Gesamtasche!$C$1</f>
        <v>9</v>
      </c>
      <c r="I20" s="43">
        <f>Gesamtasche!C24</f>
        <v>10</v>
      </c>
    </row>
    <row r="21" spans="1:9" s="16" customFormat="1" ht="35" customHeight="1" x14ac:dyDescent="0.45">
      <c r="A21" s="20" t="s">
        <v>100</v>
      </c>
      <c r="B21" s="20" t="s">
        <v>107</v>
      </c>
      <c r="C21" s="25">
        <v>3</v>
      </c>
      <c r="D21" s="62"/>
      <c r="E21" s="62"/>
      <c r="F21" s="25">
        <f>'Säureunlösliche Asche'!B1</f>
        <v>9</v>
      </c>
      <c r="G21" s="51"/>
      <c r="H21" s="43">
        <f>'Säureunlösliche Asche'!$C$1</f>
        <v>7</v>
      </c>
      <c r="I21" s="21"/>
    </row>
    <row r="22" spans="1:9" s="16" customFormat="1" ht="35" customHeight="1" x14ac:dyDescent="0.45">
      <c r="A22" s="20" t="s">
        <v>101</v>
      </c>
      <c r="B22" s="20" t="s">
        <v>107</v>
      </c>
      <c r="C22" s="25">
        <v>3</v>
      </c>
      <c r="D22" s="62"/>
      <c r="E22" s="62"/>
      <c r="F22" s="25">
        <f>'Wasserlösliche Asche'!$B$1</f>
        <v>8</v>
      </c>
      <c r="G22" s="51"/>
      <c r="H22" s="43">
        <f>'Wasserlösliche Asche'!$C$1</f>
        <v>7</v>
      </c>
      <c r="I22" s="43"/>
    </row>
    <row r="23" spans="1:9" s="16" customFormat="1" ht="35" customHeight="1" x14ac:dyDescent="0.45">
      <c r="A23" s="20" t="s">
        <v>108</v>
      </c>
      <c r="B23" s="20" t="s">
        <v>107</v>
      </c>
      <c r="C23" s="25">
        <v>3</v>
      </c>
      <c r="D23" s="62"/>
      <c r="E23" s="62"/>
      <c r="F23" s="25">
        <f>WasserlöslicherExtraktanteil!B1</f>
        <v>7</v>
      </c>
      <c r="G23" s="51"/>
      <c r="H23" s="43">
        <f>WasserlöslicherExtraktanteil!C1</f>
        <v>6</v>
      </c>
      <c r="I23" s="21"/>
    </row>
    <row r="24" spans="1:9" s="16" customFormat="1" ht="35" customHeight="1" x14ac:dyDescent="0.45">
      <c r="A24" s="20" t="s">
        <v>102</v>
      </c>
      <c r="B24" s="20" t="s">
        <v>181</v>
      </c>
      <c r="C24" s="25">
        <v>3</v>
      </c>
      <c r="D24" s="62"/>
      <c r="E24" s="62"/>
      <c r="F24" s="25">
        <f>CofTheo!D2</f>
        <v>24</v>
      </c>
      <c r="G24" s="51"/>
      <c r="H24" s="43">
        <f>CofTheo!C1</f>
        <v>23</v>
      </c>
      <c r="I24" s="21"/>
    </row>
    <row r="25" spans="1:9" s="16" customFormat="1" ht="35" customHeight="1" x14ac:dyDescent="0.45">
      <c r="A25" s="20" t="s">
        <v>103</v>
      </c>
      <c r="B25" s="20" t="s">
        <v>181</v>
      </c>
      <c r="C25" s="25">
        <v>3</v>
      </c>
      <c r="D25" s="62"/>
      <c r="E25" s="62"/>
      <c r="F25" s="25">
        <f>CofTheo!E2</f>
        <v>24</v>
      </c>
      <c r="G25" s="51"/>
      <c r="H25" s="43">
        <f>CofTheo!C1</f>
        <v>23</v>
      </c>
    </row>
    <row r="26" spans="1:9" s="16" customFormat="1" ht="35" customHeight="1" x14ac:dyDescent="0.45">
      <c r="A26" s="20" t="s">
        <v>104</v>
      </c>
      <c r="B26" s="20" t="s">
        <v>181</v>
      </c>
      <c r="C26" s="25">
        <v>3</v>
      </c>
      <c r="D26" s="62"/>
      <c r="E26" s="62"/>
      <c r="F26" s="25">
        <f>CofTheo!F2</f>
        <v>24</v>
      </c>
      <c r="G26" s="51"/>
      <c r="H26" s="43">
        <f>CofTheo!C1</f>
        <v>23</v>
      </c>
    </row>
    <row r="27" spans="1:9" s="16" customFormat="1" ht="35" customHeight="1" x14ac:dyDescent="0.45">
      <c r="A27" s="20" t="s">
        <v>136</v>
      </c>
      <c r="B27" s="20" t="s">
        <v>107</v>
      </c>
      <c r="C27" s="25">
        <v>3</v>
      </c>
      <c r="D27" s="62"/>
      <c r="E27" s="62"/>
      <c r="F27" s="25">
        <f>Gesamtpolyphenole!B1</f>
        <v>7</v>
      </c>
      <c r="G27" s="51"/>
      <c r="H27" s="43">
        <f>Gesamtpolyphenole!C1</f>
        <v>6</v>
      </c>
    </row>
    <row r="28" spans="1:9" s="61" customFormat="1" ht="32" customHeight="1" x14ac:dyDescent="0.4">
      <c r="A28" s="20"/>
      <c r="B28" s="125" t="s">
        <v>171</v>
      </c>
      <c r="C28" s="125"/>
      <c r="D28" s="125"/>
      <c r="E28" s="125"/>
      <c r="F28" s="125"/>
      <c r="G28" s="125"/>
      <c r="H28" s="125"/>
    </row>
    <row r="29" spans="1:9" ht="25.25" customHeight="1" x14ac:dyDescent="0.45">
      <c r="A29" s="11" t="s">
        <v>63</v>
      </c>
    </row>
    <row r="30" spans="1:9" ht="9.9499999999999993" hidden="1" customHeight="1" x14ac:dyDescent="0.5">
      <c r="A30" s="8"/>
    </row>
    <row r="31" spans="1:9" ht="19.25" customHeight="1" x14ac:dyDescent="0.4">
      <c r="A31" s="22" t="str">
        <f>A19</f>
        <v>Trockenmasse</v>
      </c>
      <c r="B31" s="124"/>
      <c r="C31" s="124"/>
      <c r="D31" s="124"/>
      <c r="E31" s="124"/>
      <c r="F31" s="124"/>
      <c r="G31" s="124"/>
      <c r="H31" s="124"/>
      <c r="I31" s="14" t="b">
        <f>ISBLANK(VLOOKUP(F19,Trockenmasse!A3:C25,3))</f>
        <v>1</v>
      </c>
    </row>
    <row r="32" spans="1:9" ht="32" customHeight="1" x14ac:dyDescent="0.4">
      <c r="A32" s="13" t="str">
        <f>IF(F19=H19,"bitte eingeben:",IF(I31,"","Art der Modifikation:"))</f>
        <v/>
      </c>
      <c r="B32" s="123"/>
      <c r="C32" s="123"/>
      <c r="D32" s="123"/>
      <c r="E32" s="123"/>
      <c r="F32" s="123"/>
      <c r="G32" s="123"/>
      <c r="H32" s="123"/>
      <c r="I32" s="14"/>
    </row>
    <row r="33" spans="1:9" ht="19.25" customHeight="1" x14ac:dyDescent="0.4">
      <c r="A33" s="22" t="str">
        <f>A20</f>
        <v>Gesamtasche</v>
      </c>
      <c r="B33" s="124"/>
      <c r="C33" s="124"/>
      <c r="D33" s="124"/>
      <c r="E33" s="124"/>
      <c r="F33" s="124"/>
      <c r="G33" s="124"/>
      <c r="H33" s="124"/>
      <c r="I33" s="14" t="b">
        <f>ISBLANK(VLOOKUP(F20,Gesamtasche!A3:C27,3))</f>
        <v>1</v>
      </c>
    </row>
    <row r="34" spans="1:9" ht="19.25" customHeight="1" x14ac:dyDescent="0.45">
      <c r="A34" s="50" t="s">
        <v>94</v>
      </c>
      <c r="B34" s="56"/>
      <c r="C34" s="56"/>
      <c r="D34" s="56"/>
      <c r="E34" s="56"/>
      <c r="F34" s="56"/>
      <c r="G34" s="56"/>
      <c r="H34" s="56"/>
      <c r="I34" s="14"/>
    </row>
    <row r="35" spans="1:9" ht="32" customHeight="1" x14ac:dyDescent="0.4">
      <c r="A35" s="13" t="str">
        <f>IF(F20=H20,"bitte eingeben:",IF(I33,"","Art der Modifikation:"))</f>
        <v/>
      </c>
      <c r="B35" s="129"/>
      <c r="C35" s="129"/>
      <c r="D35" s="129"/>
      <c r="E35" s="129"/>
      <c r="F35" s="129"/>
      <c r="G35" s="129"/>
      <c r="H35" s="129"/>
      <c r="I35" s="14"/>
    </row>
    <row r="36" spans="1:9" ht="19.25" customHeight="1" x14ac:dyDescent="0.4">
      <c r="A36" s="22" t="str">
        <f>A21</f>
        <v>Säureunlösliche Asche</v>
      </c>
      <c r="B36" s="122"/>
      <c r="C36" s="122"/>
      <c r="D36" s="122"/>
      <c r="E36" s="122"/>
      <c r="F36" s="122"/>
      <c r="G36" s="122"/>
      <c r="H36" s="122"/>
      <c r="I36" s="14" t="b">
        <f>ISBLANK(VLOOKUP(F21,'Säureunlösliche Asche'!A3:C21,3))</f>
        <v>1</v>
      </c>
    </row>
    <row r="37" spans="1:9" ht="32" customHeight="1" x14ac:dyDescent="0.4">
      <c r="A37" s="13" t="str">
        <f>IF(F21=H21,"bitte eingeben:",IF(I36,"","Art der Modifikation:"))</f>
        <v/>
      </c>
      <c r="B37" s="126"/>
      <c r="C37" s="126"/>
      <c r="D37" s="126"/>
      <c r="E37" s="126"/>
      <c r="F37" s="126"/>
      <c r="G37" s="126"/>
      <c r="H37" s="126"/>
      <c r="I37" s="14"/>
    </row>
    <row r="38" spans="1:9" ht="19.25" customHeight="1" x14ac:dyDescent="0.4">
      <c r="A38" s="22" t="str">
        <f>A22</f>
        <v>Wasserlösliche Asche</v>
      </c>
      <c r="B38" s="128"/>
      <c r="C38" s="128"/>
      <c r="D38" s="128"/>
      <c r="E38" s="128"/>
      <c r="F38" s="128"/>
      <c r="G38" s="128"/>
      <c r="H38" s="128"/>
      <c r="I38" s="14" t="b">
        <f>ISBLANK(VLOOKUP(F22,'Wasserlösliche Asche'!A3:C13,3))</f>
        <v>1</v>
      </c>
    </row>
    <row r="39" spans="1:9" ht="32" customHeight="1" x14ac:dyDescent="0.4">
      <c r="A39" s="13" t="str">
        <f>IF(F22=H22,"bitte eingeben:",IF(I38,"","Art der Modifikation:"))</f>
        <v/>
      </c>
      <c r="B39" s="123"/>
      <c r="C39" s="123"/>
      <c r="D39" s="123"/>
      <c r="E39" s="123"/>
      <c r="F39" s="123"/>
      <c r="G39" s="123"/>
      <c r="H39" s="123"/>
      <c r="I39" s="14"/>
    </row>
    <row r="40" spans="1:9" ht="19.25" customHeight="1" x14ac:dyDescent="0.4">
      <c r="A40" s="22" t="str">
        <f>A23</f>
        <v>Wasserlöslicher Extraktanteil</v>
      </c>
      <c r="B40" s="122"/>
      <c r="C40" s="122"/>
      <c r="D40" s="122"/>
      <c r="E40" s="122"/>
      <c r="F40" s="122"/>
      <c r="G40" s="122"/>
      <c r="H40" s="122"/>
      <c r="I40" s="14" t="b">
        <f>ISBLANK(VLOOKUP(F23,WasserlöslicherExtraktanteil!A3:C23,3))</f>
        <v>1</v>
      </c>
    </row>
    <row r="41" spans="1:9" ht="32" customHeight="1" x14ac:dyDescent="0.4">
      <c r="A41" s="13" t="str">
        <f>IF(F23=H23,"bitte eingeben:",IF(I40,"","Art der Modifikation:"))</f>
        <v/>
      </c>
      <c r="B41" s="123"/>
      <c r="C41" s="123"/>
      <c r="D41" s="123"/>
      <c r="E41" s="123"/>
      <c r="F41" s="123"/>
      <c r="G41" s="123"/>
      <c r="H41" s="123"/>
      <c r="I41" s="14"/>
    </row>
    <row r="42" spans="1:9" ht="19.25" customHeight="1" x14ac:dyDescent="0.4">
      <c r="A42" s="22" t="str">
        <f>A24</f>
        <v>Coffein</v>
      </c>
      <c r="B42" s="122"/>
      <c r="C42" s="122"/>
      <c r="D42" s="122"/>
      <c r="E42" s="122"/>
      <c r="F42" s="122"/>
      <c r="G42" s="122"/>
      <c r="H42" s="122"/>
      <c r="I42" s="14" t="b">
        <f>ISBLANK(VLOOKUP(F24,CofTheo!A3:C35,3))</f>
        <v>1</v>
      </c>
    </row>
    <row r="43" spans="1:9" ht="32" customHeight="1" x14ac:dyDescent="0.4">
      <c r="A43" s="13" t="str">
        <f>IF(F24=H24,"bitte eingeben:",IF(I42,"","Art der Modifikation:"))</f>
        <v/>
      </c>
      <c r="B43" s="123"/>
      <c r="C43" s="123"/>
      <c r="D43" s="123"/>
      <c r="E43" s="123"/>
      <c r="F43" s="123"/>
      <c r="G43" s="123"/>
      <c r="H43" s="123"/>
      <c r="I43" s="14"/>
    </row>
    <row r="44" spans="1:9" ht="19.25" customHeight="1" x14ac:dyDescent="0.4">
      <c r="A44" s="22" t="str">
        <f>A25</f>
        <v>Theobromin</v>
      </c>
      <c r="B44" s="122"/>
      <c r="C44" s="122"/>
      <c r="D44" s="122"/>
      <c r="E44" s="122"/>
      <c r="F44" s="122"/>
      <c r="G44" s="122"/>
      <c r="H44" s="122"/>
      <c r="I44" s="14" t="b">
        <f>ISBLANK(VLOOKUP(F25,CofTheo!A3:C35,3))</f>
        <v>1</v>
      </c>
    </row>
    <row r="45" spans="1:9" ht="32" customHeight="1" x14ac:dyDescent="0.4">
      <c r="A45" s="13" t="str">
        <f>IF(F25=H25,"bitte eingeben:",IF(I44,"","Art der Modifikation:"))</f>
        <v/>
      </c>
      <c r="B45" s="123"/>
      <c r="C45" s="123"/>
      <c r="D45" s="123"/>
      <c r="E45" s="123"/>
      <c r="F45" s="123"/>
      <c r="G45" s="123"/>
      <c r="H45" s="123"/>
    </row>
    <row r="46" spans="1:9" ht="19.25" customHeight="1" x14ac:dyDescent="0.45">
      <c r="A46" s="58" t="str">
        <f>A26</f>
        <v>Theophyllin</v>
      </c>
      <c r="B46" s="122"/>
      <c r="C46" s="122"/>
      <c r="D46" s="122"/>
      <c r="E46" s="122"/>
      <c r="F46" s="122"/>
      <c r="G46" s="122"/>
      <c r="H46" s="122"/>
      <c r="I46" s="14" t="b">
        <f>ISBLANK(VLOOKUP(F26,CofTheo!A3:C35,3))</f>
        <v>1</v>
      </c>
    </row>
    <row r="47" spans="1:9" ht="32" customHeight="1" x14ac:dyDescent="0.4">
      <c r="A47" s="13" t="str">
        <f>IF(F26=H26,"bitte eingeben:",IF(I46,"","Art der Modifikation:"))</f>
        <v/>
      </c>
      <c r="B47" s="123"/>
      <c r="C47" s="123"/>
      <c r="D47" s="123"/>
      <c r="E47" s="123"/>
      <c r="F47" s="123"/>
      <c r="G47" s="123"/>
      <c r="H47" s="123"/>
    </row>
    <row r="48" spans="1:9" ht="16.5" x14ac:dyDescent="0.45">
      <c r="A48" s="58" t="s">
        <v>136</v>
      </c>
      <c r="B48" s="122"/>
      <c r="C48" s="122"/>
      <c r="D48" s="122"/>
      <c r="E48" s="122"/>
      <c r="F48" s="122"/>
      <c r="G48" s="122"/>
      <c r="H48" s="122"/>
      <c r="I48" s="14" t="b">
        <f>ISBLANK(VLOOKUP(F27,Gesamtpolyphenole!A3:C9,3))</f>
        <v>1</v>
      </c>
    </row>
    <row r="49" spans="1:8" ht="32" customHeight="1" x14ac:dyDescent="0.4">
      <c r="A49" s="13" t="str">
        <f>IF(F27=H27,"bitte eingeben:",IF(I48,"","Art der Modifikation:"))</f>
        <v/>
      </c>
      <c r="B49" s="123"/>
      <c r="C49" s="123"/>
      <c r="D49" s="123"/>
      <c r="E49" s="123"/>
      <c r="F49" s="123"/>
      <c r="G49" s="123"/>
      <c r="H49" s="123"/>
    </row>
  </sheetData>
  <sheetProtection algorithmName="SHA-512" hashValue="a6UAZTclaiiAmbBosrVbj51kYz3D18yDnJw/3dMziV+H4ttmT/01Z7e/EUglbJIYtPbQSNlcRLld87VLS3p7TQ==" saltValue="iOa+zlm0xLLGa7wwODapmg==" spinCount="100000" sheet="1" objects="1" scenarios="1"/>
  <mergeCells count="30">
    <mergeCell ref="B4:C4"/>
    <mergeCell ref="A14:G14"/>
    <mergeCell ref="A13:G13"/>
    <mergeCell ref="E3:F3"/>
    <mergeCell ref="A7:G7"/>
    <mergeCell ref="A11:G11"/>
    <mergeCell ref="A12:G12"/>
    <mergeCell ref="A8:G8"/>
    <mergeCell ref="A9:G9"/>
    <mergeCell ref="A10:G10"/>
    <mergeCell ref="B39:H39"/>
    <mergeCell ref="B36:H36"/>
    <mergeCell ref="B38:H38"/>
    <mergeCell ref="B33:H33"/>
    <mergeCell ref="B35:H35"/>
    <mergeCell ref="B31:H31"/>
    <mergeCell ref="B28:H28"/>
    <mergeCell ref="B32:H32"/>
    <mergeCell ref="B37:H37"/>
    <mergeCell ref="A15:F15"/>
    <mergeCell ref="B40:H40"/>
    <mergeCell ref="B41:H41"/>
    <mergeCell ref="B48:H48"/>
    <mergeCell ref="B49:H49"/>
    <mergeCell ref="B47:H47"/>
    <mergeCell ref="B46:H46"/>
    <mergeCell ref="B43:H43"/>
    <mergeCell ref="B42:H42"/>
    <mergeCell ref="B45:H45"/>
    <mergeCell ref="B44:H44"/>
  </mergeCells>
  <phoneticPr fontId="0" type="noConversion"/>
  <conditionalFormatting sqref="B32">
    <cfRule type="expression" dxfId="31" priority="22" stopIfTrue="1">
      <formula>OR($F$19-$H$19=0,NOT(I31))</formula>
    </cfRule>
  </conditionalFormatting>
  <conditionalFormatting sqref="B35">
    <cfRule type="expression" dxfId="30" priority="42" stopIfTrue="1">
      <formula>OR($F$20-$H$20=0,NOT(I33))</formula>
    </cfRule>
  </conditionalFormatting>
  <conditionalFormatting sqref="B37">
    <cfRule type="expression" dxfId="29" priority="19" stopIfTrue="1">
      <formula>OR($F$21-$H$21=0,NOT(I36))</formula>
    </cfRule>
  </conditionalFormatting>
  <conditionalFormatting sqref="B39">
    <cfRule type="expression" dxfId="28" priority="16" stopIfTrue="1">
      <formula>OR($F$22-$H$22=0,NOT(I38))</formula>
    </cfRule>
  </conditionalFormatting>
  <conditionalFormatting sqref="B41">
    <cfRule type="expression" dxfId="27" priority="13" stopIfTrue="1">
      <formula>OR($F$23-$H$23=0,NOT(I40))</formula>
    </cfRule>
  </conditionalFormatting>
  <conditionalFormatting sqref="B43">
    <cfRule type="expression" dxfId="26" priority="10" stopIfTrue="1">
      <formula>OR($F$24-$H$24=0,NOT(I42))</formula>
    </cfRule>
  </conditionalFormatting>
  <conditionalFormatting sqref="B45">
    <cfRule type="expression" dxfId="25" priority="7" stopIfTrue="1">
      <formula>OR($F$25-$H$25=0,NOT(I44))</formula>
    </cfRule>
  </conditionalFormatting>
  <conditionalFormatting sqref="B47">
    <cfRule type="expression" dxfId="24" priority="4" stopIfTrue="1">
      <formula>OR($F$26-$H$26=0,NOT(I46))</formula>
    </cfRule>
  </conditionalFormatting>
  <conditionalFormatting sqref="B49">
    <cfRule type="expression" dxfId="23" priority="1" stopIfTrue="1">
      <formula>OR($F$27-$H$27=0,NOT(I48))</formula>
    </cfRule>
  </conditionalFormatting>
  <conditionalFormatting sqref="C35">
    <cfRule type="expression" dxfId="22" priority="52" stopIfTrue="1">
      <formula>OR($F$20-$H$20=0,NOT(#REF!))</formula>
    </cfRule>
  </conditionalFormatting>
  <conditionalFormatting sqref="C32:G32">
    <cfRule type="expression" dxfId="21" priority="24" stopIfTrue="1">
      <formula>OR($F$24-$H$24=0,NOT(#REF!))</formula>
    </cfRule>
  </conditionalFormatting>
  <conditionalFormatting sqref="C37:G37">
    <cfRule type="expression" dxfId="20" priority="21" stopIfTrue="1">
      <formula>OR($F$24-$H$24=0,NOT(#REF!))</formula>
    </cfRule>
  </conditionalFormatting>
  <conditionalFormatting sqref="C39:G39">
    <cfRule type="expression" dxfId="19" priority="18" stopIfTrue="1">
      <formula>OR($F$24-$H$24=0,NOT(#REF!))</formula>
    </cfRule>
  </conditionalFormatting>
  <conditionalFormatting sqref="C41:G41">
    <cfRule type="expression" dxfId="18" priority="15" stopIfTrue="1">
      <formula>OR($F$24-$H$24=0,NOT(#REF!))</formula>
    </cfRule>
  </conditionalFormatting>
  <conditionalFormatting sqref="C43:G43">
    <cfRule type="expression" dxfId="17" priority="12" stopIfTrue="1">
      <formula>OR($F$24-$H$24=0,NOT(#REF!))</formula>
    </cfRule>
  </conditionalFormatting>
  <conditionalFormatting sqref="C45:G45">
    <cfRule type="expression" dxfId="16" priority="9" stopIfTrue="1">
      <formula>OR($F$24-$H$24=0,NOT(#REF!))</formula>
    </cfRule>
  </conditionalFormatting>
  <conditionalFormatting sqref="C47:G47">
    <cfRule type="expression" dxfId="15" priority="6" stopIfTrue="1">
      <formula>OR($F$24-$H$24=0,NOT(#REF!))</formula>
    </cfRule>
  </conditionalFormatting>
  <conditionalFormatting sqref="C49:G49">
    <cfRule type="expression" dxfId="14" priority="3" stopIfTrue="1">
      <formula>OR($F$24-$H$24=0,NOT(#REF!))</formula>
    </cfRule>
  </conditionalFormatting>
  <conditionalFormatting sqref="D35:H35">
    <cfRule type="expression" dxfId="13" priority="51" stopIfTrue="1">
      <formula>OR($F$20-$H$20=0,NOT(J33))</formula>
    </cfRule>
  </conditionalFormatting>
  <conditionalFormatting sqref="F19">
    <cfRule type="expression" dxfId="12" priority="34" stopIfTrue="1">
      <formula>$F$19-$H$19=1</formula>
    </cfRule>
  </conditionalFormatting>
  <conditionalFormatting sqref="F20">
    <cfRule type="expression" dxfId="11" priority="35" stopIfTrue="1">
      <formula>$F$20-$H$20=1</formula>
    </cfRule>
  </conditionalFormatting>
  <conditionalFormatting sqref="F21">
    <cfRule type="expression" dxfId="10" priority="36" stopIfTrue="1">
      <formula>$F$21-$H$21=1</formula>
    </cfRule>
  </conditionalFormatting>
  <conditionalFormatting sqref="F22">
    <cfRule type="expression" dxfId="9" priority="48" stopIfTrue="1">
      <formula>$F$22-$H$22=1</formula>
    </cfRule>
  </conditionalFormatting>
  <conditionalFormatting sqref="F23">
    <cfRule type="expression" dxfId="8" priority="37" stopIfTrue="1">
      <formula>$F$23-$H$23=1</formula>
    </cfRule>
  </conditionalFormatting>
  <conditionalFormatting sqref="F24">
    <cfRule type="expression" dxfId="7" priority="38" stopIfTrue="1">
      <formula>$F$24-$H$24=1</formula>
    </cfRule>
  </conditionalFormatting>
  <conditionalFormatting sqref="F25">
    <cfRule type="expression" dxfId="6" priority="40" stopIfTrue="1">
      <formula>$F$25-$H$25=1</formula>
    </cfRule>
  </conditionalFormatting>
  <conditionalFormatting sqref="F26">
    <cfRule type="expression" dxfId="5" priority="39" stopIfTrue="1">
      <formula>$F$26-$H$26=1</formula>
    </cfRule>
  </conditionalFormatting>
  <conditionalFormatting sqref="F27">
    <cfRule type="expression" dxfId="4" priority="26" stopIfTrue="1">
      <formula>$F$27-$H$27=1</formula>
    </cfRule>
  </conditionalFormatting>
  <conditionalFormatting sqref="G20">
    <cfRule type="expression" dxfId="3" priority="49" stopIfTrue="1">
      <formula>$G$20-$I$20=1</formula>
    </cfRule>
  </conditionalFormatting>
  <conditionalFormatting sqref="H19:H20 H23:H24">
    <cfRule type="cellIs" dxfId="2" priority="27" stopIfTrue="1" operator="equal">
      <formula>6</formula>
    </cfRule>
  </conditionalFormatting>
  <conditionalFormatting sqref="H32 H37 H39 H41 H43 H45 H47 H49">
    <cfRule type="expression" dxfId="1" priority="54" stopIfTrue="1">
      <formula>OR($F$24-$H$24=0,NOT(J31))</formula>
    </cfRule>
  </conditionalFormatting>
  <conditionalFormatting sqref="I19:I24">
    <cfRule type="cellIs" dxfId="0" priority="29" stopIfTrue="1" operator="equal">
      <formula>11</formula>
    </cfRule>
  </conditionalFormatting>
  <hyperlinks>
    <hyperlink ref="B4" r:id="rId1" xr:uid="{00000000-0004-0000-0800-000000000000}"/>
  </hyperlinks>
  <pageMargins left="0.59055118110236227"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29</xdr:row>
                    <xdr:rowOff>0</xdr:rowOff>
                  </from>
                  <to>
                    <xdr:col>6</xdr:col>
                    <xdr:colOff>900113</xdr:colOff>
                    <xdr:row>30</xdr:row>
                    <xdr:rowOff>219075</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23813</xdr:colOff>
                    <xdr:row>32</xdr:row>
                    <xdr:rowOff>23813</xdr:rowOff>
                  </from>
                  <to>
                    <xdr:col>6</xdr:col>
                    <xdr:colOff>904875</xdr:colOff>
                    <xdr:row>32</xdr:row>
                    <xdr:rowOff>219075</xdr:rowOff>
                  </to>
                </anchor>
              </controlPr>
            </control>
          </mc:Choice>
        </mc:AlternateContent>
        <mc:AlternateContent xmlns:mc="http://schemas.openxmlformats.org/markup-compatibility/2006">
          <mc:Choice Requires="x14">
            <control shapeId="2100" r:id="rId7" name="Drop Down 52">
              <controlPr locked="0" defaultSize="0" autoLine="0" autoPict="0">
                <anchor moveWithCells="1">
                  <from>
                    <xdr:col>1</xdr:col>
                    <xdr:colOff>23813</xdr:colOff>
                    <xdr:row>37</xdr:row>
                    <xdr:rowOff>23813</xdr:rowOff>
                  </from>
                  <to>
                    <xdr:col>6</xdr:col>
                    <xdr:colOff>904875</xdr:colOff>
                    <xdr:row>37</xdr:row>
                    <xdr:rowOff>219075</xdr:rowOff>
                  </to>
                </anchor>
              </controlPr>
            </control>
          </mc:Choice>
        </mc:AlternateContent>
        <mc:AlternateContent xmlns:mc="http://schemas.openxmlformats.org/markup-compatibility/2006">
          <mc:Choice Requires="x14">
            <control shapeId="2101" r:id="rId8" name="Drop Down 53">
              <controlPr locked="0" defaultSize="0" autoLine="0" autoPict="0">
                <anchor moveWithCells="1">
                  <from>
                    <xdr:col>1</xdr:col>
                    <xdr:colOff>23813</xdr:colOff>
                    <xdr:row>39</xdr:row>
                    <xdr:rowOff>23813</xdr:rowOff>
                  </from>
                  <to>
                    <xdr:col>6</xdr:col>
                    <xdr:colOff>904875</xdr:colOff>
                    <xdr:row>39</xdr:row>
                    <xdr:rowOff>219075</xdr:rowOff>
                  </to>
                </anchor>
              </controlPr>
            </control>
          </mc:Choice>
        </mc:AlternateContent>
        <mc:AlternateContent xmlns:mc="http://schemas.openxmlformats.org/markup-compatibility/2006">
          <mc:Choice Requires="x14">
            <control shapeId="2102" r:id="rId9" name="Drop Down 54">
              <controlPr locked="0" defaultSize="0" autoLine="0" autoPict="0">
                <anchor moveWithCells="1">
                  <from>
                    <xdr:col>1</xdr:col>
                    <xdr:colOff>23813</xdr:colOff>
                    <xdr:row>41</xdr:row>
                    <xdr:rowOff>23813</xdr:rowOff>
                  </from>
                  <to>
                    <xdr:col>6</xdr:col>
                    <xdr:colOff>904875</xdr:colOff>
                    <xdr:row>41</xdr:row>
                    <xdr:rowOff>219075</xdr:rowOff>
                  </to>
                </anchor>
              </controlPr>
            </control>
          </mc:Choice>
        </mc:AlternateContent>
        <mc:AlternateContent xmlns:mc="http://schemas.openxmlformats.org/markup-compatibility/2006">
          <mc:Choice Requires="x14">
            <control shapeId="2105" r:id="rId10" name="Drop Down 57">
              <controlPr locked="0" defaultSize="0" autoLine="0" autoPict="0">
                <anchor moveWithCells="1">
                  <from>
                    <xdr:col>1</xdr:col>
                    <xdr:colOff>23813</xdr:colOff>
                    <xdr:row>43</xdr:row>
                    <xdr:rowOff>23813</xdr:rowOff>
                  </from>
                  <to>
                    <xdr:col>6</xdr:col>
                    <xdr:colOff>904875</xdr:colOff>
                    <xdr:row>43</xdr:row>
                    <xdr:rowOff>219075</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23813</xdr:colOff>
                    <xdr:row>14</xdr:row>
                    <xdr:rowOff>138113</xdr:rowOff>
                  </from>
                  <to>
                    <xdr:col>6</xdr:col>
                    <xdr:colOff>900113</xdr:colOff>
                    <xdr:row>14</xdr:row>
                    <xdr:rowOff>404813</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23813</xdr:colOff>
                    <xdr:row>33</xdr:row>
                    <xdr:rowOff>38100</xdr:rowOff>
                  </from>
                  <to>
                    <xdr:col>6</xdr:col>
                    <xdr:colOff>904875</xdr:colOff>
                    <xdr:row>34</xdr:row>
                    <xdr:rowOff>23813</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23813</xdr:colOff>
                    <xdr:row>45</xdr:row>
                    <xdr:rowOff>9525</xdr:rowOff>
                  </from>
                  <to>
                    <xdr:col>6</xdr:col>
                    <xdr:colOff>904875</xdr:colOff>
                    <xdr:row>45</xdr:row>
                    <xdr:rowOff>214313</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23813</xdr:colOff>
                    <xdr:row>47</xdr:row>
                    <xdr:rowOff>38100</xdr:rowOff>
                  </from>
                  <to>
                    <xdr:col>6</xdr:col>
                    <xdr:colOff>904875</xdr:colOff>
                    <xdr:row>48</xdr:row>
                    <xdr:rowOff>23813</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23813</xdr:colOff>
                    <xdr:row>35</xdr:row>
                    <xdr:rowOff>23813</xdr:rowOff>
                  </from>
                  <to>
                    <xdr:col>6</xdr:col>
                    <xdr:colOff>904875</xdr:colOff>
                    <xdr:row>35</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20</v>
      </c>
      <c r="H1" s="59">
        <f>COUNTA(A2:G38)</f>
        <v>0</v>
      </c>
    </row>
    <row r="2" spans="1:8" x14ac:dyDescent="0.45">
      <c r="A2" s="136"/>
      <c r="B2" s="136"/>
      <c r="C2" s="136"/>
      <c r="D2" s="136"/>
      <c r="E2" s="136"/>
      <c r="F2" s="136"/>
      <c r="G2" s="136"/>
    </row>
    <row r="3" spans="1:8" x14ac:dyDescent="0.45">
      <c r="A3" s="136"/>
      <c r="B3" s="136"/>
      <c r="C3" s="136"/>
      <c r="D3" s="136"/>
      <c r="E3" s="136"/>
      <c r="F3" s="136"/>
      <c r="G3" s="136"/>
    </row>
    <row r="4" spans="1:8" x14ac:dyDescent="0.45">
      <c r="A4" s="136"/>
      <c r="B4" s="136"/>
      <c r="C4" s="136"/>
      <c r="D4" s="136"/>
      <c r="E4" s="136"/>
      <c r="F4" s="136"/>
      <c r="G4" s="136"/>
    </row>
    <row r="5" spans="1:8" x14ac:dyDescent="0.45">
      <c r="A5" s="136"/>
      <c r="B5" s="136"/>
      <c r="C5" s="136"/>
      <c r="D5" s="136"/>
      <c r="E5" s="136"/>
      <c r="F5" s="136"/>
      <c r="G5" s="136"/>
    </row>
    <row r="6" spans="1:8" x14ac:dyDescent="0.45">
      <c r="A6" s="136"/>
      <c r="B6" s="136"/>
      <c r="C6" s="136"/>
      <c r="D6" s="136"/>
      <c r="E6" s="136"/>
      <c r="F6" s="136"/>
      <c r="G6" s="136"/>
    </row>
    <row r="7" spans="1:8" x14ac:dyDescent="0.45">
      <c r="A7" s="136"/>
      <c r="B7" s="136"/>
      <c r="C7" s="136"/>
      <c r="D7" s="136"/>
      <c r="E7" s="136"/>
      <c r="F7" s="136"/>
      <c r="G7" s="136"/>
    </row>
    <row r="8" spans="1:8" x14ac:dyDescent="0.45">
      <c r="A8" s="136"/>
      <c r="B8" s="136"/>
      <c r="C8" s="136"/>
      <c r="D8" s="136"/>
      <c r="E8" s="136"/>
      <c r="F8" s="136"/>
      <c r="G8" s="136"/>
    </row>
    <row r="9" spans="1:8" x14ac:dyDescent="0.45">
      <c r="A9" s="136"/>
      <c r="B9" s="136"/>
      <c r="C9" s="136"/>
      <c r="D9" s="136"/>
      <c r="E9" s="136"/>
      <c r="F9" s="136"/>
      <c r="G9" s="136"/>
    </row>
    <row r="10" spans="1:8" x14ac:dyDescent="0.45">
      <c r="A10" s="136"/>
      <c r="B10" s="136"/>
      <c r="C10" s="136"/>
      <c r="D10" s="136"/>
      <c r="E10" s="136"/>
      <c r="F10" s="136"/>
      <c r="G10" s="136"/>
    </row>
    <row r="11" spans="1:8" x14ac:dyDescent="0.45">
      <c r="A11" s="136"/>
      <c r="B11" s="136"/>
      <c r="C11" s="136"/>
      <c r="D11" s="136"/>
      <c r="E11" s="136"/>
      <c r="F11" s="136"/>
      <c r="G11" s="136"/>
    </row>
    <row r="12" spans="1:8" x14ac:dyDescent="0.45">
      <c r="A12" s="136"/>
      <c r="B12" s="136"/>
      <c r="C12" s="136"/>
      <c r="D12" s="136"/>
      <c r="E12" s="136"/>
      <c r="F12" s="136"/>
      <c r="G12" s="136"/>
    </row>
    <row r="13" spans="1:8" x14ac:dyDescent="0.45">
      <c r="A13" s="136"/>
      <c r="B13" s="136"/>
      <c r="C13" s="136"/>
      <c r="D13" s="136"/>
      <c r="E13" s="136"/>
      <c r="F13" s="136"/>
      <c r="G13" s="136"/>
    </row>
    <row r="14" spans="1:8" x14ac:dyDescent="0.45">
      <c r="A14" s="136"/>
      <c r="B14" s="136"/>
      <c r="C14" s="136"/>
      <c r="D14" s="136"/>
      <c r="E14" s="136"/>
      <c r="F14" s="136"/>
      <c r="G14" s="136"/>
    </row>
    <row r="15" spans="1:8" x14ac:dyDescent="0.45">
      <c r="A15" s="136"/>
      <c r="B15" s="136"/>
      <c r="C15" s="136"/>
      <c r="D15" s="136"/>
      <c r="E15" s="136"/>
      <c r="F15" s="136"/>
      <c r="G15" s="136"/>
    </row>
    <row r="16" spans="1:8" x14ac:dyDescent="0.45">
      <c r="A16" s="136"/>
      <c r="B16" s="136"/>
      <c r="C16" s="136"/>
      <c r="D16" s="136"/>
      <c r="E16" s="136"/>
      <c r="F16" s="136"/>
      <c r="G16" s="136"/>
    </row>
    <row r="17" spans="1:7" x14ac:dyDescent="0.45">
      <c r="A17" s="136"/>
      <c r="B17" s="136"/>
      <c r="C17" s="136"/>
      <c r="D17" s="136"/>
      <c r="E17" s="136"/>
      <c r="F17" s="136"/>
      <c r="G17" s="136"/>
    </row>
    <row r="18" spans="1:7" x14ac:dyDescent="0.45">
      <c r="A18" s="136"/>
      <c r="B18" s="136"/>
      <c r="C18" s="136"/>
      <c r="D18" s="136"/>
      <c r="E18" s="136"/>
      <c r="F18" s="136"/>
      <c r="G18" s="136"/>
    </row>
    <row r="19" spans="1:7" x14ac:dyDescent="0.45">
      <c r="A19" s="136"/>
      <c r="B19" s="136"/>
      <c r="C19" s="136"/>
      <c r="D19" s="136"/>
      <c r="E19" s="136"/>
      <c r="F19" s="136"/>
      <c r="G19" s="136"/>
    </row>
    <row r="20" spans="1:7" x14ac:dyDescent="0.45">
      <c r="A20" s="136"/>
      <c r="B20" s="136"/>
      <c r="C20" s="136"/>
      <c r="D20" s="136"/>
      <c r="E20" s="136"/>
      <c r="F20" s="136"/>
      <c r="G20" s="136"/>
    </row>
    <row r="21" spans="1:7" x14ac:dyDescent="0.45">
      <c r="A21" s="136"/>
      <c r="B21" s="136"/>
      <c r="C21" s="136"/>
      <c r="D21" s="136"/>
      <c r="E21" s="136"/>
      <c r="F21" s="136"/>
      <c r="G21" s="136"/>
    </row>
    <row r="22" spans="1:7" x14ac:dyDescent="0.45">
      <c r="A22" s="136"/>
      <c r="B22" s="136"/>
      <c r="C22" s="136"/>
      <c r="D22" s="136"/>
      <c r="E22" s="136"/>
      <c r="F22" s="136"/>
      <c r="G22" s="136"/>
    </row>
    <row r="23" spans="1:7" x14ac:dyDescent="0.45">
      <c r="A23" s="136"/>
      <c r="B23" s="136"/>
      <c r="C23" s="136"/>
      <c r="D23" s="136"/>
      <c r="E23" s="136"/>
      <c r="F23" s="136"/>
      <c r="G23" s="136"/>
    </row>
    <row r="24" spans="1:7" x14ac:dyDescent="0.45">
      <c r="A24" s="136"/>
      <c r="B24" s="136"/>
      <c r="C24" s="136"/>
      <c r="D24" s="136"/>
      <c r="E24" s="136"/>
      <c r="F24" s="136"/>
      <c r="G24" s="136"/>
    </row>
    <row r="25" spans="1:7" x14ac:dyDescent="0.45">
      <c r="A25" s="136"/>
      <c r="B25" s="136"/>
      <c r="C25" s="136"/>
      <c r="D25" s="136"/>
      <c r="E25" s="136"/>
      <c r="F25" s="136"/>
      <c r="G25" s="136"/>
    </row>
    <row r="26" spans="1:7" x14ac:dyDescent="0.45">
      <c r="A26" s="136"/>
      <c r="B26" s="136"/>
      <c r="C26" s="136"/>
      <c r="D26" s="136"/>
      <c r="E26" s="136"/>
      <c r="F26" s="136"/>
      <c r="G26" s="136"/>
    </row>
    <row r="27" spans="1:7" x14ac:dyDescent="0.45">
      <c r="A27" s="136"/>
      <c r="B27" s="136"/>
      <c r="C27" s="136"/>
      <c r="D27" s="136"/>
      <c r="E27" s="136"/>
      <c r="F27" s="136"/>
      <c r="G27" s="136"/>
    </row>
    <row r="28" spans="1:7" x14ac:dyDescent="0.45">
      <c r="A28" s="136"/>
      <c r="B28" s="136"/>
      <c r="C28" s="136"/>
      <c r="D28" s="136"/>
      <c r="E28" s="136"/>
      <c r="F28" s="136"/>
      <c r="G28" s="136"/>
    </row>
    <row r="29" spans="1:7" x14ac:dyDescent="0.45">
      <c r="A29" s="136"/>
      <c r="B29" s="136"/>
      <c r="C29" s="136"/>
      <c r="D29" s="136"/>
      <c r="E29" s="136"/>
      <c r="F29" s="136"/>
      <c r="G29" s="136"/>
    </row>
    <row r="30" spans="1:7" x14ac:dyDescent="0.45">
      <c r="A30" s="136"/>
      <c r="B30" s="136"/>
      <c r="C30" s="136"/>
      <c r="D30" s="136"/>
      <c r="E30" s="136"/>
      <c r="F30" s="136"/>
      <c r="G30" s="136"/>
    </row>
    <row r="31" spans="1:7" x14ac:dyDescent="0.45">
      <c r="A31" s="136"/>
      <c r="B31" s="136"/>
      <c r="C31" s="136"/>
      <c r="D31" s="136"/>
      <c r="E31" s="136"/>
      <c r="F31" s="136"/>
      <c r="G31" s="136"/>
    </row>
    <row r="32" spans="1:7" x14ac:dyDescent="0.45">
      <c r="A32" s="136"/>
      <c r="B32" s="136"/>
      <c r="C32" s="136"/>
      <c r="D32" s="136"/>
      <c r="E32" s="136"/>
      <c r="F32" s="136"/>
      <c r="G32" s="136"/>
    </row>
    <row r="33" spans="1:7" x14ac:dyDescent="0.45">
      <c r="A33" s="136"/>
      <c r="B33" s="136"/>
      <c r="C33" s="136"/>
      <c r="D33" s="136"/>
      <c r="E33" s="136"/>
      <c r="F33" s="136"/>
      <c r="G33" s="136"/>
    </row>
    <row r="34" spans="1:7" x14ac:dyDescent="0.45">
      <c r="A34" s="136"/>
      <c r="B34" s="136"/>
      <c r="C34" s="136"/>
      <c r="D34" s="136"/>
      <c r="E34" s="136"/>
      <c r="F34" s="136"/>
      <c r="G34" s="136"/>
    </row>
    <row r="35" spans="1:7" x14ac:dyDescent="0.45">
      <c r="A35" s="136"/>
      <c r="B35" s="136"/>
      <c r="C35" s="136"/>
      <c r="D35" s="136"/>
      <c r="E35" s="136"/>
      <c r="F35" s="136"/>
      <c r="G35" s="136"/>
    </row>
    <row r="36" spans="1:7" x14ac:dyDescent="0.45">
      <c r="A36" s="136"/>
      <c r="B36" s="136"/>
      <c r="C36" s="136"/>
      <c r="D36" s="136"/>
      <c r="E36" s="136"/>
      <c r="F36" s="136"/>
      <c r="G36" s="136"/>
    </row>
    <row r="37" spans="1:7" x14ac:dyDescent="0.45">
      <c r="A37" s="136"/>
      <c r="B37" s="136"/>
      <c r="C37" s="136"/>
      <c r="D37" s="136"/>
      <c r="E37" s="136"/>
      <c r="F37" s="136"/>
      <c r="G37" s="136"/>
    </row>
    <row r="38" spans="1:7" x14ac:dyDescent="0.45">
      <c r="A38" s="136"/>
      <c r="B38" s="136"/>
      <c r="C38" s="136"/>
      <c r="D38" s="136"/>
      <c r="E38" s="136"/>
      <c r="F38" s="136"/>
      <c r="G38" s="136"/>
    </row>
  </sheetData>
  <sheetProtection algorithmName="SHA-512" hashValue="5nINg1ii7x4aCueOj00I8/FO+IcBEfrqc/CfKYZLUtc2QbKi42vncRXJy56JoEOK2EAMZhMMU4iBOe+qDve+BQ==" saltValue="x4MCvwItsVemFZr/v42B6g==" spinCount="100000" sheet="1" objects="1" scenarios="1"/>
  <mergeCells count="37">
    <mergeCell ref="A7:G7"/>
    <mergeCell ref="A8:G8"/>
    <mergeCell ref="A9:G9"/>
    <mergeCell ref="A2:G2"/>
    <mergeCell ref="A3:G3"/>
    <mergeCell ref="A4:G4"/>
    <mergeCell ref="A5:G5"/>
    <mergeCell ref="A6:G6"/>
    <mergeCell ref="A10:G10"/>
    <mergeCell ref="A11:G11"/>
    <mergeCell ref="A28:G28"/>
    <mergeCell ref="A29:G29"/>
    <mergeCell ref="A14:G14"/>
    <mergeCell ref="A15:G15"/>
    <mergeCell ref="A16:G16"/>
    <mergeCell ref="A17:G17"/>
    <mergeCell ref="A18:G18"/>
    <mergeCell ref="A19:G19"/>
    <mergeCell ref="A12:G12"/>
    <mergeCell ref="A13:G13"/>
    <mergeCell ref="A33:G33"/>
    <mergeCell ref="A20:G20"/>
    <mergeCell ref="A21:G21"/>
    <mergeCell ref="A22:G22"/>
    <mergeCell ref="A23:G23"/>
    <mergeCell ref="A24:G24"/>
    <mergeCell ref="A25:G25"/>
    <mergeCell ref="A26:G26"/>
    <mergeCell ref="A27:G27"/>
    <mergeCell ref="A30:G30"/>
    <mergeCell ref="A31:G31"/>
    <mergeCell ref="A32:G32"/>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C19"/>
  <sheetViews>
    <sheetView workbookViewId="0">
      <selection activeCell="A2" sqref="A2:G2"/>
    </sheetView>
  </sheetViews>
  <sheetFormatPr baseColWidth="10" defaultColWidth="11.42578125" defaultRowHeight="13.15" x14ac:dyDescent="0.4"/>
  <cols>
    <col min="1" max="1" width="13.140625" style="35" customWidth="1"/>
    <col min="2" max="2" width="55.140625" style="35" customWidth="1"/>
    <col min="3" max="16384" width="11.42578125" style="35"/>
  </cols>
  <sheetData>
    <row r="1" spans="1:3" ht="13.5" thickBot="1" x14ac:dyDescent="0.45">
      <c r="A1" s="40" t="s">
        <v>77</v>
      </c>
      <c r="B1" s="41">
        <v>17</v>
      </c>
      <c r="C1" s="40">
        <f>MAX($A$3:$A$19)-1</f>
        <v>16</v>
      </c>
    </row>
    <row r="2" spans="1:3" ht="13.5" thickTop="1" x14ac:dyDescent="0.4">
      <c r="A2" s="42" t="s">
        <v>33</v>
      </c>
      <c r="B2" s="42" t="s">
        <v>34</v>
      </c>
      <c r="C2" s="40" t="s">
        <v>36</v>
      </c>
    </row>
    <row r="3" spans="1:3" ht="15.4" x14ac:dyDescent="0.45">
      <c r="A3" s="44">
        <v>1</v>
      </c>
      <c r="B3" s="38" t="s">
        <v>164</v>
      </c>
      <c r="C3" s="45"/>
    </row>
    <row r="4" spans="1:3" ht="26.25" x14ac:dyDescent="0.45">
      <c r="A4" s="44">
        <v>2</v>
      </c>
      <c r="B4" s="38" t="s">
        <v>206</v>
      </c>
      <c r="C4" s="45" t="s">
        <v>37</v>
      </c>
    </row>
    <row r="5" spans="1:3" ht="15.4" x14ac:dyDescent="0.45">
      <c r="A5" s="44">
        <v>3</v>
      </c>
      <c r="B5" s="38" t="s">
        <v>168</v>
      </c>
      <c r="C5" s="45"/>
    </row>
    <row r="6" spans="1:3" ht="26.25" x14ac:dyDescent="0.45">
      <c r="A6" s="44">
        <v>4</v>
      </c>
      <c r="B6" s="38" t="s">
        <v>169</v>
      </c>
      <c r="C6" s="45" t="s">
        <v>37</v>
      </c>
    </row>
    <row r="7" spans="1:3" ht="15.4" x14ac:dyDescent="0.45">
      <c r="A7" s="44">
        <v>5</v>
      </c>
      <c r="B7" s="38" t="s">
        <v>80</v>
      </c>
      <c r="C7" s="46"/>
    </row>
    <row r="8" spans="1:3" ht="15.4" x14ac:dyDescent="0.45">
      <c r="A8" s="44">
        <v>6</v>
      </c>
      <c r="B8" s="38" t="s">
        <v>81</v>
      </c>
      <c r="C8" s="46"/>
    </row>
    <row r="9" spans="1:3" ht="15.4" x14ac:dyDescent="0.45">
      <c r="A9" s="44">
        <v>7</v>
      </c>
      <c r="B9" s="38" t="s">
        <v>128</v>
      </c>
      <c r="C9" s="45"/>
    </row>
    <row r="10" spans="1:3" ht="15.4" x14ac:dyDescent="0.45">
      <c r="A10" s="44">
        <v>8</v>
      </c>
      <c r="B10" s="38" t="s">
        <v>129</v>
      </c>
      <c r="C10" s="45"/>
    </row>
    <row r="11" spans="1:3" ht="15.4" x14ac:dyDescent="0.45">
      <c r="A11" s="44">
        <v>9</v>
      </c>
      <c r="B11" s="38" t="s">
        <v>130</v>
      </c>
      <c r="C11" s="45"/>
    </row>
    <row r="12" spans="1:3" ht="26.25" x14ac:dyDescent="0.45">
      <c r="A12" s="44">
        <v>10</v>
      </c>
      <c r="B12" s="38" t="s">
        <v>191</v>
      </c>
      <c r="C12" s="45"/>
    </row>
    <row r="13" spans="1:3" ht="15.4" x14ac:dyDescent="0.45">
      <c r="A13" s="44">
        <v>11</v>
      </c>
      <c r="B13" s="38" t="s">
        <v>148</v>
      </c>
      <c r="C13" s="45"/>
    </row>
    <row r="14" spans="1:3" ht="15.4" x14ac:dyDescent="0.45">
      <c r="A14" s="44">
        <v>12</v>
      </c>
      <c r="B14" s="38" t="s">
        <v>205</v>
      </c>
      <c r="C14" s="45"/>
    </row>
    <row r="15" spans="1:3" ht="26.25" x14ac:dyDescent="0.45">
      <c r="A15" s="44">
        <v>13</v>
      </c>
      <c r="B15" s="27" t="s">
        <v>189</v>
      </c>
      <c r="C15" s="45"/>
    </row>
    <row r="16" spans="1:3" ht="15.4" x14ac:dyDescent="0.45">
      <c r="A16" s="44">
        <v>14</v>
      </c>
      <c r="B16" s="27" t="s">
        <v>190</v>
      </c>
      <c r="C16" s="45"/>
    </row>
    <row r="17" spans="1:3" ht="15.4" x14ac:dyDescent="0.45">
      <c r="A17" s="44">
        <v>15</v>
      </c>
      <c r="B17" s="27" t="s">
        <v>207</v>
      </c>
      <c r="C17" s="45"/>
    </row>
    <row r="18" spans="1:3" ht="13.9" x14ac:dyDescent="0.4">
      <c r="A18" s="44">
        <v>16</v>
      </c>
      <c r="B18" s="38" t="s">
        <v>6</v>
      </c>
      <c r="C18" s="48"/>
    </row>
    <row r="19" spans="1:3" ht="13.9" x14ac:dyDescent="0.4">
      <c r="A19" s="44">
        <v>17</v>
      </c>
      <c r="B19" s="38"/>
      <c r="C19" s="4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C35"/>
  <sheetViews>
    <sheetView workbookViewId="0">
      <selection activeCell="A2" sqref="A2:G2"/>
    </sheetView>
  </sheetViews>
  <sheetFormatPr baseColWidth="10" defaultColWidth="11.42578125" defaultRowHeight="13.15" x14ac:dyDescent="0.4"/>
  <cols>
    <col min="1" max="1" width="13.140625" style="35" customWidth="1"/>
    <col min="2" max="2" width="60.42578125" style="35" customWidth="1"/>
    <col min="3" max="16384" width="11.42578125" style="35"/>
  </cols>
  <sheetData>
    <row r="1" spans="1:3" ht="13.5" thickBot="1" x14ac:dyDescent="0.45">
      <c r="A1" s="40" t="s">
        <v>78</v>
      </c>
      <c r="B1" s="52">
        <v>10</v>
      </c>
      <c r="C1" s="40">
        <f>MAX($A$3:$A$12)-1</f>
        <v>9</v>
      </c>
    </row>
    <row r="2" spans="1:3" ht="13.5" thickTop="1" x14ac:dyDescent="0.4">
      <c r="A2" s="42" t="s">
        <v>33</v>
      </c>
      <c r="B2" s="53" t="s">
        <v>34</v>
      </c>
      <c r="C2" s="40" t="s">
        <v>35</v>
      </c>
    </row>
    <row r="3" spans="1:3" ht="15.4" x14ac:dyDescent="0.45">
      <c r="A3" s="44">
        <v>1</v>
      </c>
      <c r="B3" s="27" t="s">
        <v>172</v>
      </c>
      <c r="C3" s="45"/>
    </row>
    <row r="4" spans="1:3" ht="15.4" x14ac:dyDescent="0.45">
      <c r="A4" s="44">
        <v>2</v>
      </c>
      <c r="B4" s="27" t="s">
        <v>173</v>
      </c>
      <c r="C4" s="45" t="s">
        <v>37</v>
      </c>
    </row>
    <row r="5" spans="1:3" ht="13.9" x14ac:dyDescent="0.4">
      <c r="A5" s="44">
        <v>3</v>
      </c>
      <c r="B5" s="27" t="s">
        <v>138</v>
      </c>
      <c r="C5" s="23"/>
    </row>
    <row r="6" spans="1:3" ht="13.9" x14ac:dyDescent="0.4">
      <c r="A6" s="44">
        <v>4</v>
      </c>
      <c r="B6" s="27" t="s">
        <v>121</v>
      </c>
      <c r="C6" s="23"/>
    </row>
    <row r="7" spans="1:3" ht="13.9" x14ac:dyDescent="0.4">
      <c r="A7" s="44">
        <v>5</v>
      </c>
      <c r="B7" s="27" t="s">
        <v>122</v>
      </c>
      <c r="C7" s="23"/>
    </row>
    <row r="8" spans="1:3" ht="13.9" x14ac:dyDescent="0.4">
      <c r="A8" s="44">
        <v>6</v>
      </c>
      <c r="B8" s="27" t="s">
        <v>123</v>
      </c>
      <c r="C8" s="23"/>
    </row>
    <row r="9" spans="1:3" ht="15.4" x14ac:dyDescent="0.45">
      <c r="A9" s="44">
        <v>7</v>
      </c>
      <c r="B9" s="27" t="s">
        <v>188</v>
      </c>
      <c r="C9" s="45"/>
    </row>
    <row r="10" spans="1:3" ht="15.4" x14ac:dyDescent="0.45">
      <c r="A10" s="44">
        <v>8</v>
      </c>
      <c r="B10" s="27" t="s">
        <v>208</v>
      </c>
      <c r="C10" s="45" t="s">
        <v>37</v>
      </c>
    </row>
    <row r="11" spans="1:3" ht="13.9" x14ac:dyDescent="0.4">
      <c r="A11" s="44">
        <v>9</v>
      </c>
      <c r="B11" s="27" t="s">
        <v>6</v>
      </c>
      <c r="C11" s="40"/>
    </row>
    <row r="12" spans="1:3" ht="13.9" x14ac:dyDescent="0.4">
      <c r="A12" s="44">
        <v>10</v>
      </c>
      <c r="B12" s="27"/>
      <c r="C12" s="40"/>
    </row>
    <row r="13" spans="1:3" ht="13.9" x14ac:dyDescent="0.4">
      <c r="A13" s="44"/>
    </row>
    <row r="14" spans="1:3" ht="13.9" x14ac:dyDescent="0.4">
      <c r="A14" s="44"/>
    </row>
    <row r="15" spans="1:3" ht="13.9" x14ac:dyDescent="0.4">
      <c r="A15" s="44"/>
    </row>
    <row r="16" spans="1:3" ht="13.9" x14ac:dyDescent="0.4">
      <c r="A16" s="44"/>
    </row>
    <row r="24" spans="1:3" ht="13.9" x14ac:dyDescent="0.4">
      <c r="A24" s="47" t="s">
        <v>83</v>
      </c>
      <c r="B24" s="64">
        <v>11</v>
      </c>
      <c r="C24" s="47">
        <f>MAX($A$25:$A$35)-1</f>
        <v>10</v>
      </c>
    </row>
    <row r="25" spans="1:3" ht="13.9" x14ac:dyDescent="0.4">
      <c r="A25" s="47">
        <v>1</v>
      </c>
      <c r="B25" s="64" t="s">
        <v>84</v>
      </c>
      <c r="C25" s="47"/>
    </row>
    <row r="26" spans="1:3" ht="13.9" x14ac:dyDescent="0.4">
      <c r="A26" s="47">
        <v>2</v>
      </c>
      <c r="B26" s="64" t="s">
        <v>85</v>
      </c>
      <c r="C26" s="47"/>
    </row>
    <row r="27" spans="1:3" ht="13.9" x14ac:dyDescent="0.4">
      <c r="A27" s="47">
        <v>3</v>
      </c>
      <c r="B27" s="64" t="s">
        <v>86</v>
      </c>
      <c r="C27" s="47"/>
    </row>
    <row r="28" spans="1:3" ht="13.9" x14ac:dyDescent="0.4">
      <c r="A28" s="47">
        <v>4</v>
      </c>
      <c r="B28" s="64" t="s">
        <v>87</v>
      </c>
      <c r="C28" s="47"/>
    </row>
    <row r="29" spans="1:3" ht="13.9" x14ac:dyDescent="0.4">
      <c r="A29" s="47">
        <v>5</v>
      </c>
      <c r="B29" s="64" t="s">
        <v>88</v>
      </c>
      <c r="C29" s="47"/>
    </row>
    <row r="30" spans="1:3" ht="13.9" x14ac:dyDescent="0.4">
      <c r="A30" s="47">
        <v>6</v>
      </c>
      <c r="B30" s="64" t="s">
        <v>89</v>
      </c>
      <c r="C30" s="47"/>
    </row>
    <row r="31" spans="1:3" ht="13.9" x14ac:dyDescent="0.4">
      <c r="A31" s="47">
        <v>7</v>
      </c>
      <c r="B31" s="64" t="s">
        <v>90</v>
      </c>
      <c r="C31" s="47"/>
    </row>
    <row r="32" spans="1:3" ht="13.9" x14ac:dyDescent="0.4">
      <c r="A32" s="47">
        <v>8</v>
      </c>
      <c r="B32" s="64" t="s">
        <v>91</v>
      </c>
      <c r="C32" s="47"/>
    </row>
    <row r="33" spans="1:3" ht="13.9" x14ac:dyDescent="0.4">
      <c r="A33" s="47">
        <v>9</v>
      </c>
      <c r="B33" s="64" t="s">
        <v>92</v>
      </c>
      <c r="C33" s="47"/>
    </row>
    <row r="34" spans="1:3" ht="13.9" x14ac:dyDescent="0.4">
      <c r="A34" s="47">
        <v>10</v>
      </c>
      <c r="B34" s="64" t="s">
        <v>93</v>
      </c>
      <c r="C34" s="47"/>
    </row>
    <row r="35" spans="1:3" ht="13.9" x14ac:dyDescent="0.4">
      <c r="A35" s="47">
        <v>11</v>
      </c>
      <c r="B35" s="64"/>
      <c r="C35"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D10"/>
  <sheetViews>
    <sheetView workbookViewId="0">
      <selection activeCell="A2" sqref="A2:G2"/>
    </sheetView>
  </sheetViews>
  <sheetFormatPr baseColWidth="10" defaultColWidth="11.42578125" defaultRowHeight="13.15" x14ac:dyDescent="0.4"/>
  <cols>
    <col min="1" max="1" width="13.140625" style="35" customWidth="1"/>
    <col min="2" max="2" width="55.140625" style="35" customWidth="1"/>
    <col min="3" max="16384" width="11.42578125" style="35"/>
  </cols>
  <sheetData>
    <row r="1" spans="1:4" ht="13.5" thickBot="1" x14ac:dyDescent="0.45">
      <c r="A1" s="40" t="s">
        <v>115</v>
      </c>
      <c r="B1" s="41">
        <v>9</v>
      </c>
      <c r="C1" s="40">
        <f>MAX($A$3:$A$10)-1</f>
        <v>7</v>
      </c>
    </row>
    <row r="2" spans="1:4" ht="13.5" thickTop="1" x14ac:dyDescent="0.4">
      <c r="A2" s="42" t="s">
        <v>33</v>
      </c>
      <c r="B2" s="42" t="s">
        <v>34</v>
      </c>
      <c r="C2" s="40" t="s">
        <v>35</v>
      </c>
    </row>
    <row r="3" spans="1:4" ht="15.4" x14ac:dyDescent="0.45">
      <c r="A3" s="44">
        <v>1</v>
      </c>
      <c r="B3" s="38" t="s">
        <v>131</v>
      </c>
      <c r="C3" s="45"/>
    </row>
    <row r="4" spans="1:4" ht="15.4" x14ac:dyDescent="0.45">
      <c r="A4" s="44">
        <v>2</v>
      </c>
      <c r="B4" s="38" t="s">
        <v>132</v>
      </c>
      <c r="C4" s="45" t="s">
        <v>37</v>
      </c>
      <c r="D4" s="15"/>
    </row>
    <row r="5" spans="1:4" ht="15.4" x14ac:dyDescent="0.45">
      <c r="A5" s="44">
        <v>3</v>
      </c>
      <c r="B5" s="38" t="s">
        <v>124</v>
      </c>
      <c r="C5" s="45"/>
      <c r="D5" s="15"/>
    </row>
    <row r="6" spans="1:4" ht="15.4" x14ac:dyDescent="0.45">
      <c r="A6" s="44">
        <v>4</v>
      </c>
      <c r="B6" s="38" t="s">
        <v>125</v>
      </c>
      <c r="C6" s="45"/>
      <c r="D6" s="15"/>
    </row>
    <row r="7" spans="1:4" ht="15.4" x14ac:dyDescent="0.45">
      <c r="A7" s="44">
        <v>5</v>
      </c>
      <c r="B7" s="38" t="s">
        <v>139</v>
      </c>
      <c r="C7" s="45"/>
      <c r="D7" s="15"/>
    </row>
    <row r="8" spans="1:4" ht="15.4" x14ac:dyDescent="0.45">
      <c r="A8" s="44">
        <v>6</v>
      </c>
      <c r="B8" s="38" t="s">
        <v>187</v>
      </c>
      <c r="C8" s="45"/>
      <c r="D8" s="15"/>
    </row>
    <row r="9" spans="1:4" ht="15.4" x14ac:dyDescent="0.45">
      <c r="A9" s="44">
        <v>7</v>
      </c>
      <c r="B9" s="38" t="s">
        <v>82</v>
      </c>
      <c r="C9" s="46"/>
      <c r="D9" s="15"/>
    </row>
    <row r="10" spans="1:4" ht="15.4" x14ac:dyDescent="0.4">
      <c r="A10" s="44">
        <v>8</v>
      </c>
      <c r="B10" s="49"/>
      <c r="C10"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C13"/>
  <sheetViews>
    <sheetView workbookViewId="0">
      <selection activeCell="A2" sqref="A2:G2"/>
    </sheetView>
  </sheetViews>
  <sheetFormatPr baseColWidth="10" defaultColWidth="11.42578125" defaultRowHeight="13.15" x14ac:dyDescent="0.4"/>
  <cols>
    <col min="1" max="1" width="11.640625" style="35" customWidth="1"/>
    <col min="2" max="2" width="56.640625" style="35" customWidth="1"/>
    <col min="3" max="16384" width="11.42578125" style="35"/>
  </cols>
  <sheetData>
    <row r="1" spans="1:3" ht="13.5" thickBot="1" x14ac:dyDescent="0.45">
      <c r="A1" s="40" t="s">
        <v>78</v>
      </c>
      <c r="B1" s="41">
        <v>8</v>
      </c>
      <c r="C1" s="40">
        <f>MAX($A$3:$A$10)-1</f>
        <v>7</v>
      </c>
    </row>
    <row r="2" spans="1:3" ht="13.5" thickTop="1" x14ac:dyDescent="0.4">
      <c r="A2" s="42" t="s">
        <v>33</v>
      </c>
      <c r="B2" s="42" t="s">
        <v>34</v>
      </c>
      <c r="C2" s="40" t="s">
        <v>35</v>
      </c>
    </row>
    <row r="3" spans="1:3" ht="15.4" x14ac:dyDescent="0.45">
      <c r="A3" s="44">
        <v>1</v>
      </c>
      <c r="B3" s="38" t="s">
        <v>113</v>
      </c>
      <c r="C3" s="45"/>
    </row>
    <row r="4" spans="1:3" ht="15.4" x14ac:dyDescent="0.45">
      <c r="A4" s="44">
        <v>2</v>
      </c>
      <c r="B4" s="38" t="s">
        <v>114</v>
      </c>
      <c r="C4" s="45" t="s">
        <v>37</v>
      </c>
    </row>
    <row r="5" spans="1:3" ht="15.4" x14ac:dyDescent="0.45">
      <c r="A5" s="44">
        <v>3</v>
      </c>
      <c r="B5" s="38" t="s">
        <v>126</v>
      </c>
      <c r="C5" s="45"/>
    </row>
    <row r="6" spans="1:3" ht="15.4" x14ac:dyDescent="0.45">
      <c r="A6" s="44">
        <v>4</v>
      </c>
      <c r="B6" s="38" t="s">
        <v>127</v>
      </c>
      <c r="C6" s="45"/>
    </row>
    <row r="7" spans="1:3" ht="15.4" x14ac:dyDescent="0.45">
      <c r="A7" s="44">
        <v>5</v>
      </c>
      <c r="B7" s="38" t="s">
        <v>140</v>
      </c>
      <c r="C7" s="45"/>
    </row>
    <row r="8" spans="1:3" ht="15.4" x14ac:dyDescent="0.45">
      <c r="A8" s="44">
        <v>6</v>
      </c>
      <c r="B8" s="38" t="s">
        <v>165</v>
      </c>
      <c r="C8" s="45"/>
    </row>
    <row r="9" spans="1:3" ht="15.4" x14ac:dyDescent="0.45">
      <c r="A9" s="44">
        <v>7</v>
      </c>
      <c r="B9" s="38" t="s">
        <v>82</v>
      </c>
      <c r="C9" s="46"/>
    </row>
    <row r="10" spans="1:3" ht="13.9" x14ac:dyDescent="0.4">
      <c r="A10" s="44">
        <v>8</v>
      </c>
      <c r="B10" s="38"/>
      <c r="C10" s="47"/>
    </row>
    <row r="11" spans="1:3" ht="15.4" x14ac:dyDescent="0.45">
      <c r="A11" s="45"/>
      <c r="B11" s="47"/>
      <c r="C11" s="45"/>
    </row>
    <row r="12" spans="1:3" ht="15.4" x14ac:dyDescent="0.45">
      <c r="A12" s="45"/>
      <c r="B12" s="47"/>
      <c r="C12" s="45"/>
    </row>
    <row r="13" spans="1:3" ht="15.4" x14ac:dyDescent="0.45">
      <c r="A13" s="45"/>
      <c r="B13" s="47"/>
      <c r="C13"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D9"/>
  <sheetViews>
    <sheetView workbookViewId="0">
      <selection activeCell="A2" sqref="A2:G2"/>
    </sheetView>
  </sheetViews>
  <sheetFormatPr baseColWidth="10" defaultColWidth="11.42578125" defaultRowHeight="13.15" x14ac:dyDescent="0.4"/>
  <cols>
    <col min="1" max="1" width="13.140625" style="35" customWidth="1"/>
    <col min="2" max="2" width="62" style="35" customWidth="1"/>
    <col min="3" max="16384" width="11.42578125" style="35"/>
  </cols>
  <sheetData>
    <row r="1" spans="1:4" ht="13.5" thickBot="1" x14ac:dyDescent="0.45">
      <c r="A1" s="40" t="s">
        <v>112</v>
      </c>
      <c r="B1" s="52">
        <v>7</v>
      </c>
      <c r="C1" s="40">
        <f>MAX($A$3:$A$28)-1</f>
        <v>6</v>
      </c>
    </row>
    <row r="2" spans="1:4" ht="13.5" thickTop="1" x14ac:dyDescent="0.4">
      <c r="A2" s="42" t="s">
        <v>33</v>
      </c>
      <c r="B2" s="53" t="s">
        <v>34</v>
      </c>
      <c r="C2" s="40" t="s">
        <v>35</v>
      </c>
    </row>
    <row r="3" spans="1:4" x14ac:dyDescent="0.4">
      <c r="A3" s="38">
        <v>1</v>
      </c>
      <c r="B3" s="27" t="s">
        <v>175</v>
      </c>
      <c r="C3" s="38"/>
      <c r="D3" s="35" t="s">
        <v>174</v>
      </c>
    </row>
    <row r="4" spans="1:4" x14ac:dyDescent="0.4">
      <c r="A4" s="38">
        <v>2</v>
      </c>
      <c r="B4" s="27" t="s">
        <v>176</v>
      </c>
      <c r="C4" s="38" t="s">
        <v>37</v>
      </c>
    </row>
    <row r="5" spans="1:4" x14ac:dyDescent="0.4">
      <c r="A5" s="38">
        <v>3</v>
      </c>
      <c r="B5" s="27" t="s">
        <v>137</v>
      </c>
      <c r="C5" s="38"/>
    </row>
    <row r="6" spans="1:4" ht="13.9" x14ac:dyDescent="0.4">
      <c r="A6" s="38">
        <v>4</v>
      </c>
      <c r="B6" s="37" t="s">
        <v>141</v>
      </c>
      <c r="C6" s="38"/>
    </row>
    <row r="7" spans="1:4" x14ac:dyDescent="0.4">
      <c r="A7" s="38">
        <v>5</v>
      </c>
      <c r="B7" s="27" t="s">
        <v>166</v>
      </c>
      <c r="C7" s="38"/>
    </row>
    <row r="8" spans="1:4" x14ac:dyDescent="0.4">
      <c r="A8" s="38">
        <v>6</v>
      </c>
      <c r="B8" s="27" t="s">
        <v>6</v>
      </c>
      <c r="C8" s="38"/>
    </row>
    <row r="9" spans="1:4" x14ac:dyDescent="0.4">
      <c r="A9" s="38">
        <v>7</v>
      </c>
      <c r="B9" s="27"/>
      <c r="C9"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dimension ref="A1:F26"/>
  <sheetViews>
    <sheetView workbookViewId="0">
      <selection activeCell="A2" sqref="A2:G2"/>
    </sheetView>
  </sheetViews>
  <sheetFormatPr baseColWidth="10" defaultColWidth="11.42578125" defaultRowHeight="13.15" x14ac:dyDescent="0.4"/>
  <cols>
    <col min="1" max="1" width="13.140625" style="35" customWidth="1"/>
    <col min="2" max="2" width="61.35546875" style="35" customWidth="1"/>
    <col min="3" max="16384" width="11.42578125" style="35"/>
  </cols>
  <sheetData>
    <row r="1" spans="1:6" ht="13.5" thickBot="1" x14ac:dyDescent="0.45">
      <c r="A1" s="40" t="s">
        <v>102</v>
      </c>
      <c r="B1" s="41">
        <v>17</v>
      </c>
      <c r="C1" s="40">
        <f>MAX($A$3:$A$26)-1</f>
        <v>23</v>
      </c>
      <c r="D1" s="35" t="s">
        <v>102</v>
      </c>
      <c r="E1" s="35" t="s">
        <v>103</v>
      </c>
      <c r="F1" s="35" t="s">
        <v>104</v>
      </c>
    </row>
    <row r="2" spans="1:6" ht="13.5" thickTop="1" x14ac:dyDescent="0.4">
      <c r="A2" s="42" t="s">
        <v>33</v>
      </c>
      <c r="B2" s="42" t="s">
        <v>34</v>
      </c>
      <c r="C2" s="40" t="s">
        <v>35</v>
      </c>
      <c r="D2" s="35">
        <v>24</v>
      </c>
      <c r="E2" s="35">
        <v>24</v>
      </c>
      <c r="F2" s="35">
        <v>24</v>
      </c>
    </row>
    <row r="3" spans="1:6" x14ac:dyDescent="0.4">
      <c r="A3" s="38">
        <v>1</v>
      </c>
      <c r="B3" s="27" t="s">
        <v>116</v>
      </c>
      <c r="C3" s="38"/>
    </row>
    <row r="4" spans="1:6" ht="26.25" x14ac:dyDescent="0.4">
      <c r="A4" s="38">
        <v>2</v>
      </c>
      <c r="B4" s="27" t="s">
        <v>117</v>
      </c>
      <c r="C4" s="38" t="s">
        <v>37</v>
      </c>
    </row>
    <row r="5" spans="1:6" x14ac:dyDescent="0.4">
      <c r="A5" s="137">
        <v>3</v>
      </c>
      <c r="B5" s="138" t="s">
        <v>215</v>
      </c>
      <c r="C5" s="139"/>
    </row>
    <row r="6" spans="1:6" ht="26.25" x14ac:dyDescent="0.4">
      <c r="A6" s="137">
        <v>4</v>
      </c>
      <c r="B6" s="138" t="s">
        <v>216</v>
      </c>
      <c r="C6" s="140" t="s">
        <v>37</v>
      </c>
    </row>
    <row r="7" spans="1:6" x14ac:dyDescent="0.4">
      <c r="A7" s="38">
        <v>5</v>
      </c>
      <c r="B7" s="27" t="s">
        <v>149</v>
      </c>
      <c r="C7" s="38"/>
    </row>
    <row r="8" spans="1:6" x14ac:dyDescent="0.4">
      <c r="A8" s="38">
        <v>6</v>
      </c>
      <c r="B8" s="27" t="s">
        <v>150</v>
      </c>
      <c r="C8" s="38" t="s">
        <v>37</v>
      </c>
    </row>
    <row r="9" spans="1:6" x14ac:dyDescent="0.4">
      <c r="A9" s="38">
        <v>7</v>
      </c>
      <c r="B9" s="27" t="s">
        <v>182</v>
      </c>
      <c r="C9" s="38"/>
    </row>
    <row r="10" spans="1:6" x14ac:dyDescent="0.4">
      <c r="A10" s="38">
        <v>8</v>
      </c>
      <c r="B10" s="27" t="s">
        <v>183</v>
      </c>
      <c r="C10" s="38" t="s">
        <v>37</v>
      </c>
    </row>
    <row r="11" spans="1:6" x14ac:dyDescent="0.4">
      <c r="A11" s="38">
        <v>9</v>
      </c>
      <c r="B11" s="27" t="s">
        <v>133</v>
      </c>
      <c r="C11" s="38"/>
    </row>
    <row r="12" spans="1:6" x14ac:dyDescent="0.4">
      <c r="A12" s="38">
        <v>10</v>
      </c>
      <c r="B12" s="27" t="s">
        <v>134</v>
      </c>
      <c r="C12" s="38" t="s">
        <v>37</v>
      </c>
    </row>
    <row r="13" spans="1:6" x14ac:dyDescent="0.4">
      <c r="A13" s="38">
        <v>11</v>
      </c>
      <c r="B13" s="27" t="s">
        <v>118</v>
      </c>
      <c r="C13" s="23"/>
    </row>
    <row r="14" spans="1:6" x14ac:dyDescent="0.4">
      <c r="A14" s="38">
        <v>12</v>
      </c>
      <c r="B14" s="27" t="s">
        <v>119</v>
      </c>
      <c r="C14" s="23" t="s">
        <v>37</v>
      </c>
    </row>
    <row r="15" spans="1:6" ht="26.25" x14ac:dyDescent="0.4">
      <c r="A15" s="38">
        <v>13</v>
      </c>
      <c r="B15" s="27" t="s">
        <v>185</v>
      </c>
    </row>
    <row r="16" spans="1:6" x14ac:dyDescent="0.4">
      <c r="A16" s="38">
        <v>14</v>
      </c>
      <c r="B16" s="27" t="s">
        <v>217</v>
      </c>
    </row>
    <row r="17" spans="1:3" x14ac:dyDescent="0.4">
      <c r="A17" s="38">
        <v>15</v>
      </c>
      <c r="B17" s="27" t="s">
        <v>120</v>
      </c>
      <c r="C17" s="23" t="s">
        <v>37</v>
      </c>
    </row>
    <row r="18" spans="1:3" x14ac:dyDescent="0.4">
      <c r="A18" s="38">
        <v>16</v>
      </c>
      <c r="B18" s="27" t="s">
        <v>144</v>
      </c>
      <c r="C18" s="38"/>
    </row>
    <row r="19" spans="1:3" x14ac:dyDescent="0.4">
      <c r="A19" s="38">
        <v>17</v>
      </c>
      <c r="B19" s="27" t="s">
        <v>142</v>
      </c>
      <c r="C19" s="38"/>
    </row>
    <row r="20" spans="1:3" x14ac:dyDescent="0.4">
      <c r="A20" s="38">
        <v>18</v>
      </c>
      <c r="B20" s="27" t="s">
        <v>143</v>
      </c>
      <c r="C20" s="38"/>
    </row>
    <row r="21" spans="1:3" x14ac:dyDescent="0.4">
      <c r="A21" s="38">
        <v>19</v>
      </c>
      <c r="B21" s="27" t="s">
        <v>184</v>
      </c>
      <c r="C21" s="38"/>
    </row>
    <row r="22" spans="1:3" ht="26.25" x14ac:dyDescent="0.4">
      <c r="A22" s="38">
        <v>20</v>
      </c>
      <c r="B22" s="27" t="s">
        <v>186</v>
      </c>
      <c r="C22" s="38"/>
    </row>
    <row r="23" spans="1:3" x14ac:dyDescent="0.4">
      <c r="A23" s="38">
        <v>21</v>
      </c>
      <c r="B23" s="27" t="s">
        <v>218</v>
      </c>
      <c r="C23" s="38"/>
    </row>
    <row r="24" spans="1:3" x14ac:dyDescent="0.4">
      <c r="A24" s="38">
        <v>22</v>
      </c>
      <c r="B24" s="27" t="s">
        <v>219</v>
      </c>
      <c r="C24" s="38" t="s">
        <v>37</v>
      </c>
    </row>
    <row r="25" spans="1:3" x14ac:dyDescent="0.4">
      <c r="A25" s="38">
        <v>23</v>
      </c>
      <c r="B25" s="27" t="s">
        <v>6</v>
      </c>
      <c r="C25" s="38"/>
    </row>
    <row r="26" spans="1:3" x14ac:dyDescent="0.4">
      <c r="A26" s="38">
        <v>24</v>
      </c>
      <c r="B26" s="27"/>
      <c r="C26"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9"/>
  <sheetViews>
    <sheetView workbookViewId="0">
      <selection activeCell="A2" sqref="A2:G2"/>
    </sheetView>
  </sheetViews>
  <sheetFormatPr baseColWidth="10" defaultColWidth="11.42578125" defaultRowHeight="13.15" x14ac:dyDescent="0.4"/>
  <cols>
    <col min="1" max="1" width="13.140625" style="35" customWidth="1"/>
    <col min="2" max="2" width="54.42578125" style="35" bestFit="1" customWidth="1"/>
    <col min="3" max="16384" width="11.42578125" style="35"/>
  </cols>
  <sheetData>
    <row r="1" spans="1:3" ht="13.5" thickBot="1" x14ac:dyDescent="0.45">
      <c r="A1" s="40" t="s">
        <v>136</v>
      </c>
      <c r="B1" s="41">
        <v>7</v>
      </c>
      <c r="C1" s="40">
        <f>MAX($A$3:$A$9)-1</f>
        <v>6</v>
      </c>
    </row>
    <row r="2" spans="1:3" ht="13.5" thickTop="1" x14ac:dyDescent="0.4">
      <c r="A2" s="42" t="s">
        <v>33</v>
      </c>
      <c r="B2" s="42" t="s">
        <v>34</v>
      </c>
      <c r="C2" s="40" t="s">
        <v>35</v>
      </c>
    </row>
    <row r="3" spans="1:3" x14ac:dyDescent="0.4">
      <c r="A3" s="38">
        <v>1</v>
      </c>
      <c r="B3" s="40" t="s">
        <v>145</v>
      </c>
      <c r="C3" s="38"/>
    </row>
    <row r="4" spans="1:3" x14ac:dyDescent="0.4">
      <c r="A4" s="38">
        <v>2</v>
      </c>
      <c r="B4" s="40" t="s">
        <v>146</v>
      </c>
      <c r="C4" s="38" t="s">
        <v>37</v>
      </c>
    </row>
    <row r="5" spans="1:3" x14ac:dyDescent="0.4">
      <c r="A5" s="38">
        <v>3</v>
      </c>
      <c r="B5" s="40" t="s">
        <v>147</v>
      </c>
      <c r="C5" s="38"/>
    </row>
    <row r="6" spans="1:3" x14ac:dyDescent="0.4">
      <c r="A6" s="38">
        <v>4</v>
      </c>
      <c r="B6" s="40" t="s">
        <v>151</v>
      </c>
      <c r="C6" s="38"/>
    </row>
    <row r="7" spans="1:3" x14ac:dyDescent="0.4">
      <c r="A7" s="38">
        <v>5</v>
      </c>
      <c r="B7" s="40" t="s">
        <v>220</v>
      </c>
      <c r="C7" s="38"/>
    </row>
    <row r="8" spans="1:3" x14ac:dyDescent="0.4">
      <c r="A8" s="38">
        <v>6</v>
      </c>
      <c r="B8" s="27" t="s">
        <v>6</v>
      </c>
      <c r="C8" s="38"/>
    </row>
    <row r="9" spans="1:3" x14ac:dyDescent="0.4">
      <c r="A9" s="38">
        <v>7</v>
      </c>
      <c r="B9" s="27"/>
      <c r="C9" s="38"/>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F9C89-29F0-4A75-96FF-5A144432A84B}">
  <dimension ref="A1"/>
  <sheetViews>
    <sheetView workbookViewId="0"/>
  </sheetViews>
  <sheetFormatPr baseColWidth="10" defaultColWidth="11.42578125" defaultRowHeight="13.9" x14ac:dyDescent="0.4"/>
  <cols>
    <col min="1" max="16384" width="11.42578125" style="8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183C-3260-4C7D-9622-11133D164290}">
  <dimension ref="A1:I53"/>
  <sheetViews>
    <sheetView workbookViewId="0"/>
  </sheetViews>
  <sheetFormatPr baseColWidth="10" defaultColWidth="11.42578125" defaultRowHeight="13.9" x14ac:dyDescent="0.4"/>
  <cols>
    <col min="1" max="16384" width="11.42578125" style="70"/>
  </cols>
  <sheetData>
    <row r="1" spans="1:9" x14ac:dyDescent="0.4">
      <c r="A1" s="89"/>
      <c r="B1" s="89"/>
      <c r="C1" s="89"/>
      <c r="D1" s="89"/>
      <c r="E1" s="89"/>
      <c r="F1" s="89"/>
      <c r="G1" s="89"/>
      <c r="H1" s="89"/>
      <c r="I1" s="89"/>
    </row>
    <row r="2" spans="1:9" x14ac:dyDescent="0.4">
      <c r="A2" s="89"/>
      <c r="B2" s="89"/>
      <c r="C2" s="89"/>
      <c r="D2" s="89"/>
      <c r="E2" s="89"/>
      <c r="F2" s="89"/>
      <c r="G2" s="89"/>
      <c r="H2" s="89"/>
      <c r="I2" s="89"/>
    </row>
    <row r="3" spans="1:9" x14ac:dyDescent="0.4">
      <c r="A3" s="89"/>
      <c r="B3" s="89"/>
      <c r="C3" s="89"/>
      <c r="D3" s="89"/>
      <c r="E3" s="89"/>
      <c r="F3" s="89"/>
      <c r="G3" s="89"/>
      <c r="H3" s="89"/>
      <c r="I3" s="89"/>
    </row>
    <row r="4" spans="1:9" x14ac:dyDescent="0.4">
      <c r="A4" s="89"/>
      <c r="B4" s="89"/>
      <c r="C4" s="89"/>
      <c r="D4" s="89"/>
      <c r="E4" s="89"/>
      <c r="F4" s="89"/>
      <c r="G4" s="89"/>
      <c r="H4" s="89"/>
      <c r="I4" s="89"/>
    </row>
    <row r="5" spans="1:9" x14ac:dyDescent="0.4">
      <c r="A5" s="89"/>
      <c r="B5" s="89"/>
      <c r="C5" s="89"/>
      <c r="D5" s="89"/>
      <c r="E5" s="89"/>
      <c r="F5" s="89"/>
      <c r="G5" s="89"/>
      <c r="H5" s="89"/>
      <c r="I5" s="89"/>
    </row>
    <row r="6" spans="1:9" x14ac:dyDescent="0.4">
      <c r="A6" s="89"/>
      <c r="B6" s="89"/>
      <c r="C6" s="89"/>
      <c r="D6" s="89"/>
      <c r="E6" s="89"/>
      <c r="F6" s="89"/>
      <c r="G6" s="89"/>
      <c r="H6" s="89"/>
      <c r="I6" s="89"/>
    </row>
    <row r="7" spans="1:9" x14ac:dyDescent="0.4">
      <c r="A7" s="89"/>
      <c r="B7" s="89"/>
      <c r="C7" s="89"/>
      <c r="D7" s="89"/>
      <c r="E7" s="89"/>
      <c r="F7" s="89"/>
      <c r="G7" s="89"/>
      <c r="H7" s="89"/>
      <c r="I7" s="89"/>
    </row>
    <row r="8" spans="1:9" x14ac:dyDescent="0.4">
      <c r="A8" s="89"/>
      <c r="B8" s="89"/>
      <c r="C8" s="89"/>
      <c r="D8" s="89"/>
      <c r="E8" s="89"/>
      <c r="F8" s="89"/>
      <c r="G8" s="89"/>
      <c r="H8" s="89"/>
      <c r="I8" s="89"/>
    </row>
    <row r="9" spans="1:9" x14ac:dyDescent="0.4">
      <c r="A9" s="89"/>
      <c r="B9" s="89"/>
      <c r="C9" s="89"/>
      <c r="D9" s="89"/>
      <c r="E9" s="89"/>
      <c r="F9" s="89"/>
      <c r="G9" s="89"/>
      <c r="H9" s="89"/>
      <c r="I9" s="89"/>
    </row>
    <row r="10" spans="1:9" x14ac:dyDescent="0.4">
      <c r="A10" s="89"/>
      <c r="B10" s="89"/>
      <c r="C10" s="89"/>
      <c r="D10" s="89"/>
      <c r="E10" s="89"/>
      <c r="F10" s="89"/>
      <c r="G10" s="89"/>
      <c r="H10" s="89"/>
      <c r="I10" s="89"/>
    </row>
    <row r="11" spans="1:9" x14ac:dyDescent="0.4">
      <c r="A11" s="89"/>
      <c r="B11" s="89"/>
      <c r="C11" s="89"/>
      <c r="D11" s="89"/>
      <c r="E11" s="89"/>
      <c r="F11" s="89"/>
      <c r="G11" s="89"/>
      <c r="H11" s="89"/>
      <c r="I11" s="89"/>
    </row>
    <row r="12" spans="1:9" x14ac:dyDescent="0.4">
      <c r="A12" s="89"/>
      <c r="B12" s="89"/>
      <c r="C12" s="89"/>
      <c r="D12" s="89"/>
      <c r="E12" s="89"/>
      <c r="F12" s="89"/>
      <c r="G12" s="89"/>
      <c r="H12" s="89"/>
      <c r="I12" s="89"/>
    </row>
    <row r="13" spans="1:9" x14ac:dyDescent="0.4">
      <c r="A13" s="89"/>
      <c r="B13" s="89"/>
      <c r="C13" s="89"/>
      <c r="D13" s="89"/>
      <c r="E13" s="89"/>
      <c r="F13" s="89"/>
      <c r="G13" s="89"/>
      <c r="H13" s="89"/>
      <c r="I13" s="89"/>
    </row>
    <row r="14" spans="1:9" x14ac:dyDescent="0.4">
      <c r="A14" s="89"/>
      <c r="B14" s="89"/>
      <c r="C14" s="89"/>
      <c r="D14" s="89"/>
      <c r="E14" s="89"/>
      <c r="F14" s="89"/>
      <c r="G14" s="89"/>
      <c r="H14" s="89"/>
      <c r="I14" s="89"/>
    </row>
    <row r="15" spans="1:9" x14ac:dyDescent="0.4">
      <c r="A15" s="89"/>
      <c r="B15" s="89"/>
      <c r="C15" s="89"/>
      <c r="D15" s="89"/>
      <c r="E15" s="89"/>
      <c r="F15" s="89"/>
      <c r="G15" s="89"/>
      <c r="H15" s="89"/>
      <c r="I15" s="89"/>
    </row>
    <row r="16" spans="1:9" x14ac:dyDescent="0.4">
      <c r="A16" s="89"/>
      <c r="B16" s="89"/>
      <c r="C16" s="89"/>
      <c r="D16" s="89"/>
      <c r="E16" s="89"/>
      <c r="F16" s="89"/>
      <c r="G16" s="89"/>
      <c r="H16" s="89"/>
      <c r="I16" s="89"/>
    </row>
    <row r="17" spans="1:9" x14ac:dyDescent="0.4">
      <c r="A17" s="89"/>
      <c r="B17" s="89"/>
      <c r="C17" s="89"/>
      <c r="D17" s="89"/>
      <c r="E17" s="89"/>
      <c r="F17" s="89"/>
      <c r="G17" s="89"/>
      <c r="H17" s="89"/>
      <c r="I17" s="89"/>
    </row>
    <row r="18" spans="1:9" x14ac:dyDescent="0.4">
      <c r="A18" s="89"/>
      <c r="B18" s="89"/>
      <c r="C18" s="89"/>
      <c r="D18" s="89"/>
      <c r="E18" s="89"/>
      <c r="F18" s="89"/>
      <c r="G18" s="89"/>
      <c r="H18" s="89"/>
      <c r="I18" s="89"/>
    </row>
    <row r="19" spans="1:9" x14ac:dyDescent="0.4">
      <c r="A19" s="89"/>
      <c r="B19" s="89"/>
      <c r="C19" s="89"/>
      <c r="D19" s="89"/>
      <c r="E19" s="89"/>
      <c r="F19" s="89"/>
      <c r="G19" s="89"/>
      <c r="H19" s="89"/>
      <c r="I19" s="89"/>
    </row>
    <row r="20" spans="1:9" x14ac:dyDescent="0.4">
      <c r="A20" s="89"/>
      <c r="B20" s="89"/>
      <c r="C20" s="89"/>
      <c r="D20" s="89"/>
      <c r="E20" s="89"/>
      <c r="F20" s="89"/>
      <c r="G20" s="89"/>
      <c r="H20" s="89"/>
      <c r="I20" s="89"/>
    </row>
    <row r="21" spans="1:9" x14ac:dyDescent="0.4">
      <c r="A21" s="89"/>
      <c r="B21" s="89"/>
      <c r="C21" s="89"/>
      <c r="D21" s="89"/>
      <c r="E21" s="89"/>
      <c r="F21" s="89"/>
      <c r="G21" s="89"/>
      <c r="H21" s="89"/>
      <c r="I21" s="89"/>
    </row>
    <row r="22" spans="1:9" x14ac:dyDescent="0.4">
      <c r="A22" s="89"/>
      <c r="B22" s="89"/>
      <c r="C22" s="89"/>
      <c r="D22" s="89"/>
      <c r="E22" s="89"/>
      <c r="F22" s="89"/>
      <c r="G22" s="89"/>
      <c r="H22" s="89"/>
      <c r="I22" s="89"/>
    </row>
    <row r="23" spans="1:9" x14ac:dyDescent="0.4">
      <c r="A23" s="89"/>
      <c r="B23" s="89"/>
      <c r="C23" s="89"/>
      <c r="D23" s="89"/>
      <c r="E23" s="89"/>
      <c r="F23" s="89"/>
      <c r="G23" s="89"/>
      <c r="H23" s="89"/>
      <c r="I23" s="89"/>
    </row>
    <row r="24" spans="1:9" x14ac:dyDescent="0.4">
      <c r="A24" s="89"/>
      <c r="B24" s="89"/>
      <c r="C24" s="89"/>
      <c r="D24" s="89"/>
      <c r="E24" s="89"/>
      <c r="F24" s="89"/>
      <c r="G24" s="89"/>
      <c r="H24" s="89"/>
      <c r="I24" s="89"/>
    </row>
    <row r="25" spans="1:9" x14ac:dyDescent="0.4">
      <c r="A25" s="89"/>
      <c r="B25" s="89"/>
      <c r="C25" s="89"/>
      <c r="D25" s="89"/>
      <c r="E25" s="89"/>
      <c r="F25" s="89"/>
      <c r="G25" s="89"/>
      <c r="H25" s="89"/>
      <c r="I25" s="89"/>
    </row>
    <row r="26" spans="1:9" x14ac:dyDescent="0.4">
      <c r="A26" s="89"/>
      <c r="B26" s="89"/>
      <c r="C26" s="89"/>
      <c r="D26" s="89"/>
      <c r="E26" s="89"/>
      <c r="F26" s="89"/>
      <c r="G26" s="89"/>
      <c r="H26" s="89"/>
      <c r="I26" s="89"/>
    </row>
    <row r="27" spans="1:9" x14ac:dyDescent="0.4">
      <c r="A27" s="89"/>
      <c r="B27" s="89"/>
      <c r="C27" s="89"/>
      <c r="D27" s="89"/>
      <c r="E27" s="89"/>
      <c r="F27" s="89"/>
      <c r="G27" s="89"/>
      <c r="H27" s="89"/>
      <c r="I27" s="89"/>
    </row>
    <row r="28" spans="1:9" x14ac:dyDescent="0.4">
      <c r="A28" s="89"/>
      <c r="B28" s="89"/>
      <c r="C28" s="89"/>
      <c r="D28" s="89"/>
      <c r="E28" s="89"/>
      <c r="F28" s="89"/>
      <c r="G28" s="89"/>
      <c r="H28" s="89"/>
      <c r="I28" s="89"/>
    </row>
    <row r="29" spans="1:9" x14ac:dyDescent="0.4">
      <c r="A29" s="89"/>
      <c r="B29" s="89"/>
      <c r="C29" s="89"/>
      <c r="D29" s="89"/>
      <c r="E29" s="89"/>
      <c r="F29" s="89"/>
      <c r="G29" s="89"/>
      <c r="H29" s="89"/>
      <c r="I29" s="89"/>
    </row>
    <row r="30" spans="1:9" x14ac:dyDescent="0.4">
      <c r="A30" s="89"/>
      <c r="B30" s="89"/>
      <c r="C30" s="89"/>
      <c r="D30" s="89"/>
      <c r="E30" s="89"/>
      <c r="F30" s="89"/>
      <c r="G30" s="89"/>
      <c r="H30" s="89"/>
      <c r="I30" s="89"/>
    </row>
    <row r="31" spans="1:9" x14ac:dyDescent="0.4">
      <c r="A31" s="89"/>
      <c r="B31" s="89"/>
      <c r="C31" s="89"/>
      <c r="D31" s="89"/>
      <c r="E31" s="89"/>
      <c r="F31" s="89"/>
      <c r="G31" s="89"/>
      <c r="H31" s="89"/>
      <c r="I31" s="89"/>
    </row>
    <row r="32" spans="1:9" x14ac:dyDescent="0.4">
      <c r="A32" s="89"/>
      <c r="B32" s="89"/>
      <c r="C32" s="89"/>
      <c r="D32" s="89"/>
      <c r="E32" s="89"/>
      <c r="F32" s="89"/>
      <c r="G32" s="89"/>
      <c r="H32" s="89"/>
      <c r="I32" s="89"/>
    </row>
    <row r="33" spans="1:9" x14ac:dyDescent="0.4">
      <c r="A33" s="89"/>
      <c r="B33" s="89"/>
      <c r="C33" s="89"/>
      <c r="D33" s="89"/>
      <c r="E33" s="89"/>
      <c r="F33" s="89"/>
      <c r="G33" s="89"/>
      <c r="H33" s="89"/>
      <c r="I33" s="89"/>
    </row>
    <row r="34" spans="1:9" x14ac:dyDescent="0.4">
      <c r="A34" s="89"/>
      <c r="B34" s="89"/>
      <c r="C34" s="89"/>
      <c r="D34" s="89"/>
      <c r="E34" s="89"/>
      <c r="F34" s="89"/>
      <c r="G34" s="89"/>
      <c r="H34" s="89"/>
      <c r="I34" s="89"/>
    </row>
    <row r="35" spans="1:9" x14ac:dyDescent="0.4">
      <c r="A35" s="89"/>
      <c r="B35" s="89"/>
      <c r="C35" s="89"/>
      <c r="D35" s="89"/>
      <c r="E35" s="89"/>
      <c r="F35" s="89"/>
      <c r="G35" s="89"/>
      <c r="H35" s="89"/>
      <c r="I35" s="89"/>
    </row>
    <row r="36" spans="1:9" x14ac:dyDescent="0.4">
      <c r="A36" s="89"/>
      <c r="B36" s="89"/>
      <c r="C36" s="89"/>
      <c r="D36" s="89"/>
      <c r="E36" s="89"/>
      <c r="F36" s="89"/>
      <c r="G36" s="89"/>
      <c r="H36" s="89"/>
      <c r="I36" s="89"/>
    </row>
    <row r="37" spans="1:9" x14ac:dyDescent="0.4">
      <c r="A37" s="89"/>
      <c r="B37" s="89"/>
      <c r="C37" s="89"/>
      <c r="D37" s="89"/>
      <c r="E37" s="89"/>
      <c r="F37" s="89"/>
      <c r="G37" s="89"/>
      <c r="H37" s="89"/>
      <c r="I37" s="89"/>
    </row>
    <row r="38" spans="1:9" x14ac:dyDescent="0.4">
      <c r="A38" s="89"/>
      <c r="B38" s="89"/>
      <c r="C38" s="89"/>
      <c r="D38" s="89"/>
      <c r="E38" s="89"/>
      <c r="F38" s="89"/>
      <c r="G38" s="89"/>
      <c r="H38" s="89"/>
      <c r="I38" s="89"/>
    </row>
    <row r="39" spans="1:9" x14ac:dyDescent="0.4">
      <c r="A39" s="89"/>
      <c r="B39" s="89"/>
      <c r="C39" s="89"/>
      <c r="D39" s="89"/>
      <c r="E39" s="89"/>
      <c r="F39" s="89"/>
      <c r="G39" s="89"/>
      <c r="H39" s="89"/>
      <c r="I39" s="89"/>
    </row>
    <row r="40" spans="1:9" x14ac:dyDescent="0.4">
      <c r="A40" s="89"/>
      <c r="B40" s="89"/>
      <c r="C40" s="89"/>
      <c r="D40" s="89"/>
      <c r="E40" s="89"/>
      <c r="F40" s="89"/>
      <c r="G40" s="89"/>
      <c r="H40" s="89"/>
      <c r="I40" s="89"/>
    </row>
    <row r="41" spans="1:9" x14ac:dyDescent="0.4">
      <c r="A41" s="89"/>
      <c r="B41" s="89"/>
      <c r="C41" s="89"/>
      <c r="D41" s="89"/>
      <c r="E41" s="89"/>
      <c r="F41" s="89"/>
      <c r="G41" s="89"/>
      <c r="H41" s="89"/>
      <c r="I41" s="89"/>
    </row>
    <row r="42" spans="1:9" x14ac:dyDescent="0.4">
      <c r="A42" s="89"/>
      <c r="B42" s="89"/>
      <c r="C42" s="89"/>
      <c r="D42" s="89"/>
      <c r="E42" s="89"/>
      <c r="F42" s="89"/>
      <c r="G42" s="89"/>
      <c r="H42" s="89"/>
      <c r="I42" s="89"/>
    </row>
    <row r="43" spans="1:9" x14ac:dyDescent="0.4">
      <c r="A43" s="89"/>
      <c r="B43" s="89"/>
      <c r="C43" s="89"/>
      <c r="D43" s="89"/>
      <c r="E43" s="89"/>
      <c r="F43" s="89"/>
      <c r="G43" s="89"/>
      <c r="H43" s="89"/>
      <c r="I43" s="89"/>
    </row>
    <row r="44" spans="1:9" x14ac:dyDescent="0.4">
      <c r="A44" s="89"/>
      <c r="B44" s="89"/>
      <c r="C44" s="89"/>
      <c r="D44" s="89"/>
      <c r="E44" s="89"/>
      <c r="F44" s="89"/>
      <c r="G44" s="89"/>
      <c r="H44" s="89"/>
      <c r="I44" s="89"/>
    </row>
    <row r="45" spans="1:9" x14ac:dyDescent="0.4">
      <c r="A45" s="89"/>
      <c r="B45" s="89"/>
      <c r="C45" s="89"/>
      <c r="D45" s="89"/>
      <c r="E45" s="89"/>
      <c r="F45" s="89"/>
      <c r="G45" s="89"/>
      <c r="H45" s="89"/>
      <c r="I45" s="89"/>
    </row>
    <row r="46" spans="1:9" x14ac:dyDescent="0.4">
      <c r="A46" s="89"/>
      <c r="B46" s="89"/>
      <c r="C46" s="89"/>
      <c r="D46" s="89"/>
      <c r="E46" s="89"/>
      <c r="F46" s="89"/>
      <c r="G46" s="89"/>
      <c r="H46" s="89"/>
      <c r="I46" s="89"/>
    </row>
    <row r="47" spans="1:9" x14ac:dyDescent="0.4">
      <c r="A47" s="89"/>
      <c r="B47" s="89"/>
      <c r="C47" s="89"/>
      <c r="D47" s="89"/>
      <c r="E47" s="89"/>
      <c r="F47" s="89"/>
      <c r="G47" s="89"/>
      <c r="H47" s="89"/>
      <c r="I47" s="89"/>
    </row>
    <row r="48" spans="1:9" x14ac:dyDescent="0.4">
      <c r="A48" s="89"/>
      <c r="B48" s="89"/>
      <c r="C48" s="89"/>
      <c r="D48" s="89"/>
      <c r="E48" s="89"/>
      <c r="F48" s="89"/>
      <c r="G48" s="89"/>
      <c r="H48" s="89"/>
      <c r="I48" s="89"/>
    </row>
    <row r="49" spans="1:9" x14ac:dyDescent="0.4">
      <c r="A49" s="90" t="s">
        <v>209</v>
      </c>
      <c r="B49" s="90"/>
      <c r="C49" s="90"/>
      <c r="D49" s="90"/>
      <c r="E49" s="90"/>
      <c r="F49" s="89"/>
      <c r="G49" s="89"/>
      <c r="H49" s="89"/>
      <c r="I49" s="89"/>
    </row>
    <row r="50" spans="1:9" x14ac:dyDescent="0.4">
      <c r="A50" s="91" t="s">
        <v>210</v>
      </c>
      <c r="B50" s="90"/>
      <c r="C50" s="90"/>
      <c r="D50" s="90"/>
      <c r="E50" s="90"/>
      <c r="F50" s="89"/>
      <c r="G50" s="89"/>
      <c r="H50" s="89"/>
      <c r="I50" s="89"/>
    </row>
    <row r="51" spans="1:9" x14ac:dyDescent="0.4">
      <c r="B51" s="89"/>
      <c r="C51" s="89"/>
      <c r="D51" s="89"/>
      <c r="E51" s="89"/>
      <c r="F51" s="89"/>
      <c r="G51" s="89"/>
      <c r="H51" s="89"/>
      <c r="I51" s="89"/>
    </row>
    <row r="52" spans="1:9" x14ac:dyDescent="0.4">
      <c r="A52" s="89"/>
      <c r="B52" s="89"/>
      <c r="C52" s="89"/>
      <c r="D52" s="89"/>
      <c r="E52" s="89"/>
      <c r="F52" s="89"/>
      <c r="G52" s="89"/>
      <c r="H52" s="89"/>
      <c r="I52" s="89"/>
    </row>
    <row r="53" spans="1:9" x14ac:dyDescent="0.4">
      <c r="A53" s="89"/>
      <c r="B53" s="89"/>
      <c r="C53" s="89"/>
      <c r="D53" s="89"/>
      <c r="E53" s="89"/>
      <c r="F53" s="89"/>
      <c r="G53" s="89"/>
      <c r="H53" s="89"/>
      <c r="I53" s="89"/>
    </row>
  </sheetData>
  <sheetProtection algorithmName="SHA-512" hashValue="16LELFVasJMDK9tJcfTcCHtt3i3HrzSCA0E7zRS6S99qg5gzc5d+e9X33QxCaDOrtsjpAWaU12+AbjOIA3SLeg==" saltValue="ptiZnTQ8/ct/h6gAUEhO2A==" spinCount="100000" sheet="1" objects="1" scenarios="1"/>
  <hyperlinks>
    <hyperlink ref="A50" r:id="rId1" xr:uid="{F6FD27EE-4D84-4373-89C0-A926DCCE2AA7}"/>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3B8F1-7E87-4F6C-94C8-DB22A7708A19}">
  <dimension ref="A1:C7"/>
  <sheetViews>
    <sheetView workbookViewId="0">
      <selection sqref="A1:C1"/>
    </sheetView>
  </sheetViews>
  <sheetFormatPr baseColWidth="10" defaultColWidth="11.42578125" defaultRowHeight="13.9" x14ac:dyDescent="0.4"/>
  <cols>
    <col min="1" max="3" width="27.5703125" style="70" customWidth="1"/>
    <col min="4" max="16384" width="11.42578125" style="70"/>
  </cols>
  <sheetData>
    <row r="1" spans="1:3" s="74" customFormat="1" ht="15" x14ac:dyDescent="0.4">
      <c r="A1" s="102" t="s">
        <v>57</v>
      </c>
      <c r="B1" s="102"/>
      <c r="C1" s="102"/>
    </row>
    <row r="2" spans="1:3" s="74" customFormat="1" ht="79.7" customHeight="1" x14ac:dyDescent="0.4">
      <c r="A2" s="100" t="s">
        <v>195</v>
      </c>
      <c r="B2" s="101"/>
      <c r="C2" s="101"/>
    </row>
    <row r="3" spans="1:3" s="74" customFormat="1" ht="66.2" customHeight="1" x14ac:dyDescent="0.4">
      <c r="A3" s="100" t="s">
        <v>69</v>
      </c>
      <c r="B3" s="101"/>
      <c r="C3" s="101"/>
    </row>
    <row r="4" spans="1:3" s="74" customFormat="1" ht="45" customHeight="1" x14ac:dyDescent="0.4">
      <c r="A4" s="100" t="s">
        <v>58</v>
      </c>
      <c r="B4" s="101"/>
      <c r="C4" s="101"/>
    </row>
    <row r="5" spans="1:3" s="74" customFormat="1" ht="45" customHeight="1" x14ac:dyDescent="0.4">
      <c r="A5" s="100" t="s">
        <v>70</v>
      </c>
      <c r="B5" s="100"/>
      <c r="C5" s="100"/>
    </row>
    <row r="6" spans="1:3" s="74" customFormat="1" ht="70.25" customHeight="1" x14ac:dyDescent="0.4">
      <c r="A6" s="100" t="s">
        <v>71</v>
      </c>
      <c r="B6" s="101"/>
      <c r="C6" s="101"/>
    </row>
    <row r="7" spans="1:3" s="74" customFormat="1" ht="65.25" customHeight="1" x14ac:dyDescent="0.4">
      <c r="A7" s="100" t="s">
        <v>211</v>
      </c>
      <c r="B7" s="101"/>
      <c r="C7" s="101"/>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D519-8C5F-44B2-A18C-734F9ABCF9C7}">
  <dimension ref="A1:D16"/>
  <sheetViews>
    <sheetView workbookViewId="0"/>
  </sheetViews>
  <sheetFormatPr baseColWidth="10" defaultColWidth="11.42578125" defaultRowHeight="15.4" x14ac:dyDescent="0.45"/>
  <cols>
    <col min="1" max="3" width="27.5703125" style="77" customWidth="1"/>
    <col min="4" max="16384" width="11.42578125" style="77"/>
  </cols>
  <sheetData>
    <row r="1" spans="1:4" s="76" customFormat="1" x14ac:dyDescent="0.4">
      <c r="A1" s="75" t="s">
        <v>11</v>
      </c>
      <c r="B1" s="75"/>
      <c r="C1" s="75"/>
      <c r="D1" s="75"/>
    </row>
    <row r="2" spans="1:4" s="76" customFormat="1" ht="72" customHeight="1" x14ac:dyDescent="0.4">
      <c r="A2" s="103" t="s">
        <v>24</v>
      </c>
      <c r="B2" s="104"/>
      <c r="C2" s="104"/>
    </row>
    <row r="3" spans="1:4" s="76" customFormat="1" ht="59.45" customHeight="1" x14ac:dyDescent="0.4">
      <c r="A3" s="103" t="s">
        <v>25</v>
      </c>
      <c r="B3" s="104"/>
      <c r="C3" s="104"/>
    </row>
    <row r="4" spans="1:4" s="76" customFormat="1" ht="108" customHeight="1" x14ac:dyDescent="0.4">
      <c r="A4" s="103" t="s">
        <v>26</v>
      </c>
      <c r="B4" s="104"/>
      <c r="C4" s="104"/>
    </row>
    <row r="5" spans="1:4" s="76" customFormat="1" ht="154.5" customHeight="1" x14ac:dyDescent="0.4">
      <c r="A5" s="103" t="s">
        <v>27</v>
      </c>
      <c r="B5" s="103"/>
      <c r="C5" s="103"/>
    </row>
    <row r="6" spans="1:4" s="76" customFormat="1" ht="141.94999999999999" customHeight="1" x14ac:dyDescent="0.4">
      <c r="A6" s="103" t="s">
        <v>28</v>
      </c>
      <c r="B6" s="103"/>
      <c r="C6" s="103"/>
    </row>
    <row r="7" spans="1:4" s="76" customFormat="1" ht="195.2" customHeight="1" x14ac:dyDescent="0.4">
      <c r="A7" s="103" t="s">
        <v>196</v>
      </c>
      <c r="B7" s="104"/>
      <c r="C7" s="104"/>
    </row>
    <row r="8" spans="1:4" s="76" customFormat="1" ht="79.7" customHeight="1" x14ac:dyDescent="0.4">
      <c r="A8" s="103" t="s">
        <v>55</v>
      </c>
      <c r="B8" s="104"/>
      <c r="C8" s="104"/>
    </row>
    <row r="9" spans="1:4" x14ac:dyDescent="0.45">
      <c r="A9" s="105"/>
      <c r="B9" s="105"/>
      <c r="C9" s="105"/>
    </row>
    <row r="10" spans="1:4" x14ac:dyDescent="0.45">
      <c r="A10" s="105"/>
      <c r="B10" s="105"/>
      <c r="C10" s="105"/>
    </row>
    <row r="11" spans="1:4" x14ac:dyDescent="0.45">
      <c r="A11" s="105"/>
      <c r="B11" s="105"/>
      <c r="C11" s="105"/>
    </row>
    <row r="12" spans="1:4" x14ac:dyDescent="0.45">
      <c r="A12" s="105"/>
      <c r="B12" s="105"/>
      <c r="C12" s="105"/>
    </row>
    <row r="13" spans="1:4" x14ac:dyDescent="0.45">
      <c r="A13" s="105"/>
      <c r="B13" s="105"/>
      <c r="C13" s="105"/>
    </row>
    <row r="14" spans="1:4" x14ac:dyDescent="0.45">
      <c r="A14" s="105"/>
      <c r="B14" s="105"/>
      <c r="C14" s="105"/>
    </row>
    <row r="15" spans="1:4" x14ac:dyDescent="0.45">
      <c r="A15" s="105"/>
      <c r="B15" s="105"/>
      <c r="C15" s="105"/>
    </row>
    <row r="16" spans="1:4" x14ac:dyDescent="0.45">
      <c r="A16" s="105"/>
      <c r="B16" s="105"/>
      <c r="C16" s="105"/>
    </row>
  </sheetData>
  <sheetProtection algorithmName="SHA-512" hashValue="2fJLC9YJxcWfLhVuTWgSinMfRxtDQfgK97sLfSbQnG8O4EqkbYU5rg7RDApwSsDfc+zFI6U5m63SAobJcIzjVQ==" saltValue="t0IzCalb1Dh5atSsn18w/g=="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1288-60B8-40F6-ADEB-A8F51991A07B}">
  <sheetPr>
    <pageSetUpPr fitToPage="1"/>
  </sheetPr>
  <dimension ref="A1:E11"/>
  <sheetViews>
    <sheetView workbookViewId="0">
      <selection sqref="A1:C1"/>
    </sheetView>
  </sheetViews>
  <sheetFormatPr baseColWidth="10" defaultColWidth="11.42578125" defaultRowHeight="15.4" x14ac:dyDescent="0.45"/>
  <cols>
    <col min="1" max="3" width="27.5703125" style="78" customWidth="1"/>
    <col min="4" max="16384" width="11.42578125" style="78"/>
  </cols>
  <sheetData>
    <row r="1" spans="1:5" ht="27.75" customHeight="1" x14ac:dyDescent="0.45">
      <c r="A1" s="106" t="s">
        <v>197</v>
      </c>
      <c r="B1" s="106"/>
      <c r="C1" s="106"/>
    </row>
    <row r="2" spans="1:5" s="79" customFormat="1" ht="100.25" customHeight="1" x14ac:dyDescent="0.4">
      <c r="A2" s="103" t="s">
        <v>198</v>
      </c>
      <c r="B2" s="104"/>
      <c r="C2" s="104"/>
      <c r="E2" s="80"/>
    </row>
    <row r="3" spans="1:5" s="79" customFormat="1" ht="45" customHeight="1" x14ac:dyDescent="0.4">
      <c r="A3" s="103" t="s">
        <v>199</v>
      </c>
      <c r="B3" s="104"/>
      <c r="C3" s="104"/>
      <c r="E3" s="80"/>
    </row>
    <row r="4" spans="1:5" s="79" customFormat="1" ht="66.75" customHeight="1" x14ac:dyDescent="0.4">
      <c r="A4" s="107" t="s">
        <v>200</v>
      </c>
      <c r="B4" s="108"/>
      <c r="C4" s="109"/>
      <c r="E4" s="80"/>
    </row>
    <row r="5" spans="1:5" ht="30.75" x14ac:dyDescent="0.45">
      <c r="A5" s="81" t="s">
        <v>38</v>
      </c>
      <c r="B5" s="81" t="s">
        <v>40</v>
      </c>
    </row>
    <row r="6" spans="1:5" x14ac:dyDescent="0.45">
      <c r="A6" s="71">
        <v>1379</v>
      </c>
      <c r="B6" s="71">
        <v>1380</v>
      </c>
    </row>
    <row r="7" spans="1:5" x14ac:dyDescent="0.45">
      <c r="A7" s="71">
        <v>179.34</v>
      </c>
      <c r="B7" s="71">
        <v>179</v>
      </c>
    </row>
    <row r="8" spans="1:5" x14ac:dyDescent="0.45">
      <c r="A8" s="71">
        <v>80.12</v>
      </c>
      <c r="B8" s="71">
        <v>80.099999999999994</v>
      </c>
    </row>
    <row r="9" spans="1:5" x14ac:dyDescent="0.45">
      <c r="A9" s="71">
        <v>7.8</v>
      </c>
      <c r="B9" s="72">
        <v>7.8</v>
      </c>
    </row>
    <row r="10" spans="1:5" ht="24" hidden="1" customHeight="1" x14ac:dyDescent="0.45">
      <c r="A10" s="110"/>
      <c r="B10" s="111"/>
      <c r="C10" s="111"/>
    </row>
    <row r="11" spans="1:5" x14ac:dyDescent="0.45">
      <c r="A11" s="71">
        <v>7.8320000000000001E-2</v>
      </c>
      <c r="B11" s="82">
        <v>7.8299999999999995E-2</v>
      </c>
    </row>
  </sheetData>
  <sheetProtection algorithmName="SHA-512" hashValue="N+TTYv2rb/1pLt4ql89BXatIc95irFG9ZYV1n4YSVyzshrUvukbr+Hrb3xJ3+F6zAAMV3r7Mulu0+cjGaLdUmQ==" saltValue="n2qzMjaqjU+rKBPi0cnjQ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E1938-EB22-40FD-BF9B-AFB71D4D75A2}">
  <dimension ref="A1:H20"/>
  <sheetViews>
    <sheetView zoomScaleNormal="100" workbookViewId="0">
      <selection sqref="A1:H1"/>
    </sheetView>
  </sheetViews>
  <sheetFormatPr baseColWidth="10" defaultColWidth="11.42578125" defaultRowHeight="13.9" x14ac:dyDescent="0.4"/>
  <cols>
    <col min="1" max="8" width="10.5703125" style="73" customWidth="1"/>
    <col min="9" max="256" width="11.42578125" style="73"/>
    <col min="257" max="264" width="10.5703125" style="73" customWidth="1"/>
    <col min="265" max="512" width="11.42578125" style="73"/>
    <col min="513" max="520" width="10.5703125" style="73" customWidth="1"/>
    <col min="521" max="768" width="11.42578125" style="73"/>
    <col min="769" max="776" width="10.5703125" style="73" customWidth="1"/>
    <col min="777" max="1024" width="11.42578125" style="73"/>
    <col min="1025" max="1032" width="10.5703125" style="73" customWidth="1"/>
    <col min="1033" max="1280" width="11.42578125" style="73"/>
    <col min="1281" max="1288" width="10.5703125" style="73" customWidth="1"/>
    <col min="1289" max="1536" width="11.42578125" style="73"/>
    <col min="1537" max="1544" width="10.5703125" style="73" customWidth="1"/>
    <col min="1545" max="1792" width="11.42578125" style="73"/>
    <col min="1793" max="1800" width="10.5703125" style="73" customWidth="1"/>
    <col min="1801" max="2048" width="11.42578125" style="73"/>
    <col min="2049" max="2056" width="10.5703125" style="73" customWidth="1"/>
    <col min="2057" max="2304" width="11.42578125" style="73"/>
    <col min="2305" max="2312" width="10.5703125" style="73" customWidth="1"/>
    <col min="2313" max="2560" width="11.42578125" style="73"/>
    <col min="2561" max="2568" width="10.5703125" style="73" customWidth="1"/>
    <col min="2569" max="2816" width="11.42578125" style="73"/>
    <col min="2817" max="2824" width="10.5703125" style="73" customWidth="1"/>
    <col min="2825" max="3072" width="11.42578125" style="73"/>
    <col min="3073" max="3080" width="10.5703125" style="73" customWidth="1"/>
    <col min="3081" max="3328" width="11.42578125" style="73"/>
    <col min="3329" max="3336" width="10.5703125" style="73" customWidth="1"/>
    <col min="3337" max="3584" width="11.42578125" style="73"/>
    <col min="3585" max="3592" width="10.5703125" style="73" customWidth="1"/>
    <col min="3593" max="3840" width="11.42578125" style="73"/>
    <col min="3841" max="3848" width="10.5703125" style="73" customWidth="1"/>
    <col min="3849" max="4096" width="11.42578125" style="73"/>
    <col min="4097" max="4104" width="10.5703125" style="73" customWidth="1"/>
    <col min="4105" max="4352" width="11.42578125" style="73"/>
    <col min="4353" max="4360" width="10.5703125" style="73" customWidth="1"/>
    <col min="4361" max="4608" width="11.42578125" style="73"/>
    <col min="4609" max="4616" width="10.5703125" style="73" customWidth="1"/>
    <col min="4617" max="4864" width="11.42578125" style="73"/>
    <col min="4865" max="4872" width="10.5703125" style="73" customWidth="1"/>
    <col min="4873" max="5120" width="11.42578125" style="73"/>
    <col min="5121" max="5128" width="10.5703125" style="73" customWidth="1"/>
    <col min="5129" max="5376" width="11.42578125" style="73"/>
    <col min="5377" max="5384" width="10.5703125" style="73" customWidth="1"/>
    <col min="5385" max="5632" width="11.42578125" style="73"/>
    <col min="5633" max="5640" width="10.5703125" style="73" customWidth="1"/>
    <col min="5641" max="5888" width="11.42578125" style="73"/>
    <col min="5889" max="5896" width="10.5703125" style="73" customWidth="1"/>
    <col min="5897" max="6144" width="11.42578125" style="73"/>
    <col min="6145" max="6152" width="10.5703125" style="73" customWidth="1"/>
    <col min="6153" max="6400" width="11.42578125" style="73"/>
    <col min="6401" max="6408" width="10.5703125" style="73" customWidth="1"/>
    <col min="6409" max="6656" width="11.42578125" style="73"/>
    <col min="6657" max="6664" width="10.5703125" style="73" customWidth="1"/>
    <col min="6665" max="6912" width="11.42578125" style="73"/>
    <col min="6913" max="6920" width="10.5703125" style="73" customWidth="1"/>
    <col min="6921" max="7168" width="11.42578125" style="73"/>
    <col min="7169" max="7176" width="10.5703125" style="73" customWidth="1"/>
    <col min="7177" max="7424" width="11.42578125" style="73"/>
    <col min="7425" max="7432" width="10.5703125" style="73" customWidth="1"/>
    <col min="7433" max="7680" width="11.42578125" style="73"/>
    <col min="7681" max="7688" width="10.5703125" style="73" customWidth="1"/>
    <col min="7689" max="7936" width="11.42578125" style="73"/>
    <col min="7937" max="7944" width="10.5703125" style="73" customWidth="1"/>
    <col min="7945" max="8192" width="11.42578125" style="73"/>
    <col min="8193" max="8200" width="10.5703125" style="73" customWidth="1"/>
    <col min="8201" max="8448" width="11.42578125" style="73"/>
    <col min="8449" max="8456" width="10.5703125" style="73" customWidth="1"/>
    <col min="8457" max="8704" width="11.42578125" style="73"/>
    <col min="8705" max="8712" width="10.5703125" style="73" customWidth="1"/>
    <col min="8713" max="8960" width="11.42578125" style="73"/>
    <col min="8961" max="8968" width="10.5703125" style="73" customWidth="1"/>
    <col min="8969" max="9216" width="11.42578125" style="73"/>
    <col min="9217" max="9224" width="10.5703125" style="73" customWidth="1"/>
    <col min="9225" max="9472" width="11.42578125" style="73"/>
    <col min="9473" max="9480" width="10.5703125" style="73" customWidth="1"/>
    <col min="9481" max="9728" width="11.42578125" style="73"/>
    <col min="9729" max="9736" width="10.5703125" style="73" customWidth="1"/>
    <col min="9737" max="9984" width="11.42578125" style="73"/>
    <col min="9985" max="9992" width="10.5703125" style="73" customWidth="1"/>
    <col min="9993" max="10240" width="11.42578125" style="73"/>
    <col min="10241" max="10248" width="10.5703125" style="73" customWidth="1"/>
    <col min="10249" max="10496" width="11.42578125" style="73"/>
    <col min="10497" max="10504" width="10.5703125" style="73" customWidth="1"/>
    <col min="10505" max="10752" width="11.42578125" style="73"/>
    <col min="10753" max="10760" width="10.5703125" style="73" customWidth="1"/>
    <col min="10761" max="11008" width="11.42578125" style="73"/>
    <col min="11009" max="11016" width="10.5703125" style="73" customWidth="1"/>
    <col min="11017" max="11264" width="11.42578125" style="73"/>
    <col min="11265" max="11272" width="10.5703125" style="73" customWidth="1"/>
    <col min="11273" max="11520" width="11.42578125" style="73"/>
    <col min="11521" max="11528" width="10.5703125" style="73" customWidth="1"/>
    <col min="11529" max="11776" width="11.42578125" style="73"/>
    <col min="11777" max="11784" width="10.5703125" style="73" customWidth="1"/>
    <col min="11785" max="12032" width="11.42578125" style="73"/>
    <col min="12033" max="12040" width="10.5703125" style="73" customWidth="1"/>
    <col min="12041" max="12288" width="11.42578125" style="73"/>
    <col min="12289" max="12296" width="10.5703125" style="73" customWidth="1"/>
    <col min="12297" max="12544" width="11.42578125" style="73"/>
    <col min="12545" max="12552" width="10.5703125" style="73" customWidth="1"/>
    <col min="12553" max="12800" width="11.42578125" style="73"/>
    <col min="12801" max="12808" width="10.5703125" style="73" customWidth="1"/>
    <col min="12809" max="13056" width="11.42578125" style="73"/>
    <col min="13057" max="13064" width="10.5703125" style="73" customWidth="1"/>
    <col min="13065" max="13312" width="11.42578125" style="73"/>
    <col min="13313" max="13320" width="10.5703125" style="73" customWidth="1"/>
    <col min="13321" max="13568" width="11.42578125" style="73"/>
    <col min="13569" max="13576" width="10.5703125" style="73" customWidth="1"/>
    <col min="13577" max="13824" width="11.42578125" style="73"/>
    <col min="13825" max="13832" width="10.5703125" style="73" customWidth="1"/>
    <col min="13833" max="14080" width="11.42578125" style="73"/>
    <col min="14081" max="14088" width="10.5703125" style="73" customWidth="1"/>
    <col min="14089" max="14336" width="11.42578125" style="73"/>
    <col min="14337" max="14344" width="10.5703125" style="73" customWidth="1"/>
    <col min="14345" max="14592" width="11.42578125" style="73"/>
    <col min="14593" max="14600" width="10.5703125" style="73" customWidth="1"/>
    <col min="14601" max="14848" width="11.42578125" style="73"/>
    <col min="14849" max="14856" width="10.5703125" style="73" customWidth="1"/>
    <col min="14857" max="15104" width="11.42578125" style="73"/>
    <col min="15105" max="15112" width="10.5703125" style="73" customWidth="1"/>
    <col min="15113" max="15360" width="11.42578125" style="73"/>
    <col min="15361" max="15368" width="10.5703125" style="73" customWidth="1"/>
    <col min="15369" max="15616" width="11.42578125" style="73"/>
    <col min="15617" max="15624" width="10.5703125" style="73" customWidth="1"/>
    <col min="15625" max="15872" width="11.42578125" style="73"/>
    <col min="15873" max="15880" width="10.5703125" style="73" customWidth="1"/>
    <col min="15881" max="16128" width="11.42578125" style="73"/>
    <col min="16129" max="16136" width="10.5703125" style="73" customWidth="1"/>
    <col min="16137" max="16384" width="11.42578125" style="73"/>
  </cols>
  <sheetData>
    <row r="1" spans="1:8" s="83" customFormat="1" ht="20.100000000000001" customHeight="1" x14ac:dyDescent="0.4">
      <c r="A1" s="113" t="s">
        <v>152</v>
      </c>
      <c r="B1" s="113"/>
      <c r="C1" s="113"/>
      <c r="D1" s="113"/>
      <c r="E1" s="113"/>
      <c r="F1" s="113"/>
      <c r="G1" s="113"/>
      <c r="H1" s="113"/>
    </row>
    <row r="2" spans="1:8" s="83" customFormat="1" ht="43.5" customHeight="1" x14ac:dyDescent="0.4">
      <c r="A2" s="112" t="s">
        <v>153</v>
      </c>
      <c r="B2" s="112"/>
      <c r="C2" s="112"/>
      <c r="D2" s="112"/>
      <c r="E2" s="112"/>
      <c r="F2" s="112"/>
      <c r="G2" s="112"/>
      <c r="H2" s="112"/>
    </row>
    <row r="3" spans="1:8" s="83" customFormat="1" ht="35.1" customHeight="1" x14ac:dyDescent="0.4">
      <c r="A3" s="112" t="s">
        <v>154</v>
      </c>
      <c r="B3" s="112"/>
      <c r="C3" s="112"/>
      <c r="D3" s="112"/>
      <c r="E3" s="112"/>
      <c r="F3" s="112"/>
      <c r="G3" s="112"/>
      <c r="H3" s="112"/>
    </row>
    <row r="4" spans="1:8" s="83" customFormat="1" ht="99.75" customHeight="1" x14ac:dyDescent="0.4">
      <c r="A4" s="112" t="s">
        <v>201</v>
      </c>
      <c r="B4" s="112"/>
      <c r="C4" s="112"/>
      <c r="D4" s="112"/>
      <c r="E4" s="112"/>
      <c r="F4" s="112"/>
      <c r="G4" s="112"/>
      <c r="H4" s="112"/>
    </row>
    <row r="5" spans="1:8" s="83" customFormat="1" ht="53.1" customHeight="1" x14ac:dyDescent="0.4">
      <c r="A5" s="112" t="s">
        <v>155</v>
      </c>
      <c r="B5" s="112"/>
      <c r="C5" s="112"/>
      <c r="D5" s="112"/>
      <c r="E5" s="112"/>
      <c r="F5" s="112"/>
      <c r="G5" s="112"/>
      <c r="H5" s="112"/>
    </row>
    <row r="6" spans="1:8" s="83" customFormat="1" ht="35.1" customHeight="1" x14ac:dyDescent="0.4">
      <c r="A6" s="112" t="s">
        <v>156</v>
      </c>
      <c r="B6" s="112"/>
      <c r="C6" s="112"/>
      <c r="D6" s="112"/>
      <c r="E6" s="112"/>
      <c r="F6" s="112"/>
      <c r="G6" s="112"/>
      <c r="H6" s="112"/>
    </row>
    <row r="7" spans="1:8" s="83" customFormat="1" ht="88.35" customHeight="1" x14ac:dyDescent="0.4">
      <c r="A7" s="112" t="s">
        <v>157</v>
      </c>
      <c r="B7" s="112"/>
      <c r="C7" s="112"/>
      <c r="D7" s="112"/>
      <c r="E7" s="112"/>
      <c r="F7" s="112"/>
      <c r="G7" s="112"/>
      <c r="H7" s="112"/>
    </row>
    <row r="8" spans="1:8" s="83" customFormat="1" ht="88.35" customHeight="1" x14ac:dyDescent="0.4">
      <c r="A8" s="112" t="s">
        <v>158</v>
      </c>
      <c r="B8" s="112"/>
      <c r="C8" s="112"/>
      <c r="D8" s="112"/>
      <c r="E8" s="112"/>
      <c r="F8" s="112"/>
      <c r="G8" s="112"/>
      <c r="H8" s="112"/>
    </row>
    <row r="9" spans="1:8" s="83" customFormat="1" ht="70.349999999999994" customHeight="1" x14ac:dyDescent="0.4">
      <c r="A9" s="112" t="s">
        <v>202</v>
      </c>
      <c r="B9" s="112"/>
      <c r="C9" s="112"/>
      <c r="D9" s="112"/>
      <c r="E9" s="112"/>
      <c r="F9" s="112"/>
      <c r="G9" s="112"/>
      <c r="H9" s="112"/>
    </row>
    <row r="10" spans="1:8" s="83" customFormat="1" ht="53.1" customHeight="1" x14ac:dyDescent="0.4">
      <c r="A10" s="112" t="s">
        <v>159</v>
      </c>
      <c r="B10" s="112"/>
      <c r="C10" s="112"/>
      <c r="D10" s="112"/>
      <c r="E10" s="112"/>
      <c r="F10" s="112"/>
      <c r="G10" s="112"/>
      <c r="H10" s="112"/>
    </row>
    <row r="11" spans="1:8" s="83" customFormat="1" ht="122.75" customHeight="1" x14ac:dyDescent="0.4">
      <c r="A11" s="114" t="s">
        <v>203</v>
      </c>
      <c r="B11" s="112"/>
      <c r="C11" s="112"/>
      <c r="D11" s="112"/>
      <c r="E11" s="112"/>
      <c r="F11" s="112"/>
      <c r="G11" s="112"/>
      <c r="H11" s="112"/>
    </row>
    <row r="12" spans="1:8" s="83" customFormat="1" ht="35.1" customHeight="1" x14ac:dyDescent="0.4">
      <c r="A12" s="112" t="s">
        <v>160</v>
      </c>
      <c r="B12" s="112"/>
      <c r="C12" s="112"/>
      <c r="D12" s="112"/>
      <c r="E12" s="112"/>
      <c r="F12" s="112"/>
      <c r="G12" s="112"/>
      <c r="H12" s="112"/>
    </row>
    <row r="13" spans="1:8" s="83" customFormat="1" ht="97.35" customHeight="1" x14ac:dyDescent="0.4">
      <c r="A13" s="112" t="s">
        <v>161</v>
      </c>
      <c r="B13" s="112"/>
      <c r="C13" s="112"/>
      <c r="D13" s="112"/>
      <c r="E13" s="112"/>
      <c r="F13" s="112"/>
      <c r="G13" s="112"/>
      <c r="H13" s="112"/>
    </row>
    <row r="14" spans="1:8" s="83" customFormat="1" ht="97.35" customHeight="1" x14ac:dyDescent="0.4">
      <c r="A14" s="112" t="s">
        <v>162</v>
      </c>
      <c r="B14" s="112"/>
      <c r="C14" s="112"/>
      <c r="D14" s="112"/>
      <c r="E14" s="112"/>
      <c r="F14" s="112"/>
      <c r="G14" s="112"/>
      <c r="H14" s="112"/>
    </row>
    <row r="15" spans="1:8" s="83" customFormat="1" ht="20.100000000000001" customHeight="1" x14ac:dyDescent="0.4">
      <c r="A15" s="112" t="s">
        <v>163</v>
      </c>
      <c r="B15" s="112"/>
      <c r="C15" s="112"/>
      <c r="D15" s="112"/>
      <c r="E15" s="112"/>
      <c r="F15" s="112"/>
      <c r="G15" s="112"/>
      <c r="H15" s="112"/>
    </row>
    <row r="16" spans="1:8" x14ac:dyDescent="0.4">
      <c r="A16" s="115"/>
      <c r="B16" s="115"/>
      <c r="C16" s="115"/>
      <c r="D16" s="115"/>
      <c r="E16" s="115"/>
      <c r="F16" s="115"/>
      <c r="G16" s="115"/>
      <c r="H16" s="115"/>
    </row>
    <row r="17" spans="1:8" x14ac:dyDescent="0.4">
      <c r="A17" s="115"/>
      <c r="B17" s="115"/>
      <c r="C17" s="115"/>
      <c r="D17" s="115"/>
      <c r="E17" s="115"/>
      <c r="F17" s="115"/>
      <c r="G17" s="115"/>
      <c r="H17" s="115"/>
    </row>
    <row r="18" spans="1:8" x14ac:dyDescent="0.4">
      <c r="A18" s="115"/>
      <c r="B18" s="115"/>
      <c r="C18" s="115"/>
      <c r="D18" s="115"/>
      <c r="E18" s="115"/>
      <c r="F18" s="115"/>
      <c r="G18" s="115"/>
      <c r="H18" s="115"/>
    </row>
    <row r="19" spans="1:8" x14ac:dyDescent="0.4">
      <c r="A19" s="115"/>
      <c r="B19" s="115"/>
      <c r="C19" s="115"/>
      <c r="D19" s="115"/>
      <c r="E19" s="115"/>
      <c r="F19" s="115"/>
      <c r="G19" s="115"/>
      <c r="H19" s="115"/>
    </row>
    <row r="20" spans="1:8" x14ac:dyDescent="0.4">
      <c r="A20" s="115"/>
      <c r="B20" s="115"/>
      <c r="C20" s="115"/>
      <c r="D20" s="115"/>
      <c r="E20" s="115"/>
      <c r="F20" s="115"/>
      <c r="G20" s="115"/>
      <c r="H20" s="115"/>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2EA33-80C1-4A5D-9029-AB1C45A92A25}">
  <dimension ref="A1:I52"/>
  <sheetViews>
    <sheetView workbookViewId="0"/>
  </sheetViews>
  <sheetFormatPr baseColWidth="10" defaultColWidth="10.640625" defaultRowHeight="13.9" x14ac:dyDescent="0.4"/>
  <cols>
    <col min="1" max="16384" width="10.640625" style="70"/>
  </cols>
  <sheetData>
    <row r="1" spans="1:9" x14ac:dyDescent="0.4">
      <c r="A1" s="89"/>
      <c r="B1" s="89"/>
      <c r="C1" s="89"/>
      <c r="D1" s="89"/>
      <c r="E1" s="89"/>
      <c r="F1" s="89"/>
      <c r="G1" s="89"/>
      <c r="H1" s="89"/>
      <c r="I1" s="89"/>
    </row>
    <row r="2" spans="1:9" x14ac:dyDescent="0.4">
      <c r="A2" s="89"/>
      <c r="B2" s="89"/>
      <c r="C2" s="89"/>
      <c r="D2" s="89"/>
      <c r="E2" s="89"/>
      <c r="F2" s="89"/>
      <c r="G2" s="89"/>
      <c r="H2" s="89"/>
      <c r="I2" s="89"/>
    </row>
    <row r="3" spans="1:9" x14ac:dyDescent="0.4">
      <c r="A3" s="89"/>
      <c r="B3" s="89"/>
      <c r="C3" s="89"/>
      <c r="D3" s="89"/>
      <c r="E3" s="89"/>
      <c r="F3" s="89"/>
      <c r="G3" s="89"/>
      <c r="H3" s="89"/>
      <c r="I3" s="89"/>
    </row>
    <row r="4" spans="1:9" x14ac:dyDescent="0.4">
      <c r="A4" s="89"/>
      <c r="B4" s="89"/>
      <c r="C4" s="89"/>
      <c r="D4" s="89"/>
      <c r="E4" s="89"/>
      <c r="F4" s="89"/>
      <c r="G4" s="89"/>
      <c r="H4" s="89"/>
      <c r="I4" s="89"/>
    </row>
    <row r="5" spans="1:9" x14ac:dyDescent="0.4">
      <c r="A5" s="89"/>
      <c r="B5" s="89"/>
      <c r="C5" s="89"/>
      <c r="D5" s="89"/>
      <c r="E5" s="89"/>
      <c r="F5" s="89"/>
      <c r="G5" s="89"/>
      <c r="H5" s="89"/>
      <c r="I5" s="89"/>
    </row>
    <row r="6" spans="1:9" x14ac:dyDescent="0.4">
      <c r="A6" s="89"/>
      <c r="B6" s="89"/>
      <c r="C6" s="89"/>
      <c r="D6" s="89"/>
      <c r="E6" s="89"/>
      <c r="F6" s="89"/>
      <c r="G6" s="89"/>
      <c r="H6" s="89"/>
      <c r="I6" s="89"/>
    </row>
    <row r="7" spans="1:9" x14ac:dyDescent="0.4">
      <c r="A7" s="89"/>
      <c r="B7" s="89"/>
      <c r="C7" s="89"/>
      <c r="D7" s="89"/>
      <c r="E7" s="89"/>
      <c r="F7" s="89"/>
      <c r="G7" s="89"/>
      <c r="H7" s="89"/>
      <c r="I7" s="89"/>
    </row>
    <row r="8" spans="1:9" x14ac:dyDescent="0.4">
      <c r="A8" s="89"/>
      <c r="B8" s="89"/>
      <c r="C8" s="89"/>
      <c r="D8" s="89"/>
      <c r="E8" s="89"/>
      <c r="F8" s="89"/>
      <c r="G8" s="89"/>
      <c r="H8" s="89"/>
      <c r="I8" s="89"/>
    </row>
    <row r="9" spans="1:9" x14ac:dyDescent="0.4">
      <c r="A9" s="89"/>
      <c r="B9" s="89"/>
      <c r="C9" s="89"/>
      <c r="D9" s="89"/>
      <c r="E9" s="89"/>
      <c r="F9" s="89"/>
      <c r="G9" s="89"/>
      <c r="H9" s="89"/>
      <c r="I9" s="89"/>
    </row>
    <row r="10" spans="1:9" x14ac:dyDescent="0.4">
      <c r="A10" s="89"/>
      <c r="B10" s="89"/>
      <c r="C10" s="89"/>
      <c r="D10" s="89"/>
      <c r="E10" s="89"/>
      <c r="F10" s="89"/>
      <c r="G10" s="89"/>
      <c r="H10" s="89"/>
      <c r="I10" s="89"/>
    </row>
    <row r="11" spans="1:9" x14ac:dyDescent="0.4">
      <c r="A11" s="89"/>
      <c r="B11" s="89"/>
      <c r="C11" s="89"/>
      <c r="D11" s="89"/>
      <c r="E11" s="89"/>
      <c r="F11" s="89"/>
      <c r="G11" s="89"/>
      <c r="H11" s="89"/>
      <c r="I11" s="89"/>
    </row>
    <row r="12" spans="1:9" x14ac:dyDescent="0.4">
      <c r="A12" s="89"/>
      <c r="B12" s="89"/>
      <c r="C12" s="89"/>
      <c r="D12" s="89"/>
      <c r="E12" s="89"/>
      <c r="F12" s="89"/>
      <c r="G12" s="89"/>
      <c r="H12" s="89"/>
      <c r="I12" s="89"/>
    </row>
    <row r="13" spans="1:9" x14ac:dyDescent="0.4">
      <c r="A13" s="89"/>
      <c r="B13" s="89"/>
      <c r="C13" s="89"/>
      <c r="D13" s="89"/>
      <c r="E13" s="89"/>
      <c r="F13" s="89"/>
      <c r="G13" s="89"/>
      <c r="H13" s="89"/>
      <c r="I13" s="89"/>
    </row>
    <row r="14" spans="1:9" x14ac:dyDescent="0.4">
      <c r="A14" s="89"/>
      <c r="B14" s="89"/>
      <c r="C14" s="89"/>
      <c r="D14" s="89"/>
      <c r="E14" s="89"/>
      <c r="F14" s="89"/>
      <c r="G14" s="89"/>
      <c r="H14" s="89"/>
      <c r="I14" s="89"/>
    </row>
    <row r="15" spans="1:9" x14ac:dyDescent="0.4">
      <c r="A15" s="89"/>
      <c r="B15" s="89"/>
      <c r="C15" s="89"/>
      <c r="D15" s="89"/>
      <c r="E15" s="89"/>
      <c r="F15" s="89"/>
      <c r="G15" s="89"/>
      <c r="H15" s="89"/>
      <c r="I15" s="89"/>
    </row>
    <row r="16" spans="1:9" x14ac:dyDescent="0.4">
      <c r="A16" s="89"/>
      <c r="B16" s="89"/>
      <c r="C16" s="89"/>
      <c r="D16" s="89"/>
      <c r="E16" s="89"/>
      <c r="F16" s="89"/>
      <c r="G16" s="89"/>
      <c r="H16" s="89"/>
      <c r="I16" s="89"/>
    </row>
    <row r="17" spans="1:9" x14ac:dyDescent="0.4">
      <c r="A17" s="89"/>
      <c r="B17" s="89"/>
      <c r="C17" s="89"/>
      <c r="D17" s="89"/>
      <c r="E17" s="89"/>
      <c r="F17" s="89"/>
      <c r="G17" s="89"/>
      <c r="H17" s="89"/>
      <c r="I17" s="89"/>
    </row>
    <row r="18" spans="1:9" x14ac:dyDescent="0.4">
      <c r="A18" s="89"/>
      <c r="B18" s="89"/>
      <c r="C18" s="89"/>
      <c r="D18" s="89"/>
      <c r="E18" s="89"/>
      <c r="F18" s="89"/>
      <c r="G18" s="89"/>
      <c r="H18" s="89"/>
      <c r="I18" s="89"/>
    </row>
    <row r="19" spans="1:9" x14ac:dyDescent="0.4">
      <c r="A19" s="89"/>
      <c r="B19" s="89"/>
      <c r="C19" s="89"/>
      <c r="D19" s="89"/>
      <c r="E19" s="89"/>
      <c r="F19" s="89"/>
      <c r="G19" s="89"/>
      <c r="H19" s="89"/>
      <c r="I19" s="89"/>
    </row>
    <row r="20" spans="1:9" x14ac:dyDescent="0.4">
      <c r="A20" s="89"/>
      <c r="B20" s="89"/>
      <c r="C20" s="89"/>
      <c r="D20" s="89"/>
      <c r="E20" s="89"/>
      <c r="F20" s="89"/>
      <c r="G20" s="89"/>
      <c r="H20" s="89"/>
      <c r="I20" s="89"/>
    </row>
    <row r="21" spans="1:9" x14ac:dyDescent="0.4">
      <c r="A21" s="89"/>
      <c r="B21" s="89"/>
      <c r="C21" s="89"/>
      <c r="D21" s="89"/>
      <c r="E21" s="89"/>
      <c r="F21" s="89"/>
      <c r="G21" s="89"/>
      <c r="H21" s="89"/>
      <c r="I21" s="89"/>
    </row>
    <row r="22" spans="1:9" x14ac:dyDescent="0.4">
      <c r="A22" s="89"/>
      <c r="B22" s="89"/>
      <c r="C22" s="89"/>
      <c r="D22" s="89"/>
      <c r="E22" s="89"/>
      <c r="F22" s="89"/>
      <c r="G22" s="89"/>
      <c r="H22" s="89"/>
      <c r="I22" s="89"/>
    </row>
    <row r="23" spans="1:9" x14ac:dyDescent="0.4">
      <c r="A23" s="89"/>
      <c r="B23" s="89"/>
      <c r="C23" s="89"/>
      <c r="D23" s="89"/>
      <c r="E23" s="89"/>
      <c r="F23" s="89"/>
      <c r="G23" s="89"/>
      <c r="H23" s="89"/>
      <c r="I23" s="89"/>
    </row>
    <row r="24" spans="1:9" x14ac:dyDescent="0.4">
      <c r="A24" s="89"/>
      <c r="B24" s="89"/>
      <c r="C24" s="89"/>
      <c r="D24" s="89"/>
      <c r="E24" s="89"/>
      <c r="F24" s="89"/>
      <c r="G24" s="89"/>
      <c r="H24" s="89"/>
      <c r="I24" s="89"/>
    </row>
    <row r="25" spans="1:9" x14ac:dyDescent="0.4">
      <c r="A25" s="89"/>
      <c r="B25" s="89"/>
      <c r="C25" s="89"/>
      <c r="D25" s="89"/>
      <c r="E25" s="89"/>
      <c r="F25" s="89"/>
      <c r="G25" s="89"/>
      <c r="H25" s="89"/>
      <c r="I25" s="89"/>
    </row>
    <row r="26" spans="1:9" x14ac:dyDescent="0.4">
      <c r="A26" s="89"/>
      <c r="B26" s="89"/>
      <c r="C26" s="89"/>
      <c r="D26" s="89"/>
      <c r="E26" s="89"/>
      <c r="F26" s="89"/>
      <c r="G26" s="89"/>
      <c r="H26" s="89"/>
      <c r="I26" s="89"/>
    </row>
    <row r="27" spans="1:9" x14ac:dyDescent="0.4">
      <c r="A27" s="89"/>
      <c r="B27" s="89"/>
      <c r="C27" s="89"/>
      <c r="D27" s="89"/>
      <c r="E27" s="89"/>
      <c r="F27" s="89"/>
      <c r="G27" s="89"/>
      <c r="H27" s="89"/>
      <c r="I27" s="89"/>
    </row>
    <row r="28" spans="1:9" x14ac:dyDescent="0.4">
      <c r="A28" s="89"/>
      <c r="B28" s="89"/>
      <c r="C28" s="89"/>
      <c r="D28" s="89"/>
      <c r="E28" s="89"/>
      <c r="F28" s="89"/>
      <c r="G28" s="89"/>
      <c r="H28" s="89"/>
      <c r="I28" s="89"/>
    </row>
    <row r="29" spans="1:9" x14ac:dyDescent="0.4">
      <c r="A29" s="89"/>
      <c r="B29" s="89"/>
      <c r="C29" s="89"/>
      <c r="D29" s="89"/>
      <c r="E29" s="89"/>
      <c r="F29" s="89"/>
      <c r="G29" s="89"/>
      <c r="H29" s="89"/>
      <c r="I29" s="89"/>
    </row>
    <row r="30" spans="1:9" x14ac:dyDescent="0.4">
      <c r="A30" s="89"/>
      <c r="B30" s="89"/>
      <c r="C30" s="89"/>
      <c r="D30" s="89"/>
      <c r="E30" s="89"/>
      <c r="F30" s="89"/>
      <c r="G30" s="89"/>
      <c r="H30" s="89"/>
      <c r="I30" s="89"/>
    </row>
    <row r="31" spans="1:9" x14ac:dyDescent="0.4">
      <c r="A31" s="89"/>
      <c r="B31" s="89"/>
      <c r="C31" s="89"/>
      <c r="D31" s="89"/>
      <c r="E31" s="89"/>
      <c r="F31" s="89"/>
      <c r="G31" s="89"/>
      <c r="H31" s="89"/>
      <c r="I31" s="89"/>
    </row>
    <row r="32" spans="1:9" x14ac:dyDescent="0.4">
      <c r="A32" s="89"/>
      <c r="B32" s="89"/>
      <c r="C32" s="89"/>
      <c r="D32" s="89"/>
      <c r="E32" s="89"/>
      <c r="F32" s="89"/>
      <c r="G32" s="89"/>
      <c r="H32" s="89"/>
      <c r="I32" s="89"/>
    </row>
    <row r="33" spans="1:9" x14ac:dyDescent="0.4">
      <c r="A33" s="89"/>
      <c r="B33" s="89"/>
      <c r="C33" s="89"/>
      <c r="D33" s="89"/>
      <c r="E33" s="89"/>
      <c r="F33" s="89"/>
      <c r="G33" s="89"/>
      <c r="H33" s="89"/>
      <c r="I33" s="89"/>
    </row>
    <row r="34" spans="1:9" x14ac:dyDescent="0.4">
      <c r="A34" s="89"/>
      <c r="B34" s="89"/>
      <c r="C34" s="89"/>
      <c r="D34" s="89"/>
      <c r="E34" s="89"/>
      <c r="F34" s="89"/>
      <c r="G34" s="89"/>
      <c r="H34" s="89"/>
      <c r="I34" s="89"/>
    </row>
    <row r="35" spans="1:9" x14ac:dyDescent="0.4">
      <c r="A35" s="89"/>
      <c r="B35" s="89"/>
      <c r="C35" s="89"/>
      <c r="D35" s="89"/>
      <c r="E35" s="89"/>
      <c r="F35" s="89"/>
      <c r="G35" s="89"/>
      <c r="H35" s="89"/>
      <c r="I35" s="89"/>
    </row>
    <row r="36" spans="1:9" x14ac:dyDescent="0.4">
      <c r="A36" s="89"/>
      <c r="B36" s="89"/>
      <c r="C36" s="89"/>
      <c r="D36" s="89"/>
      <c r="E36" s="89"/>
      <c r="F36" s="89"/>
      <c r="G36" s="89"/>
      <c r="H36" s="89"/>
      <c r="I36" s="89"/>
    </row>
    <row r="37" spans="1:9" x14ac:dyDescent="0.4">
      <c r="A37" s="89"/>
      <c r="B37" s="89"/>
      <c r="C37" s="89"/>
      <c r="D37" s="89"/>
      <c r="E37" s="89"/>
      <c r="F37" s="89"/>
      <c r="G37" s="89"/>
      <c r="H37" s="89"/>
      <c r="I37" s="89"/>
    </row>
    <row r="38" spans="1:9" x14ac:dyDescent="0.4">
      <c r="A38" s="89"/>
      <c r="B38" s="89"/>
      <c r="C38" s="89"/>
      <c r="D38" s="89"/>
      <c r="E38" s="89"/>
      <c r="F38" s="89"/>
      <c r="G38" s="89"/>
      <c r="H38" s="89"/>
      <c r="I38" s="89"/>
    </row>
    <row r="39" spans="1:9" x14ac:dyDescent="0.4">
      <c r="A39" s="89"/>
      <c r="B39" s="89"/>
      <c r="C39" s="89"/>
      <c r="D39" s="89"/>
      <c r="E39" s="89"/>
      <c r="F39" s="89"/>
      <c r="G39" s="89"/>
      <c r="H39" s="89"/>
      <c r="I39" s="89"/>
    </row>
    <row r="40" spans="1:9" x14ac:dyDescent="0.4">
      <c r="A40" s="89"/>
      <c r="B40" s="89"/>
      <c r="C40" s="89"/>
      <c r="D40" s="89"/>
      <c r="E40" s="89"/>
      <c r="F40" s="89"/>
      <c r="G40" s="89"/>
      <c r="H40" s="89"/>
      <c r="I40" s="89"/>
    </row>
    <row r="41" spans="1:9" x14ac:dyDescent="0.4">
      <c r="A41" s="89"/>
      <c r="B41" s="89"/>
      <c r="C41" s="89"/>
      <c r="D41" s="89"/>
      <c r="E41" s="89"/>
      <c r="F41" s="89"/>
      <c r="G41" s="89"/>
      <c r="H41" s="89"/>
      <c r="I41" s="89"/>
    </row>
    <row r="42" spans="1:9" x14ac:dyDescent="0.4">
      <c r="A42" s="89"/>
      <c r="B42" s="89"/>
      <c r="C42" s="89"/>
      <c r="D42" s="89"/>
      <c r="E42" s="89"/>
      <c r="F42" s="89"/>
      <c r="G42" s="89"/>
      <c r="H42" s="89"/>
      <c r="I42" s="89"/>
    </row>
    <row r="43" spans="1:9" x14ac:dyDescent="0.4">
      <c r="A43" s="89"/>
      <c r="B43" s="89"/>
      <c r="C43" s="89"/>
      <c r="D43" s="89"/>
      <c r="E43" s="89"/>
      <c r="F43" s="89"/>
      <c r="G43" s="89"/>
      <c r="H43" s="89"/>
      <c r="I43" s="89"/>
    </row>
    <row r="44" spans="1:9" x14ac:dyDescent="0.4">
      <c r="A44" s="89"/>
      <c r="B44" s="89"/>
      <c r="C44" s="89"/>
      <c r="D44" s="89"/>
      <c r="E44" s="89"/>
      <c r="F44" s="89"/>
      <c r="G44" s="89"/>
      <c r="H44" s="89"/>
      <c r="I44" s="89"/>
    </row>
    <row r="45" spans="1:9" x14ac:dyDescent="0.4">
      <c r="A45" s="89"/>
      <c r="B45" s="89"/>
      <c r="C45" s="89"/>
      <c r="D45" s="89"/>
      <c r="E45" s="89"/>
      <c r="F45" s="89"/>
      <c r="G45" s="89"/>
      <c r="H45" s="89"/>
      <c r="I45" s="89"/>
    </row>
    <row r="46" spans="1:9" x14ac:dyDescent="0.4">
      <c r="A46" s="89"/>
      <c r="B46" s="89"/>
      <c r="C46" s="89"/>
      <c r="D46" s="89"/>
      <c r="E46" s="89"/>
      <c r="F46" s="89"/>
      <c r="G46" s="89"/>
      <c r="H46" s="89"/>
      <c r="I46" s="89"/>
    </row>
    <row r="47" spans="1:9" x14ac:dyDescent="0.4">
      <c r="A47" s="89"/>
      <c r="B47" s="89"/>
      <c r="C47" s="89"/>
      <c r="D47" s="89"/>
      <c r="E47" s="89"/>
      <c r="F47" s="89"/>
      <c r="G47" s="89"/>
      <c r="H47" s="89"/>
      <c r="I47" s="89"/>
    </row>
    <row r="48" spans="1:9" x14ac:dyDescent="0.4">
      <c r="A48" s="90" t="s">
        <v>212</v>
      </c>
      <c r="B48" s="90"/>
      <c r="C48" s="90"/>
      <c r="D48" s="90"/>
      <c r="E48" s="90"/>
      <c r="F48" s="89"/>
      <c r="G48" s="89"/>
      <c r="H48" s="89"/>
      <c r="I48" s="89"/>
    </row>
    <row r="49" spans="1:9" x14ac:dyDescent="0.4">
      <c r="A49" s="90" t="s">
        <v>213</v>
      </c>
      <c r="B49" s="90"/>
      <c r="C49" s="90"/>
      <c r="D49" s="90"/>
      <c r="E49" s="90"/>
      <c r="F49" s="89"/>
      <c r="G49" s="89"/>
      <c r="H49" s="89"/>
      <c r="I49" s="89"/>
    </row>
    <row r="50" spans="1:9" x14ac:dyDescent="0.4">
      <c r="A50" s="91" t="s">
        <v>214</v>
      </c>
      <c r="B50" s="89"/>
      <c r="C50" s="89"/>
      <c r="D50" s="89"/>
      <c r="E50" s="89"/>
      <c r="F50" s="89"/>
      <c r="G50" s="89"/>
      <c r="H50" s="89"/>
      <c r="I50" s="89"/>
    </row>
    <row r="51" spans="1:9" x14ac:dyDescent="0.4">
      <c r="A51" s="89"/>
      <c r="B51" s="89"/>
      <c r="C51" s="89"/>
      <c r="D51" s="89"/>
      <c r="E51" s="89"/>
      <c r="F51" s="89"/>
      <c r="G51" s="89"/>
      <c r="H51" s="89"/>
      <c r="I51" s="89"/>
    </row>
    <row r="52" spans="1:9" x14ac:dyDescent="0.4">
      <c r="A52" s="89"/>
      <c r="B52" s="89"/>
      <c r="C52" s="89"/>
      <c r="D52" s="89"/>
      <c r="E52" s="89"/>
      <c r="F52" s="89"/>
      <c r="G52" s="89"/>
      <c r="H52" s="89"/>
      <c r="I52" s="89"/>
    </row>
  </sheetData>
  <sheetProtection algorithmName="SHA-512" hashValue="Xwix5vE59ZJ9cRBPYd1o1UGY7QeaE2eGYLIZlSCSEdQv2+OFeOFgD4QGKZu8n3lcBCPc+Ngoq5KGg6jSNEbwYQ==" saltValue="rn5wGoMvnvKUB5+efpUnlA==" spinCount="100000" sheet="1" objects="1" scenarios="1"/>
  <hyperlinks>
    <hyperlink ref="A50" r:id="rId1" xr:uid="{4AEC6580-2EBF-4AC5-BDC7-F4B54A8F1722}"/>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29" bestFit="1" customWidth="1"/>
    <col min="2" max="2" width="39" style="29" customWidth="1"/>
    <col min="3" max="16384" width="11.42578125" style="29"/>
  </cols>
  <sheetData>
    <row r="1" spans="1:7" ht="20.100000000000001" customHeight="1" x14ac:dyDescent="0.4">
      <c r="A1" s="28" t="s">
        <v>48</v>
      </c>
      <c r="C1" s="30" t="s">
        <v>49</v>
      </c>
    </row>
    <row r="2" spans="1:7" ht="20.100000000000001" customHeight="1" x14ac:dyDescent="0.4">
      <c r="A2" s="29" t="s">
        <v>50</v>
      </c>
      <c r="B2" s="31"/>
      <c r="C2" s="29" t="s">
        <v>50</v>
      </c>
    </row>
    <row r="3" spans="1:7" ht="20.100000000000001" customHeight="1" x14ac:dyDescent="0.4">
      <c r="A3" s="29" t="s">
        <v>51</v>
      </c>
      <c r="B3" s="57"/>
      <c r="C3" s="29" t="s">
        <v>52</v>
      </c>
    </row>
    <row r="4" spans="1:7" ht="20.100000000000001" customHeight="1" x14ac:dyDescent="0.4">
      <c r="A4" s="29" t="s">
        <v>53</v>
      </c>
      <c r="B4" s="31"/>
      <c r="C4" s="29" t="s">
        <v>54</v>
      </c>
    </row>
    <row r="5" spans="1:7" ht="10.050000000000001" customHeight="1" x14ac:dyDescent="0.4"/>
    <row r="6" spans="1:7" ht="60" customHeight="1" x14ac:dyDescent="0.4">
      <c r="A6" s="119" t="s">
        <v>192</v>
      </c>
      <c r="B6" s="120"/>
      <c r="C6" s="120"/>
      <c r="D6" s="120"/>
      <c r="E6" s="120"/>
      <c r="F6" s="120"/>
      <c r="G6" s="120"/>
    </row>
    <row r="7" spans="1:7" ht="10.050000000000001" customHeight="1" x14ac:dyDescent="0.4">
      <c r="A7" s="65"/>
      <c r="B7" s="65"/>
      <c r="C7" s="65"/>
      <c r="D7" s="65"/>
      <c r="E7" s="65"/>
      <c r="F7" s="65"/>
      <c r="G7" s="65"/>
    </row>
    <row r="8" spans="1:7" ht="60" customHeight="1" x14ac:dyDescent="0.4">
      <c r="A8" s="119" t="s">
        <v>193</v>
      </c>
      <c r="B8" s="120"/>
      <c r="C8" s="120"/>
      <c r="D8" s="120"/>
      <c r="E8" s="120"/>
      <c r="F8" s="120"/>
      <c r="G8" s="120"/>
    </row>
    <row r="9" spans="1:7" ht="10.050000000000001" customHeight="1" x14ac:dyDescent="0.4">
      <c r="A9" s="66"/>
      <c r="B9" s="66"/>
      <c r="C9" s="66"/>
      <c r="D9" s="66"/>
      <c r="E9" s="66"/>
      <c r="F9" s="66"/>
      <c r="G9" s="66"/>
    </row>
    <row r="10" spans="1:7" ht="45" customHeight="1" x14ac:dyDescent="0.4">
      <c r="A10" s="116" t="s">
        <v>177</v>
      </c>
      <c r="B10" s="116"/>
      <c r="C10" s="116"/>
      <c r="D10" s="116"/>
      <c r="E10" s="116"/>
      <c r="F10" s="116"/>
      <c r="G10" s="116"/>
    </row>
    <row r="11" spans="1:7" ht="75" customHeight="1" x14ac:dyDescent="0.4">
      <c r="A11" s="121" t="s">
        <v>194</v>
      </c>
      <c r="B11" s="121"/>
      <c r="C11" s="121"/>
      <c r="D11" s="121"/>
      <c r="E11" s="121"/>
      <c r="F11" s="121"/>
      <c r="G11" s="121"/>
    </row>
    <row r="12" spans="1:7" ht="45" customHeight="1" x14ac:dyDescent="0.4">
      <c r="A12" s="116" t="s">
        <v>96</v>
      </c>
      <c r="B12" s="116"/>
      <c r="C12" s="117" t="s">
        <v>97</v>
      </c>
      <c r="D12" s="117"/>
      <c r="E12" s="117"/>
      <c r="F12" s="117"/>
      <c r="G12" s="67"/>
    </row>
    <row r="13" spans="1:7" ht="10.050000000000001" customHeight="1" x14ac:dyDescent="0.4">
      <c r="A13" s="54"/>
      <c r="B13" s="54"/>
      <c r="C13" s="55"/>
      <c r="D13" s="55"/>
      <c r="E13" s="55"/>
      <c r="F13" s="55"/>
      <c r="G13" s="55"/>
    </row>
    <row r="14" spans="1:7" ht="10.050000000000001" customHeight="1" x14ac:dyDescent="0.4"/>
    <row r="15" spans="1:7" x14ac:dyDescent="0.4">
      <c r="A15" s="29" t="s">
        <v>60</v>
      </c>
      <c r="B15" s="57"/>
      <c r="C15" s="118" t="s">
        <v>73</v>
      </c>
      <c r="D15" s="118"/>
      <c r="E15" s="118"/>
    </row>
    <row r="16" spans="1:7" x14ac:dyDescent="0.4">
      <c r="A16" s="29" t="s">
        <v>61</v>
      </c>
      <c r="B16" s="32" t="str">
        <f>IF(ISBLANK(B15),"",IF(B3=B15,"Kontrolle erfolgreich - check ok","FEHLER - ERROR"))</f>
        <v/>
      </c>
      <c r="C16" s="29" t="s">
        <v>74</v>
      </c>
    </row>
    <row r="17" spans="2:2" x14ac:dyDescent="0.4">
      <c r="B17" s="32" t="str">
        <f>IF(ISBLANK(B15),"",IF(ISERROR(FIND("@",B15,1)),"keine gültige eMail-Adresse",IF((VALUE(FIND("@",B15,1))&gt;1),"","keine gültige eMail-Adresse!")))</f>
        <v/>
      </c>
    </row>
    <row r="18" spans="2:2" x14ac:dyDescent="0.4">
      <c r="B18" s="32" t="str">
        <f>IF(ISBLANK(B15),"",IF(ISERROR(FIND("@",B15,1)),"no valid eMail-adress",IF((VALUE(FIND("@",B15,1))&gt;1),"","no valid eMail-address!")))</f>
        <v/>
      </c>
    </row>
    <row r="19" spans="2:2" x14ac:dyDescent="0.4">
      <c r="B19" s="29" t="str">
        <f>IF(ISBLANK(B15),"",IF(ISERROR(FIND("; ",B15,1)),"",IF((VALUE(FIND("; ",B15,1))&gt;8),"","Achtung - die zweite eMail-Adresse wurde nicht korrekt eingegeben")))</f>
        <v/>
      </c>
    </row>
  </sheetData>
  <sheetProtection algorithmName="SHA-512" hashValue="kkEbNBcEiYohoXVCSuHlFhfrC7xrsP9GD3uq2Y1CidXHDV6Vv4Qfu0J/A5+dDynIaGnEwu4Tvu3/APIZ3lsp4g==" saltValue="Vyd1HnSpMFMyeGCMekXV6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7</vt:i4>
      </vt:variant>
    </vt:vector>
  </HeadingPairs>
  <TitlesOfParts>
    <vt:vector size="26"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Trockenmasse</vt:lpstr>
      <vt:lpstr>Gesamtasche</vt:lpstr>
      <vt:lpstr>Säureunlösliche Asche</vt:lpstr>
      <vt:lpstr>Wasserlösliche Asche</vt:lpstr>
      <vt:lpstr>WasserlöslicherExtraktanteil</vt:lpstr>
      <vt:lpstr>CofTheo</vt:lpstr>
      <vt:lpstr>Gesamtpolyphenole</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2014-08-27T11:02:48Z</cp:lastPrinted>
  <dcterms:created xsi:type="dcterms:W3CDTF">2005-02-14T18:41:01Z</dcterms:created>
  <dcterms:modified xsi:type="dcterms:W3CDTF">2025-07-06T19:58:15Z</dcterms:modified>
</cp:coreProperties>
</file>