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0E8FFAB6-8AE4-40F8-B53A-62F3FC90B6D3}" xr6:coauthVersionLast="47" xr6:coauthVersionMax="47" xr10:uidLastSave="{00000000-0000-0000-0000-000000000000}"/>
  <workbookProtection workbookAlgorithmName="SHA-512" workbookHashValue="jYjUBLNSObqtc9yuzUKexNDn1aC/mJ5/Dty0xV2o6yYiHEQ6L9vo5QWRhJvWQ0o0cBf4a1aJN7We5W6WNHMeDQ==" workbookSaltValue="vhQbrPBp2mQROCNFtBOWgw==" workbookSpinCount="100000" lockStructure="1"/>
  <bookViews>
    <workbookView xWindow="-98" yWindow="-98" windowWidth="28996" windowHeight="15675" activeTab="5" xr2:uid="{00000000-000D-0000-FFFF-FFFF00000000}"/>
  </bookViews>
  <sheets>
    <sheet name="Auswertung" sheetId="73" r:id="rId1"/>
    <sheet name="Datenübernahme" sheetId="74" r:id="rId2"/>
    <sheet name="Signifikanz" sheetId="75" r:id="rId3"/>
    <sheet name="Ausfüllhinweise" sheetId="76" r:id="rId4"/>
    <sheet name="Kurzanleitung" sheetId="77" r:id="rId5"/>
    <sheet name="Kontakt" sheetId="59" r:id="rId6"/>
    <sheet name="Teilnehmerdaten" sheetId="17" state="hidden" r:id="rId7"/>
    <sheet name="Ergebnisse" sheetId="5" r:id="rId8"/>
    <sheet name="Mitteilungen" sheetId="45" r:id="rId9"/>
    <sheet name="Sac-Glu-Fru" sheetId="61" state="hidden" r:id="rId10"/>
    <sheet name="Farbstoffe_qual" sheetId="62" state="hidden" r:id="rId11"/>
    <sheet name="Farbstoffe_quan" sheetId="63" state="hidden" r:id="rId12"/>
    <sheet name="Farbstoffe" sheetId="64" state="hidden" r:id="rId13"/>
    <sheet name="RelativeDichte" sheetId="18" state="hidden" r:id="rId14"/>
    <sheet name="Alkohol" sheetId="21" state="hidden" r:id="rId15"/>
    <sheet name="Parameter3a" sheetId="34" state="hidden" r:id="rId16"/>
    <sheet name="Parameter3b" sheetId="22" state="hidden" r:id="rId17"/>
    <sheet name="Parameter3c" sheetId="29" state="hidden" r:id="rId18"/>
    <sheet name="Parameter4" sheetId="23" state="hidden" r:id="rId19"/>
    <sheet name="Extrakt" sheetId="60"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s>
  <definedNames>
    <definedName name="_ftn1" localSheetId="0">Auswertung!$A$3</definedName>
    <definedName name="_ftn1" localSheetId="2">Signifikanz!#REF!</definedName>
    <definedName name="_ftnref1" localSheetId="0">Auswertung!#REF!</definedName>
    <definedName name="_ftnref1" localSheetId="2">Signifikanz!#REF!</definedName>
    <definedName name="Daten" localSheetId="3">#REF!</definedName>
    <definedName name="Daten" localSheetId="4">#REF!</definedName>
    <definedName name="Daten">#REF!</definedName>
    <definedName name="_xlnm.Print_Area" localSheetId="1">Datenübernahme!$A$1:$C$8</definedName>
    <definedName name="_xlnm.Print_Area" localSheetId="2">Signifikanz!$A$1:$C$10</definedName>
    <definedName name="Elemente">[1]Parameter2!$B$3:$B$18</definedName>
    <definedName name="MBlei" localSheetId="3">#REF!</definedName>
    <definedName name="MBlei" localSheetId="4">#REF!</definedName>
    <definedName name="MBlei">#REF!</definedName>
    <definedName name="OLE_LINK1" localSheetId="3">Ausfüllhinweise!$A$20</definedName>
    <definedName name="Parameter2" localSheetId="3">#REF!</definedName>
    <definedName name="Parameter2" localSheetId="5">#REF!</definedName>
    <definedName name="Parameter2" localSheetId="8">#REF!</definedName>
    <definedName name="Parameter2">Alkohol!$B$3:$B$32</definedName>
    <definedName name="Parameter2alt" localSheetId="3">#REF!</definedName>
    <definedName name="Parameter2alt" localSheetId="4">#REF!</definedName>
    <definedName name="Parameter2alt">#REF!</definedName>
    <definedName name="test" localSheetId="3">[2]Parameter2!$B$3:$B$18</definedName>
    <definedName name="test" localSheetId="0">[3]Parameter2!$B$3:$B$18</definedName>
    <definedName name="test" localSheetId="10">[2]Parameter2!$B$3:$B$18</definedName>
    <definedName name="test" localSheetId="5">[4]Parameter2!$B$3:$B$18</definedName>
    <definedName name="test" localSheetId="4">[5]Parameter2!$B$3:$B$18</definedName>
    <definedName name="test" localSheetId="9">[6]Parameter2!$B$3:$B$18</definedName>
    <definedName name="test">[7]Parameter2!$B$3:$B$18</definedName>
    <definedName name="test1" localSheetId="3">[4]Parameter2!$B$3:$B$18</definedName>
    <definedName name="test1" localSheetId="4">[4]Parameter2!$B$3:$B$18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5" l="1"/>
  <c r="H42" i="5"/>
  <c r="H24" i="5"/>
  <c r="F43" i="5"/>
  <c r="F42" i="5"/>
  <c r="F27" i="5"/>
  <c r="F35" i="5" l="1"/>
  <c r="I65" i="5" s="1"/>
  <c r="F34" i="5"/>
  <c r="I63" i="5" s="1"/>
  <c r="F33" i="5"/>
  <c r="I61" i="5" s="1"/>
  <c r="B25" i="17"/>
  <c r="C25" i="17"/>
  <c r="B26" i="17"/>
  <c r="C26" i="17"/>
  <c r="B27" i="17"/>
  <c r="C27" i="17"/>
  <c r="B1" i="61"/>
  <c r="H33" i="5" s="1"/>
  <c r="C1" i="62"/>
  <c r="A63" i="5"/>
  <c r="A65" i="5"/>
  <c r="A61" i="5"/>
  <c r="A13" i="5"/>
  <c r="A14" i="5"/>
  <c r="H34" i="5" l="1"/>
  <c r="A64" i="5" s="1"/>
  <c r="H35" i="5"/>
  <c r="A66" i="5" s="1"/>
  <c r="A62" i="5"/>
  <c r="B11" i="17"/>
  <c r="B10" i="17"/>
  <c r="E5" i="5" l="1"/>
  <c r="E4" i="5"/>
  <c r="F31" i="5" l="1"/>
  <c r="F40" i="5"/>
  <c r="I69" i="5" s="1"/>
  <c r="F41" i="5"/>
  <c r="F36" i="5"/>
  <c r="I67" i="5" s="1"/>
  <c r="F39" i="5"/>
  <c r="A41" i="5"/>
  <c r="A40" i="5"/>
  <c r="H41" i="5"/>
  <c r="H40" i="5"/>
  <c r="I71" i="5"/>
  <c r="F38" i="5"/>
  <c r="F37" i="5"/>
  <c r="C1" i="63"/>
  <c r="H38" i="5"/>
  <c r="A59" i="5"/>
  <c r="F32" i="5"/>
  <c r="I59" i="5" s="1"/>
  <c r="B24" i="17"/>
  <c r="C24" i="17"/>
  <c r="B4" i="17"/>
  <c r="C1" i="60"/>
  <c r="H32" i="5" s="1"/>
  <c r="A20" i="5"/>
  <c r="B13" i="17" s="1"/>
  <c r="F20" i="5"/>
  <c r="I45" i="5" s="1"/>
  <c r="A21" i="5"/>
  <c r="B14" i="17" s="1"/>
  <c r="F21" i="5"/>
  <c r="I47" i="5" s="1"/>
  <c r="A22" i="5"/>
  <c r="B15" i="17" s="1"/>
  <c r="F22" i="5"/>
  <c r="G22" i="5"/>
  <c r="F23" i="5"/>
  <c r="I52" i="5" s="1"/>
  <c r="F24" i="5"/>
  <c r="I54" i="5" s="1"/>
  <c r="F25" i="5"/>
  <c r="F26" i="5"/>
  <c r="F28" i="5"/>
  <c r="F29" i="5"/>
  <c r="F30" i="5"/>
  <c r="A45" i="5"/>
  <c r="A47" i="5"/>
  <c r="B16" i="59"/>
  <c r="B17" i="59"/>
  <c r="B18" i="59"/>
  <c r="B19" i="59"/>
  <c r="H1" i="45"/>
  <c r="C1" i="18"/>
  <c r="H20" i="5" s="1"/>
  <c r="C1" i="21"/>
  <c r="H21" i="5" s="1"/>
  <c r="C1" i="34"/>
  <c r="H22" i="5" s="1"/>
  <c r="C1" i="22"/>
  <c r="I22" i="5" s="1"/>
  <c r="C1" i="29"/>
  <c r="C1" i="23"/>
  <c r="B1" i="17"/>
  <c r="B2" i="17"/>
  <c r="D5" i="17"/>
  <c r="D8" i="17" s="1"/>
  <c r="B5" i="17" s="1"/>
  <c r="B6" i="17"/>
  <c r="B7" i="17"/>
  <c r="C13" i="17"/>
  <c r="C14" i="17"/>
  <c r="C15" i="17"/>
  <c r="B16" i="17"/>
  <c r="C16" i="17"/>
  <c r="B17" i="17"/>
  <c r="C17" i="17"/>
  <c r="B18" i="17"/>
  <c r="C18" i="17"/>
  <c r="B19" i="17"/>
  <c r="C19" i="17"/>
  <c r="B20" i="17"/>
  <c r="C20" i="17"/>
  <c r="B21" i="17"/>
  <c r="C21" i="17"/>
  <c r="B22" i="17"/>
  <c r="C22" i="17"/>
  <c r="B23" i="17"/>
  <c r="C23" i="17"/>
  <c r="H39" i="5"/>
  <c r="H36" i="5"/>
  <c r="H37" i="5"/>
  <c r="A46" i="5" l="1"/>
  <c r="A70" i="5"/>
  <c r="A68" i="5"/>
  <c r="A56" i="5"/>
  <c r="A72" i="5"/>
  <c r="A53" i="5"/>
  <c r="A48" i="5"/>
  <c r="A55" i="5"/>
  <c r="A60" i="5"/>
  <c r="I49" i="5"/>
  <c r="A50" i="5" s="1"/>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B0C6ED9-BBD1-4945-BEDA-333E435A2BB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7E5D0A4C-EF2D-4B78-B960-07EE8AA4EB2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Ute und Ralf Lippold</author>
  </authors>
  <commentList>
    <comment ref="A15" authorId="0" shapeId="0" xr:uid="{00000000-0006-0000-08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G18" authorId="1" shapeId="0" xr:uid="{00000000-0006-0000-0800-000002000000}">
      <text>
        <r>
          <rPr>
            <b/>
            <sz val="8"/>
            <color indexed="81"/>
            <rFont val="Tahoma"/>
            <family val="2"/>
          </rPr>
          <t>LVU:</t>
        </r>
        <r>
          <rPr>
            <sz val="8"/>
            <color indexed="81"/>
            <rFont val="Tahoma"/>
            <family val="2"/>
          </rPr>
          <t xml:space="preserve">
Beim ParameterEthylcarbamat wird die Angabe benötigt, ob die Probe belichtet wurde. Auf diese kann ggf. eine differenzierte Auswertung durchgeführt werden.</t>
        </r>
      </text>
    </comment>
    <comment ref="B24" authorId="0" shapeId="0" xr:uid="{00000000-0006-0000-0800-000003000000}">
      <text>
        <r>
          <rPr>
            <b/>
            <sz val="8"/>
            <color indexed="81"/>
            <rFont val="Tahoma"/>
            <family val="2"/>
          </rPr>
          <t>LVU:</t>
        </r>
        <r>
          <rPr>
            <sz val="8"/>
            <color indexed="81"/>
            <rFont val="Tahoma"/>
            <family val="2"/>
          </rPr>
          <t xml:space="preserve">
r.A. = reiner Alkohol
r.A. = pure Alkohol</t>
        </r>
      </text>
    </comment>
    <comment ref="A27" authorId="0" shapeId="0" xr:uid="{00000000-0006-0000-0800-000004000000}">
      <text>
        <r>
          <rPr>
            <b/>
            <sz val="8"/>
            <color indexed="81"/>
            <rFont val="Tahoma"/>
            <family val="2"/>
          </rPr>
          <t>LVU:</t>
        </r>
        <r>
          <rPr>
            <sz val="8"/>
            <color indexed="81"/>
            <rFont val="Tahoma"/>
            <family val="2"/>
          </rPr>
          <t xml:space="preserve">
Summe aus 2- und 3-Methylbutan-1-ol</t>
        </r>
      </text>
    </comment>
    <comment ref="A28" authorId="0" shapeId="0" xr:uid="{00000000-0006-0000-0800-000005000000}">
      <text>
        <r>
          <rPr>
            <b/>
            <sz val="8"/>
            <color indexed="81"/>
            <rFont val="Tahoma"/>
            <family val="2"/>
          </rPr>
          <t>LVU:</t>
        </r>
        <r>
          <rPr>
            <sz val="8"/>
            <color indexed="81"/>
            <rFont val="Tahoma"/>
            <family val="2"/>
          </rPr>
          <t xml:space="preserve">
2-Methylpropan-1-ol</t>
        </r>
      </text>
    </comment>
  </commentList>
</comments>
</file>

<file path=xl/sharedStrings.xml><?xml version="1.0" encoding="utf-8"?>
<sst xmlns="http://schemas.openxmlformats.org/spreadsheetml/2006/main" count="465" uniqueCount="346">
  <si>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</si>
  <si>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</si>
  <si>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</si>
  <si>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</si>
  <si>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</si>
  <si>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</si>
  <si>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</si>
  <si>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</si>
  <si>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</si>
  <si>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</si>
  <si>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</si>
  <si>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</si>
  <si>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</si>
  <si>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</si>
  <si>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</si>
  <si>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</si>
  <si>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</si>
  <si>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</si>
  <si>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</si>
  <si>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</si>
  <si>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</si>
  <si>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</si>
  <si>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</si>
  <si>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</si>
  <si>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</si>
  <si>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</si>
  <si>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</si>
  <si>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</si>
  <si>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</si>
  <si>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</si>
  <si>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5</t>
  </si>
  <si>
    <t>Parameter 6</t>
  </si>
  <si>
    <t>Parameter 7</t>
  </si>
  <si>
    <t>Parameter 8</t>
  </si>
  <si>
    <t>Methode</t>
  </si>
  <si>
    <t>Bezeichnung des Analysenverfahrens</t>
  </si>
  <si>
    <t>Anzahl</t>
  </si>
  <si>
    <t>Modifikation</t>
  </si>
  <si>
    <t>x</t>
  </si>
  <si>
    <t>Beispielhafter Wert [mg/kg]</t>
  </si>
  <si>
    <t>ja</t>
  </si>
  <si>
    <t>nein</t>
  </si>
  <si>
    <t>Parameter 9</t>
  </si>
  <si>
    <t>Teilnahme</t>
  </si>
  <si>
    <t>Acetaldehyd</t>
  </si>
  <si>
    <t>mg/100 ml r.A.</t>
  </si>
  <si>
    <t>Methanol</t>
  </si>
  <si>
    <t>Relative Dichte 20 °C/20 °C</t>
  </si>
  <si>
    <t>Alkohol</t>
  </si>
  <si>
    <t>Ethylcarbamat</t>
  </si>
  <si>
    <t>% vol</t>
  </si>
  <si>
    <t>mg/l Probe</t>
  </si>
  <si>
    <t>Essigsäureethylester</t>
  </si>
  <si>
    <t>Isobutanol</t>
  </si>
  <si>
    <t>Milchsäureethylester</t>
  </si>
  <si>
    <t>Propan-1-ol</t>
  </si>
  <si>
    <t>Parameter 10</t>
  </si>
  <si>
    <t>Belichtung</t>
  </si>
  <si>
    <t>Biegeschwinger</t>
  </si>
  <si>
    <t>Destillation 100/100, Dichtebestimmung des Destillats (Alkoholtabelle nach Gidaly)</t>
  </si>
  <si>
    <t>Brennereianalytik Band 2, 2.1.1</t>
  </si>
  <si>
    <t>GC-FID</t>
  </si>
  <si>
    <t>Schweizerisches Lebensmittelbuch Kapitel 32.6</t>
  </si>
  <si>
    <t>§ 64 LFGB Nr. L 37.00-1</t>
  </si>
  <si>
    <t>§ 64 LFGB Nr. L 37.00-1, modifiziert</t>
  </si>
  <si>
    <t>Pyknometer</t>
  </si>
  <si>
    <t>§ 64 LFGB Nr. L 36.00-3</t>
  </si>
  <si>
    <t>§ 64 LFGB Nr. L 36.00-3, modifiziert</t>
  </si>
  <si>
    <t>§ 64 LFGB Nr. L 31.00-1</t>
  </si>
  <si>
    <t>§ 64 LFGB Nr. L 31.00-1, modifiziert</t>
  </si>
  <si>
    <t>Pyknometer (Berechnung aus der Dichte)</t>
  </si>
  <si>
    <r>
      <t xml:space="preserve">Mitt Gebiete Lebensm Hyg </t>
    </r>
    <r>
      <rPr>
        <u/>
        <sz val="10"/>
        <rFont val="Times New Roman"/>
        <family val="1"/>
      </rPr>
      <t>77</t>
    </r>
    <r>
      <rPr>
        <sz val="10"/>
        <rFont val="Times New Roman"/>
        <family val="1"/>
      </rPr>
      <t xml:space="preserve"> 327-333 (1986)</t>
    </r>
  </si>
  <si>
    <t>Schweizerisches Lebensmittelbuch Kapitel 32 / 10.1</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</si>
  <si>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</si>
  <si>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</si>
  <si>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</si>
  <si>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</si>
  <si>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</si>
  <si>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</si>
  <si>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LC-MS(/MS) unter Verwendung eines Internen Standards</t>
  </si>
  <si>
    <t>LC-MS(/MS) ohne Verwendung eines Internen Standards</t>
  </si>
  <si>
    <t>Pyknometrie nach VO (EG) Nr. 2870/2000 Nr. I Anlage II A (vor der Destillation, auch modifiziert)</t>
  </si>
  <si>
    <t>Elektronische Dichtemessung nach VO (EG) Nr. 2870/2000 Nr. I Anlage II B (vor der Destillation, auch modifiziert)</t>
  </si>
  <si>
    <t>Hydrostatische Waage nach VO (EG) Nr. 2870/2000 Nr. I Anlage II C (auch modifiziert, auch modifiziert)</t>
  </si>
  <si>
    <t>VO (EG) Nr. 2870/2000 Anhang Nr. 3</t>
  </si>
  <si>
    <t>VO (EG) Nr. 2870/2000 Anhang Nr. 3, modifiziert</t>
  </si>
  <si>
    <t>GC nach Destillation (FID- oder MS-Detektion)</t>
  </si>
  <si>
    <t>GC-Headspace ohne Destillation  (FID oder MS-Detektion)</t>
  </si>
  <si>
    <t>GC-Headspace mit Destillation  (FID oder MS-Detektion)</t>
  </si>
  <si>
    <t>GC nach Destillation (FID- oder MS-Detektion) in Anlehnung an Postel, Adam: Die Branntwirtschaft 119 404 (1979)</t>
  </si>
  <si>
    <t>Aufarbeitung über Extrelut-Säule</t>
  </si>
  <si>
    <t>Aktivkohlebehandlung</t>
  </si>
  <si>
    <t>Ethylcarbamat, Probenvorbereitung</t>
  </si>
  <si>
    <t>Ethylcarbamat, Messverfahren</t>
  </si>
  <si>
    <t>Isoamylalkohole</t>
  </si>
  <si>
    <t>Sonstige</t>
  </si>
  <si>
    <t>Gärungsbegleitstoffe</t>
  </si>
  <si>
    <t>PAAR 4500</t>
  </si>
  <si>
    <t>Headspace-GC</t>
  </si>
  <si>
    <t>§64 LFGB Nr. L 31.00-1 (pyknometrisch, Variante 1)</t>
  </si>
  <si>
    <t>Pyknometrisch nach Destillation 50/50</t>
  </si>
  <si>
    <t>Schweizerisches Lebensmittelbuch Kapitel  32/3</t>
  </si>
  <si>
    <t>Schweizerisches Lebensmittelbuch Kapitel 32/6, mod.</t>
  </si>
  <si>
    <t>GC, Inhaltsstoffe simultan auf FFAP und CWAX-Säule, FI-Detektion</t>
  </si>
  <si>
    <t>GC, Glass column: 2 m x 2mm; 60/80 carbopack c/o 2% carbowax 1500</t>
  </si>
  <si>
    <t>Einstellung der Originalprobe mit absolutem Ethanol auf einen Alkoholgehalt von 70%vol</t>
  </si>
  <si>
    <t xml:space="preserve">Extraktion mit Chloroform und Aussalzen mit Kaliumcarbonat </t>
  </si>
  <si>
    <t>Zeitschrift für Lebensmitteluntersuchung u. Forschung (1987) 185:21-23</t>
  </si>
  <si>
    <t>Einstellung des Alkoholgehaltes, IS Butylcarbamat, Standardaddition</t>
  </si>
  <si>
    <t>Methan-Bestimmung nach Dr. Adam München/Weihenstephan</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</si>
  <si>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</si>
  <si>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</si>
  <si>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</si>
  <si>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</si>
  <si>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</si>
  <si>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</si>
  <si>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</si>
  <si>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</si>
  <si>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</si>
  <si>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</si>
  <si>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</si>
  <si>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</si>
  <si>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</si>
  <si>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</si>
  <si>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</si>
  <si>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</si>
  <si>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</si>
  <si>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</si>
  <si>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Untersuchungsergebnisse</t>
  </si>
  <si>
    <t>Derivatisierung mit Xanthydrol unter Lichtausschluss nach Einstellung des Alkoholgehaltes auf 20 % vol</t>
  </si>
  <si>
    <t>keine (außer einer gegebenenfalls durchgeführten Bestrahlung)</t>
  </si>
  <si>
    <t>HPLC-FLD (JFS Vol. 67 Nr. 5, 2002 Seite 1616 bis 1620)</t>
  </si>
  <si>
    <t>Ethylcarbamat, Belichtung</t>
  </si>
  <si>
    <t>Butan-1-ol</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</si>
  <si>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</si>
  <si>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</si>
  <si>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</si>
  <si>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</si>
  <si>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</si>
  <si>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</si>
  <si>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</si>
  <si>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</si>
  <si>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</si>
  <si>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</si>
  <si>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</si>
  <si>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GC-MS(/MS) unter Verwendung eines Internen Standards</t>
  </si>
  <si>
    <t>GC-MS(/MS) ohne Verwendung eines Internen Standards</t>
  </si>
  <si>
    <t>Spirituosen</t>
  </si>
  <si>
    <t>Parameter 11</t>
  </si>
  <si>
    <t>Amtlich geeichte Alkoholspindel</t>
  </si>
  <si>
    <t>Gärungsbegleitstofe</t>
  </si>
  <si>
    <t>Probe mit Internem Standard versetzt, verdünnt; GC-FID</t>
  </si>
  <si>
    <t>GC ohne Destillation (FID oder MS-Detektion)</t>
  </si>
  <si>
    <t>check of the e-Mail address</t>
  </si>
  <si>
    <t>result of the control</t>
  </si>
  <si>
    <t>Chemisch-Technische Bestimmungen (CTB) M 3.2.1 (pyknometrisch)</t>
  </si>
  <si>
    <t>Parameter 12</t>
  </si>
  <si>
    <t>Beispiel für die Eingabe von 2 eMail-Adressen:
Example how to type in 2 different e-mail addresses:</t>
  </si>
  <si>
    <t>info@lvus.de; ergebnisse@lvus.de</t>
  </si>
  <si>
    <t>Berechnet nach Tabarié</t>
  </si>
  <si>
    <t>Bestimmung aus der Dichte und des Brechungsindexes</t>
  </si>
  <si>
    <t>Destillation, Biegeschwinger</t>
  </si>
  <si>
    <t>Berechnet aus der Relativen Dichte 20 °C/20 °C vor und nach Destillation</t>
  </si>
  <si>
    <t>§ 64 LFGB Nr. L 36.00-4, modifiziert</t>
  </si>
  <si>
    <t>§ 64 LFGB Nr. L 36.00-4</t>
  </si>
  <si>
    <t>Extrakt</t>
  </si>
  <si>
    <t>E. Schulte 2003, GC nach Oxymierung und Silylierung</t>
  </si>
  <si>
    <t>Oxymierung, Sylilierung, Messung mittels GC-FID</t>
  </si>
  <si>
    <t>IFU Nr. 56</t>
  </si>
  <si>
    <t>Enzymatisch nach r-biopharm/Roche Nr.10 139 041 035 +PGI 10 128 139 001 (Saccharose, D-Glucose, D-Fructose)</t>
  </si>
  <si>
    <t>Enzymatisch nach r-biopharm / Roche, Einzelreagentien</t>
  </si>
  <si>
    <t>IFU Nr. 55</t>
  </si>
  <si>
    <t>Ionenchromatographie, verschiedene Ausführungsformen</t>
  </si>
  <si>
    <t>HPLC, verschiedene Ausführungsformen</t>
  </si>
  <si>
    <t>Enzymatisch nach r-biopharm / Roche Nr. 10 139 041 035 + PGF 127396 (Saccharose, D-Glucose, D-Fructose)</t>
  </si>
  <si>
    <t>Enzymatisch nach r-biopharm / Roche Nr. 10 139 106 035 (D-Glucose, D-Fructose)</t>
  </si>
  <si>
    <t>Enzymatisch nach r-biopharm / Roche Nr. 10 716 260 035  (Saccharose, D-Glucose, D-Fructose)</t>
  </si>
  <si>
    <t>§ 64 LFGB Nr. L 00.00-72, modifiziert</t>
  </si>
  <si>
    <t>§ 64 LFGB Nr. L 00.00-72</t>
  </si>
  <si>
    <t>§ 64 LFGB Nr. L 31.00-12 (DIN EN 1140: 1994), modifiziert</t>
  </si>
  <si>
    <t>§ 64 LFGB Nr. L 31.00-12 (DIN EN 1140: 1994)</t>
  </si>
  <si>
    <t>Fructose</t>
  </si>
  <si>
    <t>Glucose</t>
  </si>
  <si>
    <t>Saccharose</t>
  </si>
  <si>
    <t>Rebelein</t>
  </si>
  <si>
    <t>OIV MA AS311-03:R2003 HPLC</t>
  </si>
  <si>
    <t>g/l Probe</t>
  </si>
  <si>
    <t>NIR</t>
  </si>
  <si>
    <t>FTIR</t>
  </si>
  <si>
    <t>Pyknometrie des Destillationsrückstandes, Bestimmung aus Tauchgewichtsverhältnis bei 20°C unter Benutzung der Tabelle nach RAUSCHER, VEB Fachbuchverlag Leipzig (1986), 2. Auflage, Tabelle 53</t>
  </si>
  <si>
    <t>Schweizerisches Lebensmittelbuch Nr. 888.2</t>
  </si>
  <si>
    <t>Trockenrückstand</t>
  </si>
  <si>
    <t>Schweizerisches Lebensmittelbuch Kapitel 32 / 10.2</t>
  </si>
  <si>
    <t>Verdünnung auf 10%vol, IS Methylcarbamat, Headspace-Extraktion</t>
  </si>
  <si>
    <t>mittels Saccharometer im Destillationsrückstand</t>
  </si>
  <si>
    <t>Photometer</t>
  </si>
  <si>
    <t>Schweizerisches Lebensmittelbuch Kapitel 32/4</t>
  </si>
  <si>
    <t>Methoden-Entwurf DIN EN 16852</t>
  </si>
  <si>
    <t>Pyknometrie des Destillationsrückstands; die relative Dichte d 20/20 wird pyknometrisch bestimmt und der der relativen Dichte entsprechende Extraktgehalt der Tabelle nach Schurig entnommen</t>
  </si>
  <si>
    <t>Amtliche Alkoholtafel Nr. 6</t>
  </si>
  <si>
    <t>1H-NMR</t>
  </si>
  <si>
    <t>§ 64 LFGB Nr. L 37.00-2: 03-2018</t>
  </si>
  <si>
    <t>§ 64 LFGB Nr. L 37.00-2: 03-2018, modifiziert</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</si>
  <si>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</si>
  <si>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</si>
  <si>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</si>
  <si>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</si>
  <si>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</si>
  <si>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</si>
  <si>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</si>
  <si>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</si>
  <si>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</si>
  <si>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</si>
  <si>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</si>
  <si>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</si>
  <si>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</si>
  <si>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</si>
  <si>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</si>
  <si>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</si>
  <si>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</si>
  <si>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</si>
  <si>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</si>
  <si>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</si>
  <si>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</si>
  <si>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</si>
  <si>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</si>
  <si>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</si>
  <si>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Extraktion der Probe mit DMF / DEAE-Cellulosesäule; Elution mit Aceton/HCl, HPLC mit DAD</t>
  </si>
  <si>
    <t>HPLC mit DAD</t>
  </si>
  <si>
    <t>künstliche Farbstoffe, quantitativ</t>
  </si>
  <si>
    <t>HPLC-Bestimmung (UV- oder DAD-Detektion) nach Extraktion mit Methanol/Wasser und ggf. Pufferzugabe</t>
  </si>
  <si>
    <t>HPLC-Bestimmung (UV- oder DAD-Detektion) nach Verdünnung mit Wasser</t>
  </si>
  <si>
    <t>HPLC-Bestimmung (UV- oder DAD-Detektion) nach Direktinjektion</t>
  </si>
  <si>
    <t>Farbstoffe qual</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</si>
  <si>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</si>
  <si>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</si>
  <si>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</si>
  <si>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</si>
  <si>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</si>
  <si>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</si>
  <si>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</si>
  <si>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</si>
  <si>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</si>
  <si>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</si>
  <si>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</si>
  <si>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</si>
  <si>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</si>
  <si>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</si>
  <si>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</si>
  <si>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</si>
  <si>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</si>
  <si>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</si>
  <si>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</si>
  <si>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</si>
  <si>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</si>
  <si>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</si>
  <si>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</si>
  <si>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Farbstoffe quan</t>
  </si>
  <si>
    <t>Farbstoff nicht quantifiziert</t>
  </si>
  <si>
    <t>Nachgewiesener Farbstoff</t>
  </si>
  <si>
    <t>ohne</t>
  </si>
  <si>
    <t>X</t>
  </si>
  <si>
    <t>=Farbstoffe!B1</t>
  </si>
  <si>
    <t>=Farbstoffe!C1</t>
  </si>
  <si>
    <t>=Farbstoffe!D1</t>
  </si>
  <si>
    <t>=Farbstoffe!E1</t>
  </si>
  <si>
    <t>Farbstoffe, qualitativ</t>
  </si>
  <si>
    <t>Farbstoffe, quantitativ</t>
  </si>
  <si>
    <t>Beschreibung der verwendeten Analysenverfahren (2)</t>
  </si>
  <si>
    <t>Schweizerisches Lebensmittelbuch Nr. 886</t>
  </si>
  <si>
    <t>Chemisch-technische Bestimmung (CTB) (Biegeschwinger)</t>
  </si>
  <si>
    <t>Destillation nach CTB 5.2.5 M2  (Biegeschwinger)</t>
  </si>
  <si>
    <t xml:space="preserve">OIV-MA-AS312-01A, auch modifiziert </t>
  </si>
  <si>
    <t>Wasserdampdestillation 25/50, Dichtebestimmung des Destillates</t>
  </si>
  <si>
    <t>Destillation mit VAP 20, Biegeschwinger</t>
  </si>
  <si>
    <t>Destillation und anschließend Biegeschwinger</t>
  </si>
  <si>
    <t>DIN EN 16852</t>
  </si>
  <si>
    <t>Pyknometrie des Destillationsrückstandes, Berechnung der Dichte, Ablesen der Massenkonzentration des alkoholfreien Extraktes aus Tafel 7 der Amtlichen Alkoholtafeln</t>
  </si>
  <si>
    <t>Abdestillieren Alkohol/Wasser von 50ml Probe, Überführung Extrakt in Maßkolben, auffüllen, Bestimmung relativer Dichte mit Biegeschwinger, Ermittlung Extraktgehalt</t>
  </si>
  <si>
    <t>Direkte Auftragung auf Kieselgelplatte; DC</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</si>
  <si>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</si>
  <si>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</si>
  <si>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</si>
  <si>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</si>
  <si>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</si>
  <si>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</si>
  <si>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</si>
  <si>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</si>
  <si>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</si>
  <si>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</si>
  <si>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</si>
  <si>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</si>
  <si>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GC mit teilweiser Destillation  (FID oder MS-Detektion)</t>
  </si>
  <si>
    <t xml:space="preserve">Berechnet aus relativer Dichte der Probe und der rückgerechneten relativen Dichte ("Dichte des Destillats") aus dem Alkoholgehalt (bestimmt mit NIR) </t>
  </si>
  <si>
    <t>OIV-MA-BS-10: R2009</t>
  </si>
  <si>
    <t>IS: Isotopenstandard EthylcarbamatD5, Extraktion mit Essigester</t>
  </si>
  <si>
    <t>Beschreibung der verwendeten Analysenverfahren</t>
  </si>
  <si>
    <t>V.1</t>
  </si>
  <si>
    <t>?</t>
  </si>
  <si>
    <t>Parameter 4</t>
  </si>
  <si>
    <t>Berechnet aus rel. Dichte vor und nach Destillation mit Tabelle I OIV-MA-AS2-03B : R2012</t>
  </si>
  <si>
    <t>Extraktion mit Ethylacetat und Aussalzen mit Kochsalz.</t>
  </si>
  <si>
    <t>Wasserdampfdestillation 25/50, Dichtebestimmung des Destillates</t>
  </si>
  <si>
    <t>Kontaktname</t>
  </si>
  <si>
    <t>Mailadresse</t>
  </si>
  <si>
    <t>Zertifikat geeignet</t>
  </si>
  <si>
    <t>Glucose, wasserfrei</t>
  </si>
  <si>
    <t>Fructose, wasserfrei</t>
  </si>
  <si>
    <t>Saccharose, wasserfrei</t>
  </si>
  <si>
    <t>Parameter 13</t>
  </si>
  <si>
    <t>Parameter 14</t>
  </si>
  <si>
    <t>Parameter 15</t>
  </si>
  <si>
    <t>Es wird empfohlen, eine zweite eMail-Adresse in Form eines Funktionspostfaches anzugeben. Dadurch wird sichergestellt, dass die Auswertung auch zugestellt werden kann. Geben Sie hierzu die zweite Adresse getrennt durch ein Semikolon mit nachfolgendem Leerzeichen ein.</t>
  </si>
  <si>
    <t>Enzymatisch nach Megazym (Saccharose, D-Glucose, D-Fructose)</t>
  </si>
  <si>
    <t>Pyknometrie des Destillationsrückstands; Bestimmung der relativen Dichte; Ablesen der Massenkonzentration des alkoholfreien Rückstands aus Extrakttabelle nach U. Schurig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</si>
  <si>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</si>
  <si>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</si>
  <si>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</si>
  <si>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</si>
  <si>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</si>
  <si>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</si>
  <si>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</si>
  <si>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</si>
  <si>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Enzymatisch nach SCIL-Test EnzytecTM fluid Glucose (Ref. 5140)</t>
  </si>
  <si>
    <t>Enzymatisch nach SCIL-Test EnzytecTM fluid Fructose (Ref. 5120)</t>
  </si>
  <si>
    <t>Enzymatisch nach SCIL-Test EnzytecTM fluid Saccharose (Gesamtglucose) (Ref. 5180)</t>
  </si>
  <si>
    <t>Enzymatisch nach SCIL-Test EnzytecTM fluid Glucose/Fructose (Ref. 5160)</t>
  </si>
  <si>
    <t>Enzymatisch nach SCIL-Testsatz Nr. 1247 (Saccharose, D-Glucose, D-Fructose)</t>
  </si>
  <si>
    <t>Enzymatisch nach Thermo Fisher Nr. 984302</t>
  </si>
  <si>
    <t>OIV-MA-BS-04</t>
  </si>
  <si>
    <t>löschen</t>
  </si>
  <si>
    <t>Direkter Einsatz der Probe; ggf. Zusatz eines internen Standards</t>
  </si>
  <si>
    <t>Anton Paar DMA 4500 und Alcolyzer</t>
  </si>
  <si>
    <t>Enzymatisch nach r-biopharm Enzytec Liquid D-Glucose / D-Fructose Art. Nr. E8160</t>
  </si>
  <si>
    <t>Enzymatisch nach r-biopharm Enzytec Liquid Sucrose / D-Glucose Art. Nr. E8180</t>
  </si>
  <si>
    <t>tr2-cis4-Ethyldecadienoat</t>
  </si>
  <si>
    <t>tr2-cis4-Methyldecadienoat</t>
  </si>
  <si>
    <t>NMR</t>
  </si>
  <si>
    <t>Enzymatisch nach Thermo Fisher Nr. 984312 bzw. 984304</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</si>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</sst>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u/>
      <sz val="10"/>
      <name val="Times New Roman"/>
      <family val="1"/>
    </font>
    <font>
      <sz val="11"/>
      <color indexed="9"/>
      <name val="Times New Roman"/>
      <family val="1"/>
    </font>
    <font>
      <sz val="12"/>
      <color indexed="10"/>
      <name val="Times New Roman"/>
      <family val="1"/>
    </font>
    <font>
      <sz val="11"/>
      <color indexed="12"/>
      <name val="Times New Roman"/>
      <family val="1"/>
    </font>
    <font>
      <sz val="12"/>
      <color indexed="22"/>
      <name val="Times New Roman"/>
      <family val="1"/>
    </font>
    <font>
      <sz val="14"/>
      <color rgb="FFFF0000"/>
      <name val="Times New Roman"/>
      <family val="1"/>
    </font>
    <font>
      <b/>
      <sz val="11"/>
      <color rgb="FFFF0000"/>
      <name val="Times New Roman"/>
      <family val="1"/>
    </font>
    <font>
      <i/>
      <sz val="11"/>
      <color theme="0" tint="-0.499984740745262"/>
      <name val="Times New Roman"/>
      <family val="1"/>
    </font>
    <font>
      <sz val="13"/>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5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0" fontId="17" fillId="0" borderId="0" xfId="0" applyFont="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16" fillId="0" borderId="0" xfId="0" applyFont="1" applyAlignment="1">
      <alignment horizontal="justify" vertical="top" wrapText="1"/>
    </xf>
    <xf numFmtId="0" fontId="5" fillId="0" borderId="0" xfId="0" applyFont="1" applyAlignment="1" applyProtection="1">
      <alignment vertical="center"/>
      <protection hidden="1"/>
    </xf>
    <xf numFmtId="0" fontId="16" fillId="0" borderId="0" xfId="0" applyFont="1" applyProtection="1">
      <protection hidden="1"/>
    </xf>
    <xf numFmtId="0" fontId="21" fillId="0" borderId="0" xfId="0" applyFont="1" applyProtection="1">
      <protection hidden="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14" fontId="0" fillId="2" borderId="0" xfId="0" applyNumberFormat="1" applyFill="1" applyAlignment="1">
      <alignment horizontal="center"/>
    </xf>
    <xf numFmtId="0" fontId="19" fillId="3" borderId="0" xfId="0" applyFont="1" applyFill="1" applyAlignment="1" applyProtection="1">
      <alignment horizontal="right"/>
      <protection hidden="1"/>
    </xf>
    <xf numFmtId="0" fontId="7" fillId="4" borderId="0" xfId="0" applyFont="1" applyFill="1" applyProtection="1">
      <protection hidden="1"/>
    </xf>
    <xf numFmtId="0" fontId="5" fillId="0" borderId="0" xfId="0" applyFont="1"/>
    <xf numFmtId="0" fontId="16" fillId="0" borderId="0" xfId="0" applyFont="1" applyAlignment="1" applyProtection="1">
      <alignment horizontal="left"/>
      <protection locked="0" hidden="1"/>
    </xf>
    <xf numFmtId="0" fontId="16" fillId="0" borderId="1"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16" fillId="0" borderId="0" xfId="0" applyFont="1" applyAlignment="1" applyProtection="1">
      <alignment horizontal="left"/>
      <protection hidden="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wrapText="1"/>
      <protection hidden="1"/>
    </xf>
    <xf numFmtId="0" fontId="5" fillId="0" borderId="0" xfId="0" applyFont="1" applyAlignment="1" applyProtection="1">
      <alignment horizontal="left"/>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9" fillId="0" borderId="0" xfId="0" applyFont="1" applyAlignment="1" applyProtection="1">
      <alignment vertical="center"/>
      <protection hidden="1"/>
    </xf>
    <xf numFmtId="49" fontId="1" fillId="2" borderId="0" xfId="1" applyNumberFormat="1" applyFill="1" applyAlignment="1" applyProtection="1">
      <alignment vertical="center"/>
      <protection locked="0"/>
    </xf>
    <xf numFmtId="0" fontId="5" fillId="0" borderId="0" xfId="0" applyFont="1" applyAlignment="1" applyProtection="1">
      <alignment horizontal="justify" vertical="top" wrapText="1"/>
      <protection hidden="1"/>
    </xf>
    <xf numFmtId="0" fontId="16" fillId="0" borderId="0" xfId="0" applyFont="1" applyAlignment="1">
      <alignment horizontal="left" wrapText="1"/>
    </xf>
    <xf numFmtId="0" fontId="16" fillId="0" borderId="0" xfId="0" applyFont="1" applyAlignment="1">
      <alignment wrapText="1"/>
    </xf>
    <xf numFmtId="0" fontId="11" fillId="0" borderId="0" xfId="0" applyFont="1" applyAlignment="1" applyProtection="1">
      <alignment vertical="center"/>
      <protection hidden="1"/>
    </xf>
    <xf numFmtId="0" fontId="17" fillId="0" borderId="0" xfId="0" applyFont="1" applyProtection="1">
      <protection hidden="1"/>
    </xf>
    <xf numFmtId="49" fontId="4" fillId="2" borderId="0" xfId="0" applyNumberFormat="1" applyFont="1" applyFill="1" applyProtection="1">
      <protection locked="0"/>
    </xf>
    <xf numFmtId="0" fontId="17"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5" fillId="0" borderId="0" xfId="3" applyProtection="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0" xfId="3" applyFont="1" applyAlignment="1" applyProtection="1">
      <alignment horizontal="justify"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5" fillId="0" borderId="0" xfId="3"/>
    <xf numFmtId="0" fontId="16"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0" xfId="3" applyProtection="1">
      <protection locked="0" hidden="1"/>
    </xf>
    <xf numFmtId="0" fontId="5" fillId="0" borderId="0" xfId="3" applyAlignment="1" applyProtection="1">
      <alignment horizontal="justify" vertical="top" wrapText="1"/>
      <protection hidden="1"/>
    </xf>
    <xf numFmtId="0" fontId="5" fillId="0" borderId="4" xfId="3" applyBorder="1" applyAlignment="1">
      <alignment vertical="top" wrapText="1"/>
    </xf>
    <xf numFmtId="0" fontId="4" fillId="0" borderId="0" xfId="3" applyFont="1" applyProtection="1">
      <protection locked="0" hidden="1"/>
    </xf>
    <xf numFmtId="0" fontId="4" fillId="0" borderId="1" xfId="3" applyFont="1" applyBorder="1" applyAlignment="1" applyProtection="1">
      <alignment horizontal="justify" vertical="top" wrapText="1"/>
      <protection hidden="1"/>
    </xf>
    <xf numFmtId="0" fontId="4" fillId="0" borderId="0" xfId="0" applyFont="1" applyAlignment="1">
      <alignment vertical="center" wrapText="1"/>
    </xf>
    <xf numFmtId="0" fontId="24" fillId="0" borderId="0" xfId="0" applyFont="1" applyAlignment="1" applyProtection="1">
      <alignment horizontal="center" vertical="center"/>
      <protection hidden="1"/>
    </xf>
    <xf numFmtId="0" fontId="4" fillId="0" borderId="0" xfId="0" applyFont="1" applyAlignment="1" applyProtection="1">
      <alignment vertical="center" wrapText="1"/>
      <protection locked="0" hidden="1"/>
    </xf>
    <xf numFmtId="0" fontId="4" fillId="0" borderId="0" xfId="0" applyFont="1" applyAlignment="1" applyProtection="1">
      <alignment horizontal="left" vertical="center" wrapText="1"/>
      <protection hidden="1"/>
    </xf>
    <xf numFmtId="49" fontId="4" fillId="2" borderId="0" xfId="0" applyNumberFormat="1" applyFont="1" applyFill="1" applyAlignment="1" applyProtection="1">
      <alignment horizontal="left" vertical="center"/>
      <protection locked="0"/>
    </xf>
    <xf numFmtId="0" fontId="4" fillId="0" borderId="0" xfId="0" applyFont="1" applyAlignment="1" applyProtection="1">
      <alignment vertical="center" wrapText="1"/>
      <protection hidden="1"/>
    </xf>
    <xf numFmtId="0" fontId="4" fillId="5" borderId="0" xfId="0" applyFont="1" applyFill="1" applyAlignment="1" applyProtection="1">
      <alignment horizontal="center"/>
      <protection hidden="1"/>
    </xf>
    <xf numFmtId="0" fontId="4" fillId="4" borderId="0" xfId="0" applyFont="1" applyFill="1" applyAlignment="1" applyProtection="1">
      <alignment vertical="center" wrapText="1"/>
      <protection hidden="1"/>
    </xf>
    <xf numFmtId="0" fontId="22" fillId="4" borderId="0" xfId="0" applyFont="1" applyFill="1" applyAlignment="1" applyProtection="1">
      <alignment vertical="center"/>
      <protection hidden="1"/>
    </xf>
    <xf numFmtId="0" fontId="22" fillId="0" borderId="0" xfId="0" applyFont="1" applyAlignment="1" applyProtection="1">
      <alignment vertical="center"/>
      <protection hidden="1"/>
    </xf>
    <xf numFmtId="49" fontId="0" fillId="2" borderId="0" xfId="0" applyNumberFormat="1" applyFill="1" applyAlignment="1">
      <alignment horizontal="center"/>
    </xf>
    <xf numFmtId="0" fontId="5" fillId="2" borderId="0" xfId="0" applyFont="1" applyFill="1" applyAlignment="1">
      <alignment horizontal="center"/>
    </xf>
    <xf numFmtId="0" fontId="16" fillId="8" borderId="0" xfId="0" applyFont="1" applyFill="1" applyAlignment="1">
      <alignment horizontal="left" vertical="top" wrapText="1"/>
    </xf>
    <xf numFmtId="0" fontId="28" fillId="0" borderId="0" xfId="0" applyFont="1" applyAlignment="1">
      <alignment vertical="center" wrapText="1"/>
    </xf>
    <xf numFmtId="0" fontId="28" fillId="0" borderId="0" xfId="0" applyFont="1" applyAlignment="1" applyProtection="1">
      <alignment vertical="center"/>
      <protection hidden="1"/>
    </xf>
    <xf numFmtId="0" fontId="28" fillId="0" borderId="0" xfId="0" applyFont="1" applyAlignment="1" applyProtection="1">
      <alignment horizontal="center" vertical="center"/>
      <protection hidden="1"/>
    </xf>
    <xf numFmtId="0" fontId="1" fillId="0" borderId="0" xfId="1" applyAlignment="1" applyProtection="1">
      <alignment vertical="center"/>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2" xfId="6" applyFont="1" applyFill="1" applyBorder="1" applyAlignment="1">
      <alignment horizontal="left" vertical="top" wrapText="1"/>
    </xf>
    <xf numFmtId="0" fontId="4" fillId="3" borderId="2" xfId="6" applyFont="1" applyFill="1" applyBorder="1" applyAlignment="1">
      <alignment horizontal="center" vertical="top" wrapText="1"/>
    </xf>
    <xf numFmtId="2" fontId="22" fillId="3" borderId="2" xfId="6" applyNumberFormat="1" applyFont="1" applyFill="1" applyBorder="1" applyAlignment="1">
      <alignment horizontal="center" vertical="top" wrapText="1"/>
    </xf>
    <xf numFmtId="164" fontId="22" fillId="3" borderId="2"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9" borderId="0" xfId="6" applyFill="1"/>
    <xf numFmtId="0" fontId="5" fillId="10" borderId="0" xfId="6" applyFill="1"/>
    <xf numFmtId="0" fontId="5" fillId="6" borderId="0" xfId="0" applyFont="1" applyFill="1" applyAlignment="1">
      <alignment vertical="center"/>
    </xf>
    <xf numFmtId="0" fontId="5" fillId="7" borderId="0" xfId="0" applyFont="1" applyFill="1" applyAlignment="1">
      <alignment horizontal="left" vertical="center"/>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18" fillId="3" borderId="0" xfId="6" applyFont="1" applyFill="1" applyAlignment="1">
      <alignment horizontal="left" vertical="center" wrapText="1"/>
    </xf>
    <xf numFmtId="0" fontId="9" fillId="0" borderId="0" xfId="6" applyFont="1"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6" applyFont="1" applyFill="1" applyAlignment="1">
      <alignment horizontal="left" vertical="center" wrapText="1"/>
    </xf>
    <xf numFmtId="1" fontId="4" fillId="2" borderId="0" xfId="0" applyNumberFormat="1" applyFont="1" applyFill="1" applyAlignment="1" applyProtection="1">
      <alignment horizontal="left" vertical="center"/>
      <protection hidden="1"/>
    </xf>
    <xf numFmtId="0" fontId="4" fillId="4" borderId="0" xfId="0" applyFont="1" applyFill="1" applyAlignment="1" applyProtection="1">
      <alignment horizontal="center"/>
      <protection hidden="1"/>
    </xf>
    <xf numFmtId="0" fontId="4" fillId="4" borderId="0" xfId="0" applyFont="1" applyFill="1" applyAlignment="1" applyProtection="1">
      <alignment vertical="center" wrapText="1"/>
      <protection locked="0" hidden="1"/>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left" vertical="center" wrapText="1"/>
      <protection hidden="1"/>
    </xf>
    <xf numFmtId="0" fontId="1" fillId="0" borderId="0" xfId="1" applyFill="1" applyBorder="1" applyAlignment="1" applyProtection="1">
      <alignment horizontal="left"/>
      <protection hidden="1"/>
    </xf>
    <xf numFmtId="0" fontId="22" fillId="0" borderId="0" xfId="0" applyFont="1" applyAlignment="1" applyProtection="1">
      <alignment horizontal="left" vertical="center" wrapText="1"/>
      <protection hidden="1"/>
    </xf>
    <xf numFmtId="0" fontId="25"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2" fillId="4" borderId="0" xfId="0" applyFont="1" applyFill="1" applyAlignment="1" applyProtection="1">
      <alignment horizontal="center" vertical="center"/>
      <protection hidden="1"/>
    </xf>
    <xf numFmtId="0" fontId="17" fillId="0" borderId="0" xfId="0" applyFont="1" applyAlignment="1" applyProtection="1">
      <alignment horizontal="center" vertical="center"/>
      <protection hidden="1"/>
    </xf>
    <xf numFmtId="0" fontId="9" fillId="0" borderId="0" xfId="0"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left" vertical="center"/>
      <protection locked="0"/>
    </xf>
    <xf numFmtId="0" fontId="4" fillId="0" borderId="0" xfId="0" applyFont="1" applyAlignment="1">
      <alignment horizontal="left" vertical="center" wrapText="1"/>
    </xf>
    <xf numFmtId="0" fontId="4" fillId="2" borderId="0" xfId="0" applyFont="1" applyFill="1" applyAlignment="1" applyProtection="1">
      <alignment horizontal="left"/>
      <protection locked="0"/>
    </xf>
  </cellXfs>
  <cellStyles count="8">
    <cellStyle name="Hyperlink 2" xfId="2" xr:uid="{00000000-0005-0000-0000-000001000000}"/>
    <cellStyle name="Link" xfId="1" builtinId="8"/>
    <cellStyle name="Link 2" xfId="7" xr:uid="{FB65FF38-2925-407A-BD3B-33EB58912848}"/>
    <cellStyle name="Standard" xfId="0" builtinId="0"/>
    <cellStyle name="Standard 2" xfId="3" xr:uid="{00000000-0005-0000-0000-000003000000}"/>
    <cellStyle name="Standard 2 2" xfId="5" xr:uid="{97DBDA55-7434-4589-8116-ABF46C03B9FE}"/>
    <cellStyle name="Standard 2 2 2" xfId="6" xr:uid="{0F6B8175-9DC9-4D3C-8C04-4660CB1514B5}"/>
    <cellStyle name="Standard 3" xfId="4" xr:uid="{00000000-0005-0000-0000-000004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25" dropStyle="combo" dx="18" fmlaLink="RelativeDichte!$B$1" fmlaRange="RelativeDichte!$B$3:$B$19" sel="17" val="0"/>
</file>

<file path=xl/ctrlProps/ctrlProp10.xml><?xml version="1.0" encoding="utf-8"?>
<formControlPr xmlns="http://schemas.microsoft.com/office/spreadsheetml/2009/9/main" objectType="Drop" dropLines="25" dropStyle="combo" dx="18" fmlaLink="'Sac-Glu-Fru'!$D$1" fmlaRange="'Sac-Glu-Fru'!$B$3:$B$32" sel="30" val="5"/>
</file>

<file path=xl/ctrlProps/ctrlProp11.xml><?xml version="1.0" encoding="utf-8"?>
<formControlPr xmlns="http://schemas.microsoft.com/office/spreadsheetml/2009/9/main" objectType="Drop" dropLines="25" dropStyle="combo" dx="18" fmlaLink="'Sac-Glu-Fru'!$E$1" fmlaRange="'Sac-Glu-Fru'!$B$3:$B$32" sel="30" val="5"/>
</file>

<file path=xl/ctrlProps/ctrlProp2.xml><?xml version="1.0" encoding="utf-8"?>
<formControlPr xmlns="http://schemas.microsoft.com/office/spreadsheetml/2009/9/main" objectType="Drop" dropLines="25" dropStyle="combo" dx="18" fmlaLink="Alkohol!$B$1" fmlaRange="Alkohol!$B$3:$B$32" sel="30" val="5"/>
</file>

<file path=xl/ctrlProps/ctrlProp3.xml><?xml version="1.0" encoding="utf-8"?>
<formControlPr xmlns="http://schemas.microsoft.com/office/spreadsheetml/2009/9/main" objectType="Drop" dropLines="25" dropStyle="combo" dx="18" fmlaLink="Parameter3a!$B$1" fmlaRange="Parameter3a!$B$3:$B$24" sel="22" val="0"/>
</file>

<file path=xl/ctrlProps/ctrlProp4.xml><?xml version="1.0" encoding="utf-8"?>
<formControlPr xmlns="http://schemas.microsoft.com/office/spreadsheetml/2009/9/main" objectType="Drop" dropLines="25" dropStyle="combo" dx="18" fmlaLink="Parameter4!$B$1" fmlaRange="Parameter4!$B$3:$B$19" sel="17" val="0"/>
</file>

<file path=xl/ctrlProps/ctrlProp5.xml><?xml version="1.0" encoding="utf-8"?>
<formControlPr xmlns="http://schemas.microsoft.com/office/spreadsheetml/2009/9/main" objectType="Drop" dropLines="3" dropStyle="combo" dx="18" fmlaLink="Parameter3c!$B$1" fmlaRange="Parameter3c!$B$3:$B$5" sel="3" val="0"/>
</file>

<file path=xl/ctrlProps/ctrlProp6.xml><?xml version="1.0" encoding="utf-8"?>
<formControlPr xmlns="http://schemas.microsoft.com/office/spreadsheetml/2009/9/main" objectType="Drop" dropLines="25" dropStyle="combo" dx="18" fmlaLink="Parameter3b!$B$1" fmlaRange="Parameter3b!$B$3:$B$10" sel="8"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25" dropStyle="combo" dx="18" fmlaLink="Extrakt!$B$1" fmlaRange="Extrakt!$B$3:$B$28" sel="26" val="0"/>
</file>

<file path=xl/ctrlProps/ctrlProp9.xml><?xml version="1.0" encoding="utf-8"?>
<formControlPr xmlns="http://schemas.microsoft.com/office/spreadsheetml/2009/9/main" objectType="Drop" dropLines="25" dropStyle="combo" dx="18" fmlaLink="'Sac-Glu-Fru'!$C$1" fmlaRange="'Sac-Glu-Fru'!$B$3:$B$32" sel="30" val="5"/>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634610</xdr:colOff>
      <xdr:row>45</xdr:row>
      <xdr:rowOff>95249</xdr:rowOff>
    </xdr:to>
    <xdr:pic>
      <xdr:nvPicPr>
        <xdr:cNvPr id="2" name="Grafik 1">
          <a:extLst>
            <a:ext uri="{FF2B5EF4-FFF2-40B4-BE49-F238E27FC236}">
              <a16:creationId xmlns:a16="http://schemas.microsoft.com/office/drawing/2014/main" id="{6BECFD34-EFDC-AC11-D59D-F9E278C868D9}"/>
            </a:ext>
          </a:extLst>
        </xdr:cNvPr>
        <xdr:cNvPicPr>
          <a:picLocks noChangeAspect="1"/>
        </xdr:cNvPicPr>
      </xdr:nvPicPr>
      <xdr:blipFill>
        <a:blip xmlns:r="http://schemas.openxmlformats.org/officeDocument/2006/relationships" r:embed="rId1"/>
        <a:stretch>
          <a:fillRect/>
        </a:stretch>
      </xdr:blipFill>
      <xdr:spPr>
        <a:xfrm>
          <a:off x="0" y="0"/>
          <a:ext cx="6311510" cy="8024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19050</xdr:rowOff>
        </xdr:from>
        <xdr:to>
          <xdr:col>8</xdr:col>
          <xdr:colOff>0</xdr:colOff>
          <xdr:row>44</xdr:row>
          <xdr:rowOff>304800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19050</xdr:rowOff>
        </xdr:from>
        <xdr:to>
          <xdr:col>8</xdr:col>
          <xdr:colOff>0</xdr:colOff>
          <xdr:row>46</xdr:row>
          <xdr:rowOff>304800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85725</xdr:rowOff>
        </xdr:from>
        <xdr:to>
          <xdr:col>8</xdr:col>
          <xdr:colOff>0</xdr:colOff>
          <xdr:row>48</xdr:row>
          <xdr:rowOff>361950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19050</xdr:rowOff>
        </xdr:from>
        <xdr:to>
          <xdr:col>8</xdr:col>
          <xdr:colOff>0</xdr:colOff>
          <xdr:row>53</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38100</xdr:rowOff>
        </xdr:from>
        <xdr:to>
          <xdr:col>1</xdr:col>
          <xdr:colOff>542925</xdr:colOff>
          <xdr:row>51</xdr:row>
          <xdr:rowOff>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A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38100</xdr:rowOff>
        </xdr:from>
        <xdr:to>
          <xdr:col>8</xdr:col>
          <xdr:colOff>0</xdr:colOff>
          <xdr:row>51</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A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104775</xdr:rowOff>
        </xdr:from>
        <xdr:to>
          <xdr:col>6</xdr:col>
          <xdr:colOff>895350</xdr:colOff>
          <xdr:row>14</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9525</xdr:rowOff>
        </xdr:from>
        <xdr:to>
          <xdr:col>8</xdr:col>
          <xdr:colOff>0</xdr:colOff>
          <xdr:row>58</xdr:row>
          <xdr:rowOff>285750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A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9525</xdr:rowOff>
        </xdr:from>
        <xdr:to>
          <xdr:col>8</xdr:col>
          <xdr:colOff>0</xdr:colOff>
          <xdr:row>60</xdr:row>
          <xdr:rowOff>285750</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A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9525</xdr:rowOff>
        </xdr:from>
        <xdr:to>
          <xdr:col>8</xdr:col>
          <xdr:colOff>0</xdr:colOff>
          <xdr:row>62</xdr:row>
          <xdr:rowOff>285750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A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9525</xdr:rowOff>
        </xdr:from>
        <xdr:to>
          <xdr:col>8</xdr:col>
          <xdr:colOff>0</xdr:colOff>
          <xdr:row>64</xdr:row>
          <xdr:rowOff>285750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A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vus.de/html/pdf/aprotec.php?file=anleitung.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6.bin"/><Relationship Id="rId16" Type="http://schemas.openxmlformats.org/officeDocument/2006/relationships/comments" Target="../comments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C743-D4B8-4445-887A-F98C64ED8347}">
  <dimension ref="A1:C7"/>
  <sheetViews>
    <sheetView workbookViewId="0">
      <selection sqref="A1:C1"/>
    </sheetView>
  </sheetViews>
  <sheetFormatPr baseColWidth="10" defaultColWidth="11.42578125" defaultRowHeight="13.9" x14ac:dyDescent="0.4"/>
  <cols>
    <col min="1" max="3" width="27.5703125" style="96" customWidth="1"/>
    <col min="4" max="16384" width="11.42578125" style="96"/>
  </cols>
  <sheetData>
    <row r="1" spans="1:3" s="95" customFormat="1" ht="15" x14ac:dyDescent="0.4">
      <c r="A1" s="115" t="s">
        <v>112</v>
      </c>
      <c r="B1" s="115"/>
      <c r="C1" s="115"/>
    </row>
    <row r="2" spans="1:3" s="95" customFormat="1" ht="79.7" customHeight="1" x14ac:dyDescent="0.4">
      <c r="A2" s="113" t="s">
        <v>315</v>
      </c>
      <c r="B2" s="114"/>
      <c r="C2" s="114"/>
    </row>
    <row r="3" spans="1:3" s="95" customFormat="1" ht="66.2" customHeight="1" x14ac:dyDescent="0.4">
      <c r="A3" s="113" t="s">
        <v>134</v>
      </c>
      <c r="B3" s="114"/>
      <c r="C3" s="114"/>
    </row>
    <row r="4" spans="1:3" s="95" customFormat="1" ht="45" customHeight="1" x14ac:dyDescent="0.4">
      <c r="A4" s="113" t="s">
        <v>113</v>
      </c>
      <c r="B4" s="114"/>
      <c r="C4" s="114"/>
    </row>
    <row r="5" spans="1:3" s="95" customFormat="1" ht="45" customHeight="1" x14ac:dyDescent="0.4">
      <c r="A5" s="113" t="s">
        <v>135</v>
      </c>
      <c r="B5" s="113"/>
      <c r="C5" s="113"/>
    </row>
    <row r="6" spans="1:3" s="95" customFormat="1" ht="70.25" customHeight="1" x14ac:dyDescent="0.4">
      <c r="A6" s="113" t="s">
        <v>136</v>
      </c>
      <c r="B6" s="114"/>
      <c r="C6" s="114"/>
    </row>
    <row r="7" spans="1:3" s="95" customFormat="1" ht="65.25" customHeight="1" x14ac:dyDescent="0.4">
      <c r="A7" s="113" t="s">
        <v>137</v>
      </c>
      <c r="B7" s="114"/>
      <c r="C7" s="11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32"/>
  <sheetViews>
    <sheetView topLeftCell="A17" workbookViewId="0">
      <selection activeCell="A2" sqref="A2:G2"/>
    </sheetView>
  </sheetViews>
  <sheetFormatPr baseColWidth="10" defaultColWidth="11.42578125" defaultRowHeight="15.4" x14ac:dyDescent="0.45"/>
  <cols>
    <col min="1" max="1" width="13.140625" style="45" customWidth="1"/>
    <col min="2" max="2" width="55.140625" style="45" customWidth="1"/>
    <col min="3" max="16384" width="11.42578125" style="45"/>
  </cols>
  <sheetData>
    <row r="1" spans="1:5" ht="15.75" thickBot="1" x14ac:dyDescent="0.5">
      <c r="A1" s="45" t="s">
        <v>183</v>
      </c>
      <c r="B1" s="46">
        <f>MAX($A$3:$A$35)-1</f>
        <v>29</v>
      </c>
      <c r="C1" s="45">
        <v>30</v>
      </c>
      <c r="D1" s="45">
        <v>30</v>
      </c>
      <c r="E1" s="45">
        <v>30</v>
      </c>
    </row>
    <row r="2" spans="1:5" ht="15.75" thickTop="1" x14ac:dyDescent="0.45">
      <c r="A2" s="47" t="s">
        <v>34</v>
      </c>
      <c r="B2" s="47" t="s">
        <v>35</v>
      </c>
      <c r="C2" s="45" t="s">
        <v>182</v>
      </c>
      <c r="D2" s="45" t="s">
        <v>181</v>
      </c>
      <c r="E2" s="45" t="s">
        <v>183</v>
      </c>
    </row>
    <row r="3" spans="1:5" x14ac:dyDescent="0.45">
      <c r="A3" s="27">
        <v>1</v>
      </c>
      <c r="B3" s="27" t="s">
        <v>180</v>
      </c>
      <c r="C3" s="57"/>
    </row>
    <row r="4" spans="1:5" x14ac:dyDescent="0.45">
      <c r="A4" s="27">
        <v>2</v>
      </c>
      <c r="B4" s="27" t="s">
        <v>179</v>
      </c>
      <c r="C4" s="56" t="s">
        <v>38</v>
      </c>
    </row>
    <row r="5" spans="1:5" x14ac:dyDescent="0.45">
      <c r="A5" s="27">
        <v>3</v>
      </c>
      <c r="B5" s="27" t="s">
        <v>178</v>
      </c>
      <c r="C5" s="56"/>
    </row>
    <row r="6" spans="1:5" x14ac:dyDescent="0.45">
      <c r="A6" s="27">
        <v>4</v>
      </c>
      <c r="B6" s="27" t="s">
        <v>177</v>
      </c>
      <c r="C6" s="56" t="s">
        <v>38</v>
      </c>
    </row>
    <row r="7" spans="1:5" ht="26.25" x14ac:dyDescent="0.45">
      <c r="A7" s="27">
        <v>5</v>
      </c>
      <c r="B7" s="27" t="s">
        <v>176</v>
      </c>
      <c r="C7" s="56"/>
    </row>
    <row r="8" spans="1:5" ht="26.25" x14ac:dyDescent="0.45">
      <c r="A8" s="27">
        <v>6</v>
      </c>
      <c r="B8" s="27" t="s">
        <v>175</v>
      </c>
      <c r="C8" s="56"/>
    </row>
    <row r="9" spans="1:5" ht="26.25" x14ac:dyDescent="0.45">
      <c r="A9" s="27">
        <v>7</v>
      </c>
      <c r="B9" s="27" t="s">
        <v>174</v>
      </c>
      <c r="C9" s="56"/>
    </row>
    <row r="10" spans="1:5" x14ac:dyDescent="0.45">
      <c r="A10" s="27">
        <v>8</v>
      </c>
      <c r="B10" s="27" t="s">
        <v>170</v>
      </c>
      <c r="C10" s="56"/>
    </row>
    <row r="11" spans="1:5" ht="26.25" x14ac:dyDescent="0.45">
      <c r="A11" s="27">
        <v>9</v>
      </c>
      <c r="B11" s="27" t="s">
        <v>169</v>
      </c>
      <c r="C11" s="56"/>
    </row>
    <row r="12" spans="1:5" x14ac:dyDescent="0.45">
      <c r="A12" s="27">
        <v>10</v>
      </c>
      <c r="B12" s="27" t="s">
        <v>313</v>
      </c>
      <c r="C12" s="56"/>
    </row>
    <row r="13" spans="1:5" ht="26.25" x14ac:dyDescent="0.45">
      <c r="A13" s="27">
        <v>11</v>
      </c>
      <c r="B13" s="27" t="s">
        <v>327</v>
      </c>
      <c r="C13" s="56"/>
    </row>
    <row r="14" spans="1:5" ht="26.25" x14ac:dyDescent="0.45">
      <c r="A14" s="27">
        <v>12</v>
      </c>
      <c r="B14" s="27" t="s">
        <v>326</v>
      </c>
      <c r="C14" s="56"/>
    </row>
    <row r="15" spans="1:5" ht="26.25" x14ac:dyDescent="0.45">
      <c r="A15" s="27">
        <v>13</v>
      </c>
      <c r="B15" s="27" t="s">
        <v>325</v>
      </c>
      <c r="C15" s="56"/>
    </row>
    <row r="16" spans="1:5" x14ac:dyDescent="0.45">
      <c r="A16" s="27">
        <v>14</v>
      </c>
      <c r="B16" s="27" t="s">
        <v>323</v>
      </c>
      <c r="C16" s="56"/>
    </row>
    <row r="17" spans="1:3" x14ac:dyDescent="0.45">
      <c r="A17" s="27">
        <v>15</v>
      </c>
      <c r="B17" s="27" t="s">
        <v>324</v>
      </c>
      <c r="C17" s="56"/>
    </row>
    <row r="18" spans="1:3" x14ac:dyDescent="0.45">
      <c r="A18" s="27">
        <v>16</v>
      </c>
      <c r="B18" s="27" t="s">
        <v>338</v>
      </c>
      <c r="C18" s="56"/>
    </row>
    <row r="19" spans="1:3" x14ac:dyDescent="0.45">
      <c r="A19" s="27">
        <v>17</v>
      </c>
      <c r="B19" s="27" t="s">
        <v>328</v>
      </c>
      <c r="C19" s="56"/>
    </row>
    <row r="20" spans="1:3" x14ac:dyDescent="0.45">
      <c r="A20" s="27">
        <v>18</v>
      </c>
      <c r="B20" s="27" t="s">
        <v>173</v>
      </c>
      <c r="C20" s="56"/>
    </row>
    <row r="21" spans="1:3" x14ac:dyDescent="0.45">
      <c r="A21" s="27">
        <v>19</v>
      </c>
      <c r="B21" s="27" t="s">
        <v>172</v>
      </c>
      <c r="C21" s="56"/>
    </row>
    <row r="22" spans="1:3" x14ac:dyDescent="0.45">
      <c r="A22" s="27">
        <v>20</v>
      </c>
      <c r="B22" s="27" t="s">
        <v>171</v>
      </c>
      <c r="C22" s="56"/>
    </row>
    <row r="23" spans="1:3" x14ac:dyDescent="0.45">
      <c r="A23" s="27">
        <v>21</v>
      </c>
      <c r="B23" s="27" t="s">
        <v>168</v>
      </c>
      <c r="C23" s="56"/>
    </row>
    <row r="24" spans="1:3" x14ac:dyDescent="0.45">
      <c r="A24" s="27">
        <v>22</v>
      </c>
      <c r="B24" s="27" t="s">
        <v>167</v>
      </c>
      <c r="C24" s="56"/>
    </row>
    <row r="25" spans="1:3" x14ac:dyDescent="0.45">
      <c r="A25" s="27">
        <v>23</v>
      </c>
      <c r="B25" s="27" t="s">
        <v>166</v>
      </c>
      <c r="C25" s="56"/>
    </row>
    <row r="26" spans="1:3" x14ac:dyDescent="0.45">
      <c r="A26" s="27">
        <v>24</v>
      </c>
      <c r="B26" s="27" t="s">
        <v>184</v>
      </c>
      <c r="C26" s="56"/>
    </row>
    <row r="27" spans="1:3" x14ac:dyDescent="0.45">
      <c r="A27" s="27">
        <v>25</v>
      </c>
      <c r="B27" s="27" t="s">
        <v>185</v>
      </c>
      <c r="C27" s="56"/>
    </row>
    <row r="28" spans="1:3" ht="26.25" x14ac:dyDescent="0.45">
      <c r="A28" s="27">
        <v>26</v>
      </c>
      <c r="B28" s="27" t="s">
        <v>333</v>
      </c>
      <c r="C28" s="56"/>
    </row>
    <row r="29" spans="1:3" ht="26.25" x14ac:dyDescent="0.45">
      <c r="A29" s="27">
        <v>27</v>
      </c>
      <c r="B29" s="27" t="s">
        <v>334</v>
      </c>
      <c r="C29" s="56"/>
    </row>
    <row r="30" spans="1:3" x14ac:dyDescent="0.45">
      <c r="A30" s="27">
        <v>28</v>
      </c>
      <c r="B30" s="27" t="s">
        <v>337</v>
      </c>
      <c r="C30" s="56"/>
    </row>
    <row r="31" spans="1:3" x14ac:dyDescent="0.45">
      <c r="A31" s="27">
        <v>29</v>
      </c>
      <c r="B31" s="27" t="s">
        <v>95</v>
      </c>
      <c r="C31" s="19"/>
    </row>
    <row r="32" spans="1:3" x14ac:dyDescent="0.45">
      <c r="A32" s="27">
        <v>30</v>
      </c>
    </row>
  </sheetData>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0"/>
  <sheetViews>
    <sheetView workbookViewId="0">
      <selection activeCell="A2" sqref="A2:G2"/>
    </sheetView>
  </sheetViews>
  <sheetFormatPr baseColWidth="10" defaultColWidth="11.42578125" defaultRowHeight="15.4" x14ac:dyDescent="0.45"/>
  <cols>
    <col min="1" max="1" width="13.140625" style="65" customWidth="1"/>
    <col min="2" max="2" width="55.140625" style="72" customWidth="1"/>
    <col min="3" max="16384" width="11.42578125" style="65"/>
  </cols>
  <sheetData>
    <row r="1" spans="1:3" x14ac:dyDescent="0.45">
      <c r="A1" s="63" t="s">
        <v>203</v>
      </c>
      <c r="B1" s="64">
        <v>28</v>
      </c>
      <c r="C1" s="65">
        <f>MAX($A$3:$A$30)-1</f>
        <v>27</v>
      </c>
    </row>
    <row r="2" spans="1:3" x14ac:dyDescent="0.45">
      <c r="A2" s="66" t="s">
        <v>34</v>
      </c>
      <c r="B2" s="67" t="s">
        <v>35</v>
      </c>
      <c r="C2" s="65" t="s">
        <v>36</v>
      </c>
    </row>
    <row r="3" spans="1:3" x14ac:dyDescent="0.45">
      <c r="A3" s="65">
        <v>1</v>
      </c>
      <c r="B3" s="68" t="s">
        <v>204</v>
      </c>
      <c r="C3" s="69"/>
    </row>
    <row r="4" spans="1:3" x14ac:dyDescent="0.45">
      <c r="A4" s="65">
        <v>2</v>
      </c>
      <c r="B4" s="68" t="s">
        <v>205</v>
      </c>
      <c r="C4" s="69" t="s">
        <v>38</v>
      </c>
    </row>
    <row r="5" spans="1:3" x14ac:dyDescent="0.45">
      <c r="A5" s="65">
        <v>3</v>
      </c>
      <c r="B5" s="68" t="s">
        <v>206</v>
      </c>
      <c r="C5" s="69"/>
    </row>
    <row r="6" spans="1:3" x14ac:dyDescent="0.45">
      <c r="A6" s="65">
        <v>4</v>
      </c>
      <c r="B6" s="68" t="s">
        <v>207</v>
      </c>
      <c r="C6" s="69"/>
    </row>
    <row r="7" spans="1:3" ht="27.75" x14ac:dyDescent="0.45">
      <c r="A7" s="65">
        <v>5</v>
      </c>
      <c r="B7" s="68" t="s">
        <v>208</v>
      </c>
      <c r="C7" s="69"/>
    </row>
    <row r="8" spans="1:3" x14ac:dyDescent="0.45">
      <c r="A8" s="65">
        <v>6</v>
      </c>
      <c r="B8" s="68" t="s">
        <v>209</v>
      </c>
      <c r="C8" s="69"/>
    </row>
    <row r="9" spans="1:3" x14ac:dyDescent="0.45">
      <c r="A9" s="65">
        <v>7</v>
      </c>
      <c r="B9" s="68" t="s">
        <v>210</v>
      </c>
      <c r="C9" s="69"/>
    </row>
    <row r="10" spans="1:3" x14ac:dyDescent="0.45">
      <c r="A10" s="65">
        <v>8</v>
      </c>
      <c r="B10" s="68" t="s">
        <v>211</v>
      </c>
      <c r="C10" s="69"/>
    </row>
    <row r="11" spans="1:3" x14ac:dyDescent="0.45">
      <c r="A11" s="65">
        <v>9</v>
      </c>
      <c r="B11" s="68" t="s">
        <v>212</v>
      </c>
      <c r="C11" s="69"/>
    </row>
    <row r="12" spans="1:3" x14ac:dyDescent="0.45">
      <c r="A12" s="65">
        <v>10</v>
      </c>
      <c r="B12" s="68" t="s">
        <v>213</v>
      </c>
      <c r="C12" s="69"/>
    </row>
    <row r="13" spans="1:3" x14ac:dyDescent="0.45">
      <c r="A13" s="65">
        <v>11</v>
      </c>
      <c r="B13" s="68" t="s">
        <v>214</v>
      </c>
      <c r="C13" s="69"/>
    </row>
    <row r="14" spans="1:3" ht="27.75" x14ac:dyDescent="0.45">
      <c r="A14" s="65">
        <v>12</v>
      </c>
      <c r="B14" s="68" t="s">
        <v>215</v>
      </c>
      <c r="C14" s="69"/>
    </row>
    <row r="15" spans="1:3" x14ac:dyDescent="0.45">
      <c r="A15" s="65">
        <v>13</v>
      </c>
      <c r="B15" s="68" t="s">
        <v>216</v>
      </c>
      <c r="C15" s="69"/>
    </row>
    <row r="16" spans="1:3" x14ac:dyDescent="0.45">
      <c r="A16" s="65">
        <v>14</v>
      </c>
      <c r="B16" s="68" t="s">
        <v>217</v>
      </c>
      <c r="C16" s="69"/>
    </row>
    <row r="17" spans="1:3" x14ac:dyDescent="0.45">
      <c r="A17" s="65">
        <v>15</v>
      </c>
      <c r="B17" s="68" t="s">
        <v>218</v>
      </c>
      <c r="C17" s="69"/>
    </row>
    <row r="18" spans="1:3" x14ac:dyDescent="0.45">
      <c r="A18" s="65">
        <v>16</v>
      </c>
      <c r="B18" s="68" t="s">
        <v>219</v>
      </c>
      <c r="C18" s="69"/>
    </row>
    <row r="19" spans="1:3" x14ac:dyDescent="0.45">
      <c r="A19" s="65">
        <v>17</v>
      </c>
      <c r="B19" s="68" t="s">
        <v>220</v>
      </c>
      <c r="C19" s="69"/>
    </row>
    <row r="20" spans="1:3" ht="27.75" x14ac:dyDescent="0.45">
      <c r="A20" s="65">
        <v>18</v>
      </c>
      <c r="B20" s="68" t="s">
        <v>221</v>
      </c>
      <c r="C20" s="69"/>
    </row>
    <row r="21" spans="1:3" x14ac:dyDescent="0.45">
      <c r="A21" s="65">
        <v>19</v>
      </c>
      <c r="B21" s="68" t="s">
        <v>222</v>
      </c>
      <c r="C21" s="69"/>
    </row>
    <row r="22" spans="1:3" ht="27.75" x14ac:dyDescent="0.45">
      <c r="A22" s="65">
        <v>20</v>
      </c>
      <c r="B22" s="68" t="s">
        <v>223</v>
      </c>
      <c r="C22" s="69"/>
    </row>
    <row r="23" spans="1:3" x14ac:dyDescent="0.45">
      <c r="A23" s="65">
        <v>21</v>
      </c>
      <c r="B23" s="68" t="s">
        <v>224</v>
      </c>
      <c r="C23" s="69"/>
    </row>
    <row r="24" spans="1:3" ht="27.75" x14ac:dyDescent="0.45">
      <c r="A24" s="65">
        <v>22</v>
      </c>
      <c r="B24" s="68" t="s">
        <v>225</v>
      </c>
      <c r="C24" s="69"/>
    </row>
    <row r="25" spans="1:3" x14ac:dyDescent="0.45">
      <c r="A25" s="65">
        <v>23</v>
      </c>
      <c r="B25" s="70" t="s">
        <v>226</v>
      </c>
      <c r="C25" s="69"/>
    </row>
    <row r="26" spans="1:3" x14ac:dyDescent="0.45">
      <c r="A26" s="65">
        <v>24</v>
      </c>
      <c r="B26" s="70" t="s">
        <v>227</v>
      </c>
      <c r="C26" s="69"/>
    </row>
    <row r="27" spans="1:3" x14ac:dyDescent="0.45">
      <c r="A27" s="65">
        <v>25</v>
      </c>
      <c r="B27" s="70" t="s">
        <v>228</v>
      </c>
      <c r="C27" s="69"/>
    </row>
    <row r="28" spans="1:3" x14ac:dyDescent="0.45">
      <c r="A28" s="65">
        <v>26</v>
      </c>
      <c r="B28" s="70" t="s">
        <v>279</v>
      </c>
      <c r="C28" s="69"/>
    </row>
    <row r="29" spans="1:3" x14ac:dyDescent="0.45">
      <c r="A29" s="65">
        <v>27</v>
      </c>
      <c r="B29" s="67" t="s">
        <v>6</v>
      </c>
      <c r="C29" s="71"/>
    </row>
    <row r="30" spans="1:3" x14ac:dyDescent="0.45">
      <c r="A30" s="65">
        <v>28</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4"/>
  <sheetViews>
    <sheetView workbookViewId="0">
      <selection activeCell="A2" sqref="A2:G2"/>
    </sheetView>
  </sheetViews>
  <sheetFormatPr baseColWidth="10" defaultColWidth="11.42578125" defaultRowHeight="13.9" x14ac:dyDescent="0.4"/>
  <cols>
    <col min="1" max="1" width="13.140625" style="63" customWidth="1"/>
    <col min="2" max="2" width="55.140625" style="63" customWidth="1"/>
    <col min="3" max="16384" width="11.42578125" style="63"/>
  </cols>
  <sheetData>
    <row r="1" spans="1:3" x14ac:dyDescent="0.4">
      <c r="A1" s="63" t="s">
        <v>229</v>
      </c>
      <c r="B1" s="73">
        <v>22</v>
      </c>
      <c r="C1" s="63">
        <f>MAX($A$3:$A$24)-1</f>
        <v>21</v>
      </c>
    </row>
    <row r="2" spans="1:3" x14ac:dyDescent="0.4">
      <c r="A2" s="74" t="s">
        <v>34</v>
      </c>
      <c r="B2" s="74" t="s">
        <v>35</v>
      </c>
      <c r="C2" s="63" t="s">
        <v>36</v>
      </c>
    </row>
    <row r="3" spans="1:3" ht="15.4" x14ac:dyDescent="0.45">
      <c r="A3" s="65">
        <v>1</v>
      </c>
      <c r="B3" s="68" t="s">
        <v>204</v>
      </c>
      <c r="C3" s="69"/>
    </row>
    <row r="4" spans="1:3" ht="15.4" x14ac:dyDescent="0.45">
      <c r="A4" s="65">
        <v>2</v>
      </c>
      <c r="B4" s="68" t="s">
        <v>205</v>
      </c>
      <c r="C4" s="69" t="s">
        <v>38</v>
      </c>
    </row>
    <row r="5" spans="1:3" ht="15.4" x14ac:dyDescent="0.45">
      <c r="A5" s="65">
        <v>3</v>
      </c>
      <c r="B5" s="68" t="s">
        <v>206</v>
      </c>
      <c r="C5" s="69"/>
    </row>
    <row r="6" spans="1:3" ht="15.4" x14ac:dyDescent="0.45">
      <c r="A6" s="65">
        <v>4</v>
      </c>
      <c r="B6" s="68" t="s">
        <v>207</v>
      </c>
      <c r="C6" s="69"/>
    </row>
    <row r="7" spans="1:3" ht="27.75" x14ac:dyDescent="0.45">
      <c r="A7" s="65">
        <v>5</v>
      </c>
      <c r="B7" s="68" t="s">
        <v>208</v>
      </c>
      <c r="C7" s="69"/>
    </row>
    <row r="8" spans="1:3" ht="15.4" x14ac:dyDescent="0.45">
      <c r="A8" s="65">
        <v>6</v>
      </c>
      <c r="B8" s="68" t="s">
        <v>209</v>
      </c>
      <c r="C8" s="69"/>
    </row>
    <row r="9" spans="1:3" ht="15.4" x14ac:dyDescent="0.45">
      <c r="A9" s="65">
        <v>7</v>
      </c>
      <c r="B9" s="68" t="s">
        <v>210</v>
      </c>
      <c r="C9" s="69"/>
    </row>
    <row r="10" spans="1:3" ht="15.4" x14ac:dyDescent="0.45">
      <c r="A10" s="65">
        <v>8</v>
      </c>
      <c r="B10" s="68" t="s">
        <v>211</v>
      </c>
      <c r="C10" s="69"/>
    </row>
    <row r="11" spans="1:3" ht="15.4" x14ac:dyDescent="0.45">
      <c r="A11" s="65">
        <v>9</v>
      </c>
      <c r="B11" s="68" t="s">
        <v>212</v>
      </c>
      <c r="C11" s="69"/>
    </row>
    <row r="12" spans="1:3" ht="15.4" x14ac:dyDescent="0.45">
      <c r="A12" s="65">
        <v>10</v>
      </c>
      <c r="B12" s="68" t="s">
        <v>213</v>
      </c>
      <c r="C12" s="69"/>
    </row>
    <row r="13" spans="1:3" ht="15.4" x14ac:dyDescent="0.45">
      <c r="A13" s="65">
        <v>11</v>
      </c>
      <c r="B13" s="68" t="s">
        <v>214</v>
      </c>
      <c r="C13" s="69"/>
    </row>
    <row r="14" spans="1:3" ht="27.75" x14ac:dyDescent="0.45">
      <c r="A14" s="65">
        <v>12</v>
      </c>
      <c r="B14" s="68" t="s">
        <v>215</v>
      </c>
      <c r="C14" s="69"/>
    </row>
    <row r="15" spans="1:3" ht="15.4" x14ac:dyDescent="0.45">
      <c r="A15" s="65">
        <v>13</v>
      </c>
      <c r="B15" s="68" t="s">
        <v>216</v>
      </c>
      <c r="C15" s="69"/>
    </row>
    <row r="16" spans="1:3" ht="15.4" x14ac:dyDescent="0.45">
      <c r="A16" s="65">
        <v>14</v>
      </c>
      <c r="B16" s="68" t="s">
        <v>217</v>
      </c>
      <c r="C16" s="69"/>
    </row>
    <row r="17" spans="1:3" ht="15.4" x14ac:dyDescent="0.45">
      <c r="A17" s="65">
        <v>15</v>
      </c>
      <c r="B17" s="68" t="s">
        <v>218</v>
      </c>
      <c r="C17" s="69"/>
    </row>
    <row r="18" spans="1:3" ht="15.4" x14ac:dyDescent="0.45">
      <c r="A18" s="65">
        <v>16</v>
      </c>
      <c r="B18" s="68" t="s">
        <v>219</v>
      </c>
      <c r="C18" s="69"/>
    </row>
    <row r="19" spans="1:3" ht="15.4" x14ac:dyDescent="0.45">
      <c r="A19" s="65">
        <v>17</v>
      </c>
      <c r="B19" s="70" t="s">
        <v>226</v>
      </c>
      <c r="C19" s="69"/>
    </row>
    <row r="20" spans="1:3" ht="27.75" x14ac:dyDescent="0.45">
      <c r="A20" s="65">
        <v>18</v>
      </c>
      <c r="B20" s="68" t="s">
        <v>230</v>
      </c>
      <c r="C20" s="69"/>
    </row>
    <row r="21" spans="1:3" ht="27.75" x14ac:dyDescent="0.45">
      <c r="A21" s="65">
        <v>19</v>
      </c>
      <c r="B21" s="68" t="s">
        <v>231</v>
      </c>
      <c r="C21" s="69"/>
    </row>
    <row r="22" spans="1:3" ht="27.75" x14ac:dyDescent="0.45">
      <c r="A22" s="65">
        <v>20</v>
      </c>
      <c r="B22" s="68" t="s">
        <v>232</v>
      </c>
      <c r="C22" s="69"/>
    </row>
    <row r="23" spans="1:3" ht="15.4" x14ac:dyDescent="0.45">
      <c r="A23" s="65">
        <v>21</v>
      </c>
      <c r="B23" s="67" t="s">
        <v>6</v>
      </c>
      <c r="C23" s="71"/>
    </row>
    <row r="24" spans="1:3" ht="15.4" x14ac:dyDescent="0.45">
      <c r="A24" s="65">
        <v>22</v>
      </c>
      <c r="B24" s="72"/>
      <c r="C24" s="65"/>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0"/>
  <sheetViews>
    <sheetView topLeftCell="A19" workbookViewId="0">
      <selection activeCell="A2" sqref="A2:G2"/>
    </sheetView>
  </sheetViews>
  <sheetFormatPr baseColWidth="10" defaultColWidth="11.42578125" defaultRowHeight="13.9" x14ac:dyDescent="0.4"/>
  <cols>
    <col min="1" max="1" width="14.28515625" style="70" customWidth="1"/>
    <col min="2" max="2" width="52.28515625" style="70" customWidth="1"/>
    <col min="3" max="16384" width="11.42578125" style="70"/>
  </cols>
  <sheetData>
    <row r="1" spans="1:5" ht="15.75" thickBot="1" x14ac:dyDescent="0.5">
      <c r="A1" s="75" t="s">
        <v>233</v>
      </c>
      <c r="B1" s="76">
        <v>19</v>
      </c>
      <c r="C1" s="65">
        <v>19</v>
      </c>
      <c r="D1" s="70">
        <v>19</v>
      </c>
      <c r="E1" s="70">
        <v>19</v>
      </c>
    </row>
    <row r="2" spans="1:5" ht="15.75" thickTop="1" x14ac:dyDescent="0.45">
      <c r="A2" s="77" t="s">
        <v>234</v>
      </c>
      <c r="B2" s="77" t="s">
        <v>235</v>
      </c>
      <c r="C2" s="65"/>
    </row>
    <row r="3" spans="1:5" x14ac:dyDescent="0.4">
      <c r="A3" s="70">
        <v>1</v>
      </c>
      <c r="B3" s="70" t="s">
        <v>236</v>
      </c>
    </row>
    <row r="4" spans="1:5" x14ac:dyDescent="0.4">
      <c r="A4" s="70">
        <v>2</v>
      </c>
      <c r="B4" s="70" t="s">
        <v>237</v>
      </c>
    </row>
    <row r="5" spans="1:5" x14ac:dyDescent="0.4">
      <c r="A5" s="70">
        <v>3</v>
      </c>
      <c r="B5" s="70" t="s">
        <v>238</v>
      </c>
    </row>
    <row r="6" spans="1:5" x14ac:dyDescent="0.4">
      <c r="A6" s="70">
        <v>4</v>
      </c>
      <c r="B6" s="70" t="s">
        <v>239</v>
      </c>
    </row>
    <row r="7" spans="1:5" x14ac:dyDescent="0.4">
      <c r="A7" s="70">
        <v>5</v>
      </c>
      <c r="B7" s="70" t="s">
        <v>240</v>
      </c>
    </row>
    <row r="8" spans="1:5" x14ac:dyDescent="0.4">
      <c r="A8" s="70">
        <v>6</v>
      </c>
      <c r="B8" s="70" t="s">
        <v>241</v>
      </c>
    </row>
    <row r="9" spans="1:5" x14ac:dyDescent="0.4">
      <c r="A9" s="70">
        <v>7</v>
      </c>
      <c r="B9" s="70" t="s">
        <v>242</v>
      </c>
    </row>
    <row r="10" spans="1:5" x14ac:dyDescent="0.4">
      <c r="A10" s="70">
        <v>8</v>
      </c>
      <c r="B10" s="70" t="s">
        <v>243</v>
      </c>
    </row>
    <row r="11" spans="1:5" x14ac:dyDescent="0.4">
      <c r="A11" s="70">
        <v>9</v>
      </c>
      <c r="B11" s="70" t="s">
        <v>244</v>
      </c>
    </row>
    <row r="12" spans="1:5" x14ac:dyDescent="0.4">
      <c r="A12" s="70">
        <v>10</v>
      </c>
      <c r="B12" s="70" t="s">
        <v>245</v>
      </c>
    </row>
    <row r="13" spans="1:5" x14ac:dyDescent="0.4">
      <c r="A13" s="70">
        <v>11</v>
      </c>
      <c r="B13" s="70" t="s">
        <v>246</v>
      </c>
    </row>
    <row r="14" spans="1:5" x14ac:dyDescent="0.4">
      <c r="A14" s="70">
        <v>12</v>
      </c>
      <c r="B14" s="70" t="s">
        <v>247</v>
      </c>
    </row>
    <row r="15" spans="1:5" x14ac:dyDescent="0.4">
      <c r="A15" s="70">
        <v>13</v>
      </c>
      <c r="B15" s="70" t="s">
        <v>248</v>
      </c>
    </row>
    <row r="16" spans="1:5" x14ac:dyDescent="0.4">
      <c r="A16" s="70">
        <v>14</v>
      </c>
      <c r="B16" s="70" t="s">
        <v>249</v>
      </c>
    </row>
    <row r="17" spans="1:5" x14ac:dyDescent="0.4">
      <c r="A17" s="70">
        <v>15</v>
      </c>
      <c r="B17" s="70" t="s">
        <v>250</v>
      </c>
    </row>
    <row r="18" spans="1:5" x14ac:dyDescent="0.4">
      <c r="A18" s="70">
        <v>16</v>
      </c>
      <c r="B18" s="70" t="s">
        <v>251</v>
      </c>
    </row>
    <row r="19" spans="1:5" x14ac:dyDescent="0.4">
      <c r="A19" s="70">
        <v>17</v>
      </c>
      <c r="B19" s="70" t="s">
        <v>252</v>
      </c>
    </row>
    <row r="20" spans="1:5" x14ac:dyDescent="0.4">
      <c r="A20" s="70">
        <v>18</v>
      </c>
      <c r="B20" s="70" t="s">
        <v>253</v>
      </c>
    </row>
    <row r="21" spans="1:5" x14ac:dyDescent="0.4">
      <c r="A21" s="70">
        <v>19</v>
      </c>
      <c r="B21" s="70" t="s">
        <v>254</v>
      </c>
    </row>
    <row r="27" spans="1:5" x14ac:dyDescent="0.4">
      <c r="B27" s="70" t="s">
        <v>255</v>
      </c>
    </row>
    <row r="28" spans="1:5" x14ac:dyDescent="0.4">
      <c r="B28" s="70" t="s">
        <v>256</v>
      </c>
    </row>
    <row r="31" spans="1:5" ht="15.75" thickBot="1" x14ac:dyDescent="0.5">
      <c r="A31" s="75" t="s">
        <v>257</v>
      </c>
      <c r="B31" s="76">
        <v>18</v>
      </c>
      <c r="C31" s="65">
        <v>18</v>
      </c>
      <c r="D31" s="70">
        <v>18</v>
      </c>
      <c r="E31" s="70">
        <v>18</v>
      </c>
    </row>
    <row r="32" spans="1:5" ht="15.75" thickTop="1" x14ac:dyDescent="0.45">
      <c r="A32" s="77" t="s">
        <v>234</v>
      </c>
      <c r="B32" s="77" t="s">
        <v>235</v>
      </c>
      <c r="C32" s="65"/>
    </row>
    <row r="33" spans="1:2" x14ac:dyDescent="0.4">
      <c r="A33" s="70">
        <v>1</v>
      </c>
      <c r="B33" s="70" t="s">
        <v>236</v>
      </c>
    </row>
    <row r="34" spans="1:2" x14ac:dyDescent="0.4">
      <c r="A34" s="70">
        <v>2</v>
      </c>
      <c r="B34" s="70" t="s">
        <v>237</v>
      </c>
    </row>
    <row r="35" spans="1:2" x14ac:dyDescent="0.4">
      <c r="A35" s="70">
        <v>3</v>
      </c>
      <c r="B35" s="70" t="s">
        <v>238</v>
      </c>
    </row>
    <row r="36" spans="1:2" x14ac:dyDescent="0.4">
      <c r="A36" s="70">
        <v>4</v>
      </c>
      <c r="B36" s="70" t="s">
        <v>239</v>
      </c>
    </row>
    <row r="37" spans="1:2" x14ac:dyDescent="0.4">
      <c r="A37" s="70">
        <v>5</v>
      </c>
      <c r="B37" s="70" t="s">
        <v>240</v>
      </c>
    </row>
    <row r="38" spans="1:2" x14ac:dyDescent="0.4">
      <c r="A38" s="70">
        <v>6</v>
      </c>
      <c r="B38" s="70" t="s">
        <v>241</v>
      </c>
    </row>
    <row r="39" spans="1:2" x14ac:dyDescent="0.4">
      <c r="A39" s="70">
        <v>7</v>
      </c>
      <c r="B39" s="70" t="s">
        <v>242</v>
      </c>
    </row>
    <row r="40" spans="1:2" x14ac:dyDescent="0.4">
      <c r="A40" s="70">
        <v>8</v>
      </c>
      <c r="B40" s="70" t="s">
        <v>243</v>
      </c>
    </row>
    <row r="41" spans="1:2" x14ac:dyDescent="0.4">
      <c r="A41" s="70">
        <v>9</v>
      </c>
      <c r="B41" s="70" t="s">
        <v>244</v>
      </c>
    </row>
    <row r="42" spans="1:2" x14ac:dyDescent="0.4">
      <c r="A42" s="70">
        <v>10</v>
      </c>
      <c r="B42" s="70" t="s">
        <v>245</v>
      </c>
    </row>
    <row r="43" spans="1:2" x14ac:dyDescent="0.4">
      <c r="A43" s="70">
        <v>11</v>
      </c>
      <c r="B43" s="70" t="s">
        <v>246</v>
      </c>
    </row>
    <row r="44" spans="1:2" x14ac:dyDescent="0.4">
      <c r="A44" s="70">
        <v>12</v>
      </c>
      <c r="B44" s="70" t="s">
        <v>247</v>
      </c>
    </row>
    <row r="45" spans="1:2" x14ac:dyDescent="0.4">
      <c r="A45" s="70">
        <v>13</v>
      </c>
      <c r="B45" s="70" t="s">
        <v>248</v>
      </c>
    </row>
    <row r="46" spans="1:2" x14ac:dyDescent="0.4">
      <c r="A46" s="70">
        <v>14</v>
      </c>
      <c r="B46" s="70" t="s">
        <v>249</v>
      </c>
    </row>
    <row r="47" spans="1:2" x14ac:dyDescent="0.4">
      <c r="A47" s="70">
        <v>15</v>
      </c>
      <c r="B47" s="70" t="s">
        <v>250</v>
      </c>
    </row>
    <row r="48" spans="1:2" x14ac:dyDescent="0.4">
      <c r="A48" s="70">
        <v>16</v>
      </c>
      <c r="B48" s="70" t="s">
        <v>251</v>
      </c>
    </row>
    <row r="49" spans="1:2" x14ac:dyDescent="0.4">
      <c r="A49" s="70">
        <v>17</v>
      </c>
      <c r="B49" s="70" t="s">
        <v>252</v>
      </c>
    </row>
    <row r="50" spans="1:2" x14ac:dyDescent="0.4">
      <c r="A50" s="70">
        <v>18</v>
      </c>
      <c r="B50" s="70" t="s">
        <v>258</v>
      </c>
    </row>
  </sheetData>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7"/>
  <dimension ref="A1:C19"/>
  <sheetViews>
    <sheetView workbookViewId="0">
      <selection activeCell="A2" sqref="A2:G2"/>
    </sheetView>
  </sheetViews>
  <sheetFormatPr baseColWidth="10" defaultColWidth="11.42578125" defaultRowHeight="15.4" x14ac:dyDescent="0.45"/>
  <cols>
    <col min="1" max="1" width="24.42578125" style="19" customWidth="1"/>
    <col min="2" max="2" width="56.85546875" style="29" customWidth="1"/>
    <col min="3" max="16384" width="11.42578125" style="19"/>
  </cols>
  <sheetData>
    <row r="1" spans="1:3" ht="15.75" thickBot="1" x14ac:dyDescent="0.5">
      <c r="A1" s="43" t="s">
        <v>47</v>
      </c>
      <c r="B1" s="40">
        <v>17</v>
      </c>
      <c r="C1" s="19">
        <f>MAX($A$3:$A$19)-1</f>
        <v>16</v>
      </c>
    </row>
    <row r="2" spans="1:3" ht="15.75" thickTop="1" x14ac:dyDescent="0.45">
      <c r="A2" s="43"/>
      <c r="B2" s="41" t="s">
        <v>35</v>
      </c>
      <c r="C2" s="19" t="s">
        <v>37</v>
      </c>
    </row>
    <row r="3" spans="1:3" x14ac:dyDescent="0.45">
      <c r="A3" s="43">
        <v>1</v>
      </c>
      <c r="B3" s="42" t="s">
        <v>63</v>
      </c>
      <c r="C3" s="27"/>
    </row>
    <row r="4" spans="1:3" x14ac:dyDescent="0.45">
      <c r="A4" s="43">
        <v>2</v>
      </c>
      <c r="B4" s="42" t="s">
        <v>64</v>
      </c>
      <c r="C4" s="27" t="s">
        <v>38</v>
      </c>
    </row>
    <row r="5" spans="1:3" x14ac:dyDescent="0.45">
      <c r="A5" s="43">
        <v>3</v>
      </c>
      <c r="B5" s="42" t="s">
        <v>58</v>
      </c>
      <c r="C5" s="27"/>
    </row>
    <row r="6" spans="1:3" x14ac:dyDescent="0.45">
      <c r="A6" s="43">
        <v>4</v>
      </c>
      <c r="B6" s="42" t="s">
        <v>65</v>
      </c>
      <c r="C6" s="27"/>
    </row>
    <row r="7" spans="1:3" x14ac:dyDescent="0.45">
      <c r="A7" s="43">
        <v>5</v>
      </c>
      <c r="B7" s="42" t="s">
        <v>66</v>
      </c>
      <c r="C7" s="27"/>
    </row>
    <row r="8" spans="1:3" x14ac:dyDescent="0.45">
      <c r="A8" s="43">
        <v>6</v>
      </c>
      <c r="B8" s="42" t="s">
        <v>67</v>
      </c>
      <c r="C8" s="27" t="s">
        <v>38</v>
      </c>
    </row>
    <row r="9" spans="1:3" x14ac:dyDescent="0.45">
      <c r="A9" s="43">
        <v>7</v>
      </c>
      <c r="B9" s="42" t="s">
        <v>68</v>
      </c>
      <c r="C9" s="27"/>
    </row>
    <row r="10" spans="1:3" x14ac:dyDescent="0.45">
      <c r="A10" s="43">
        <v>8</v>
      </c>
      <c r="B10" s="42" t="s">
        <v>69</v>
      </c>
      <c r="C10" s="27" t="s">
        <v>38</v>
      </c>
    </row>
    <row r="11" spans="1:3" ht="26.25" x14ac:dyDescent="0.45">
      <c r="A11" s="43">
        <v>9</v>
      </c>
      <c r="B11" s="42" t="s">
        <v>81</v>
      </c>
      <c r="C11" s="27"/>
    </row>
    <row r="12" spans="1:3" ht="26.25" x14ac:dyDescent="0.45">
      <c r="A12" s="43">
        <v>10</v>
      </c>
      <c r="B12" s="42" t="s">
        <v>82</v>
      </c>
      <c r="C12" s="27"/>
    </row>
    <row r="13" spans="1:3" ht="26.25" x14ac:dyDescent="0.45">
      <c r="A13" s="43">
        <v>11</v>
      </c>
      <c r="B13" s="42" t="s">
        <v>83</v>
      </c>
      <c r="C13" s="27"/>
    </row>
    <row r="14" spans="1:3" x14ac:dyDescent="0.45">
      <c r="A14" s="43">
        <v>12</v>
      </c>
      <c r="B14" s="42" t="s">
        <v>97</v>
      </c>
      <c r="C14" s="27"/>
    </row>
    <row r="15" spans="1:3" x14ac:dyDescent="0.45">
      <c r="A15" s="43">
        <v>13</v>
      </c>
      <c r="B15" s="42" t="s">
        <v>188</v>
      </c>
      <c r="C15" s="27"/>
    </row>
    <row r="16" spans="1:3" x14ac:dyDescent="0.45">
      <c r="A16" s="43">
        <v>14</v>
      </c>
      <c r="B16" s="42" t="s">
        <v>269</v>
      </c>
      <c r="C16" s="27"/>
    </row>
    <row r="17" spans="1:3" x14ac:dyDescent="0.45">
      <c r="A17" s="43">
        <v>15</v>
      </c>
      <c r="B17" s="42" t="s">
        <v>329</v>
      </c>
      <c r="C17" s="27"/>
    </row>
    <row r="18" spans="1:3" x14ac:dyDescent="0.45">
      <c r="A18" s="43">
        <v>16</v>
      </c>
      <c r="B18" s="43" t="s">
        <v>6</v>
      </c>
      <c r="C18" s="22"/>
    </row>
    <row r="19" spans="1:3" x14ac:dyDescent="0.45">
      <c r="A19" s="43">
        <v>17</v>
      </c>
      <c r="B1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9"/>
  <dimension ref="A1:H32"/>
  <sheetViews>
    <sheetView topLeftCell="A10" workbookViewId="0">
      <selection activeCell="A2" sqref="A2:G2"/>
    </sheetView>
  </sheetViews>
  <sheetFormatPr baseColWidth="10" defaultColWidth="11.42578125" defaultRowHeight="15.4" x14ac:dyDescent="0.45"/>
  <cols>
    <col min="1" max="1" width="13.140625" style="45" customWidth="1"/>
    <col min="2" max="2" width="62.85546875" style="45" customWidth="1"/>
    <col min="3" max="16384" width="11.42578125" style="45"/>
  </cols>
  <sheetData>
    <row r="1" spans="1:3" ht="15.75" thickBot="1" x14ac:dyDescent="0.5">
      <c r="A1" s="45" t="s">
        <v>48</v>
      </c>
      <c r="B1" s="46">
        <v>30</v>
      </c>
      <c r="C1" s="45">
        <f>MAX($A$3:$A$32)-1</f>
        <v>29</v>
      </c>
    </row>
    <row r="2" spans="1:3" ht="15.75" thickTop="1" x14ac:dyDescent="0.45">
      <c r="A2" s="47" t="s">
        <v>34</v>
      </c>
      <c r="B2" s="47" t="s">
        <v>35</v>
      </c>
      <c r="C2" s="45" t="s">
        <v>36</v>
      </c>
    </row>
    <row r="3" spans="1:3" x14ac:dyDescent="0.45">
      <c r="A3" s="48">
        <v>1</v>
      </c>
      <c r="B3" s="42" t="s">
        <v>63</v>
      </c>
      <c r="C3" s="42"/>
    </row>
    <row r="4" spans="1:3" x14ac:dyDescent="0.45">
      <c r="A4" s="48">
        <v>2</v>
      </c>
      <c r="B4" s="42" t="s">
        <v>64</v>
      </c>
      <c r="C4" s="42" t="s">
        <v>38</v>
      </c>
    </row>
    <row r="5" spans="1:3" x14ac:dyDescent="0.45">
      <c r="A5" s="48">
        <v>3</v>
      </c>
      <c r="B5" s="42" t="s">
        <v>73</v>
      </c>
      <c r="C5" s="42"/>
    </row>
    <row r="6" spans="1:3" ht="26.25" x14ac:dyDescent="0.45">
      <c r="A6" s="48">
        <v>4</v>
      </c>
      <c r="B6" s="42" t="s">
        <v>76</v>
      </c>
      <c r="C6" s="42" t="s">
        <v>38</v>
      </c>
    </row>
    <row r="7" spans="1:3" x14ac:dyDescent="0.45">
      <c r="A7" s="48">
        <v>5</v>
      </c>
      <c r="B7" s="42" t="s">
        <v>74</v>
      </c>
      <c r="C7" s="42"/>
    </row>
    <row r="8" spans="1:3" ht="26.25" x14ac:dyDescent="0.45">
      <c r="A8" s="48">
        <v>6</v>
      </c>
      <c r="B8" s="42" t="s">
        <v>77</v>
      </c>
      <c r="C8" s="42" t="s">
        <v>38</v>
      </c>
    </row>
    <row r="9" spans="1:3" x14ac:dyDescent="0.45">
      <c r="A9" s="48">
        <v>7</v>
      </c>
      <c r="B9" s="42" t="s">
        <v>75</v>
      </c>
      <c r="C9" s="42"/>
    </row>
    <row r="10" spans="1:3" ht="26.25" x14ac:dyDescent="0.45">
      <c r="A10" s="48">
        <v>8</v>
      </c>
      <c r="B10" s="42" t="s">
        <v>78</v>
      </c>
      <c r="C10" s="42" t="s">
        <v>38</v>
      </c>
    </row>
    <row r="11" spans="1:3" x14ac:dyDescent="0.45">
      <c r="A11" s="48">
        <v>9</v>
      </c>
      <c r="B11" s="42" t="s">
        <v>58</v>
      </c>
      <c r="C11" s="42"/>
    </row>
    <row r="12" spans="1:3" x14ac:dyDescent="0.45">
      <c r="A12" s="48">
        <v>10</v>
      </c>
      <c r="B12" s="42" t="s">
        <v>70</v>
      </c>
      <c r="C12" s="42"/>
    </row>
    <row r="13" spans="1:3" ht="26.25" x14ac:dyDescent="0.45">
      <c r="A13" s="48">
        <v>11</v>
      </c>
      <c r="B13" s="42" t="s">
        <v>59</v>
      </c>
      <c r="C13" s="42"/>
    </row>
    <row r="14" spans="1:3" x14ac:dyDescent="0.45">
      <c r="A14" s="48">
        <v>12</v>
      </c>
      <c r="B14" s="90" t="s">
        <v>98</v>
      </c>
      <c r="C14" s="90" t="s">
        <v>330</v>
      </c>
    </row>
    <row r="15" spans="1:3" x14ac:dyDescent="0.45">
      <c r="A15" s="48">
        <v>13</v>
      </c>
      <c r="B15" s="42" t="s">
        <v>99</v>
      </c>
      <c r="C15" s="42"/>
    </row>
    <row r="16" spans="1:3" x14ac:dyDescent="0.45">
      <c r="A16" s="48">
        <v>14</v>
      </c>
      <c r="B16" s="42" t="s">
        <v>100</v>
      </c>
      <c r="C16" s="42"/>
    </row>
    <row r="17" spans="1:8" x14ac:dyDescent="0.45">
      <c r="A17" s="48">
        <v>15</v>
      </c>
      <c r="B17" s="42" t="s">
        <v>101</v>
      </c>
      <c r="C17" s="42"/>
    </row>
    <row r="18" spans="1:8" x14ac:dyDescent="0.45">
      <c r="A18" s="48">
        <v>16</v>
      </c>
      <c r="B18" s="42" t="s">
        <v>149</v>
      </c>
      <c r="C18" s="42"/>
    </row>
    <row r="19" spans="1:8" x14ac:dyDescent="0.45">
      <c r="A19" s="48">
        <v>17</v>
      </c>
      <c r="B19" s="42" t="s">
        <v>187</v>
      </c>
      <c r="C19" s="42"/>
    </row>
    <row r="20" spans="1:8" x14ac:dyDescent="0.45">
      <c r="A20" s="48">
        <v>18</v>
      </c>
      <c r="B20" s="42" t="s">
        <v>188</v>
      </c>
      <c r="C20" s="42"/>
    </row>
    <row r="21" spans="1:8" x14ac:dyDescent="0.45">
      <c r="A21" s="48">
        <v>19</v>
      </c>
      <c r="B21" s="42" t="s">
        <v>155</v>
      </c>
      <c r="C21" s="42"/>
    </row>
    <row r="22" spans="1:8" x14ac:dyDescent="0.45">
      <c r="A22" s="48">
        <v>20</v>
      </c>
      <c r="B22" s="42" t="s">
        <v>270</v>
      </c>
      <c r="C22" s="42"/>
    </row>
    <row r="23" spans="1:8" x14ac:dyDescent="0.45">
      <c r="A23" s="48">
        <v>21</v>
      </c>
      <c r="B23" s="42" t="s">
        <v>199</v>
      </c>
      <c r="C23" s="42"/>
    </row>
    <row r="24" spans="1:8" x14ac:dyDescent="0.45">
      <c r="A24" s="48">
        <v>22</v>
      </c>
      <c r="B24" s="42" t="s">
        <v>271</v>
      </c>
      <c r="C24" s="42"/>
    </row>
    <row r="25" spans="1:8" x14ac:dyDescent="0.45">
      <c r="A25" s="48">
        <v>23</v>
      </c>
      <c r="B25" s="42" t="s">
        <v>272</v>
      </c>
      <c r="C25" s="42"/>
    </row>
    <row r="26" spans="1:8" x14ac:dyDescent="0.45">
      <c r="A26" s="48">
        <v>24</v>
      </c>
      <c r="B26" s="42" t="s">
        <v>273</v>
      </c>
      <c r="C26" s="42"/>
    </row>
    <row r="27" spans="1:8" x14ac:dyDescent="0.45">
      <c r="A27" s="48">
        <v>25</v>
      </c>
      <c r="B27" s="42" t="s">
        <v>274</v>
      </c>
      <c r="C27" s="42"/>
    </row>
    <row r="28" spans="1:8" x14ac:dyDescent="0.45">
      <c r="A28" s="48">
        <v>26</v>
      </c>
      <c r="B28" s="42" t="s">
        <v>275</v>
      </c>
      <c r="C28" s="42"/>
    </row>
    <row r="29" spans="1:8" x14ac:dyDescent="0.45">
      <c r="A29" s="48">
        <v>27</v>
      </c>
      <c r="B29" s="42" t="s">
        <v>302</v>
      </c>
      <c r="C29" s="42"/>
      <c r="D29" s="42"/>
      <c r="E29" s="42"/>
      <c r="F29" s="42"/>
      <c r="G29" s="42"/>
      <c r="H29" s="42"/>
    </row>
    <row r="30" spans="1:8" x14ac:dyDescent="0.45">
      <c r="A30" s="48">
        <v>28</v>
      </c>
      <c r="B30" s="42" t="s">
        <v>329</v>
      </c>
      <c r="C30" s="42"/>
      <c r="D30" s="42"/>
      <c r="E30" s="42"/>
      <c r="F30" s="42"/>
      <c r="G30" s="42"/>
      <c r="H30" s="42"/>
    </row>
    <row r="31" spans="1:8" x14ac:dyDescent="0.45">
      <c r="A31" s="48">
        <v>29</v>
      </c>
      <c r="B31" s="42" t="s">
        <v>6</v>
      </c>
    </row>
    <row r="32" spans="1:8" x14ac:dyDescent="0.45">
      <c r="A32" s="48">
        <v>30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dimension ref="A1:C24"/>
  <sheetViews>
    <sheetView topLeftCell="A5" workbookViewId="0">
      <selection activeCell="A2" sqref="A2:G2"/>
    </sheetView>
  </sheetViews>
  <sheetFormatPr baseColWidth="10" defaultColWidth="11.42578125" defaultRowHeight="15.4" x14ac:dyDescent="0.45"/>
  <cols>
    <col min="1" max="1" width="13.140625" style="45" customWidth="1"/>
    <col min="2" max="2" width="55.140625" style="45" customWidth="1"/>
    <col min="3" max="16384" width="11.42578125" style="45"/>
  </cols>
  <sheetData>
    <row r="1" spans="1:3" ht="15.75" thickBot="1" x14ac:dyDescent="0.5">
      <c r="A1" s="45" t="s">
        <v>49</v>
      </c>
      <c r="B1" s="46">
        <v>22</v>
      </c>
      <c r="C1" s="45">
        <f>MAX($A$3:$A$24)-1</f>
        <v>21</v>
      </c>
    </row>
    <row r="2" spans="1:3" ht="15.75" thickTop="1" x14ac:dyDescent="0.45">
      <c r="A2" s="47" t="s">
        <v>34</v>
      </c>
      <c r="B2" s="47" t="s">
        <v>35</v>
      </c>
      <c r="C2" s="45" t="s">
        <v>36</v>
      </c>
    </row>
    <row r="3" spans="1:3" x14ac:dyDescent="0.45">
      <c r="A3" s="42">
        <v>1</v>
      </c>
      <c r="B3" s="42" t="s">
        <v>71</v>
      </c>
      <c r="C3" s="49"/>
    </row>
    <row r="4" spans="1:3" x14ac:dyDescent="0.45">
      <c r="A4" s="42">
        <v>2</v>
      </c>
      <c r="B4" s="42" t="s">
        <v>72</v>
      </c>
      <c r="C4" s="50"/>
    </row>
    <row r="5" spans="1:3" x14ac:dyDescent="0.45">
      <c r="A5" s="42">
        <v>3</v>
      </c>
      <c r="B5" s="42" t="s">
        <v>192</v>
      </c>
      <c r="C5" s="50"/>
    </row>
    <row r="6" spans="1:3" x14ac:dyDescent="0.45">
      <c r="A6" s="42">
        <v>4</v>
      </c>
      <c r="B6" s="42" t="s">
        <v>90</v>
      </c>
      <c r="C6" s="24"/>
    </row>
    <row r="7" spans="1:3" x14ac:dyDescent="0.45">
      <c r="A7" s="42">
        <v>5</v>
      </c>
      <c r="B7" s="42" t="s">
        <v>91</v>
      </c>
      <c r="C7" s="24"/>
    </row>
    <row r="8" spans="1:3" x14ac:dyDescent="0.45">
      <c r="A8" s="42">
        <v>6</v>
      </c>
      <c r="B8" s="42" t="s">
        <v>193</v>
      </c>
      <c r="C8" s="24"/>
    </row>
    <row r="9" spans="1:3" ht="26.25" x14ac:dyDescent="0.45">
      <c r="A9" s="42">
        <v>7</v>
      </c>
      <c r="B9" s="42" t="s">
        <v>105</v>
      </c>
      <c r="C9" s="24"/>
    </row>
    <row r="10" spans="1:3" x14ac:dyDescent="0.45">
      <c r="A10" s="42">
        <v>8</v>
      </c>
      <c r="B10" s="42" t="s">
        <v>130</v>
      </c>
      <c r="C10" s="24"/>
    </row>
    <row r="11" spans="1:3" x14ac:dyDescent="0.45">
      <c r="A11" s="42">
        <v>9</v>
      </c>
      <c r="B11" s="42" t="s">
        <v>106</v>
      </c>
      <c r="C11" s="24"/>
    </row>
    <row r="12" spans="1:3" ht="26.25" x14ac:dyDescent="0.45">
      <c r="A12" s="42">
        <v>10</v>
      </c>
      <c r="B12" s="42" t="s">
        <v>107</v>
      </c>
      <c r="C12" s="24"/>
    </row>
    <row r="13" spans="1:3" ht="26.25" x14ac:dyDescent="0.45">
      <c r="A13" s="42">
        <v>11</v>
      </c>
      <c r="B13" s="42" t="s">
        <v>108</v>
      </c>
      <c r="C13" s="24"/>
    </row>
    <row r="14" spans="1:3" x14ac:dyDescent="0.45">
      <c r="A14" s="42">
        <v>12</v>
      </c>
      <c r="B14" s="42" t="s">
        <v>109</v>
      </c>
      <c r="C14" s="24"/>
    </row>
    <row r="15" spans="1:3" ht="26.25" x14ac:dyDescent="0.45">
      <c r="A15" s="42">
        <v>13</v>
      </c>
      <c r="B15" s="42" t="s">
        <v>129</v>
      </c>
      <c r="C15" s="24"/>
    </row>
    <row r="16" spans="1:3" x14ac:dyDescent="0.45">
      <c r="A16" s="42">
        <v>14</v>
      </c>
      <c r="B16" s="42" t="s">
        <v>331</v>
      </c>
      <c r="C16" s="24"/>
    </row>
    <row r="17" spans="1:3" x14ac:dyDescent="0.45">
      <c r="A17" s="42">
        <v>15</v>
      </c>
      <c r="B17" s="42" t="s">
        <v>197</v>
      </c>
      <c r="C17" s="24"/>
    </row>
    <row r="18" spans="1:3" x14ac:dyDescent="0.45">
      <c r="A18" s="42">
        <v>16</v>
      </c>
      <c r="B18" s="42" t="s">
        <v>201</v>
      </c>
      <c r="C18" s="24"/>
    </row>
    <row r="19" spans="1:3" x14ac:dyDescent="0.45">
      <c r="A19" s="42">
        <v>17</v>
      </c>
      <c r="B19" s="42" t="s">
        <v>202</v>
      </c>
      <c r="C19" s="24" t="s">
        <v>38</v>
      </c>
    </row>
    <row r="20" spans="1:3" x14ac:dyDescent="0.45">
      <c r="A20" s="42">
        <v>18</v>
      </c>
      <c r="B20" s="42" t="s">
        <v>276</v>
      </c>
      <c r="C20" s="24"/>
    </row>
    <row r="21" spans="1:3" x14ac:dyDescent="0.45">
      <c r="A21" s="42">
        <v>19</v>
      </c>
      <c r="B21" s="42" t="s">
        <v>295</v>
      </c>
      <c r="C21" s="24"/>
    </row>
    <row r="22" spans="1:3" x14ac:dyDescent="0.45">
      <c r="A22" s="42">
        <v>20</v>
      </c>
      <c r="B22" s="42" t="s">
        <v>301</v>
      </c>
      <c r="C22" s="24"/>
    </row>
    <row r="23" spans="1:3" x14ac:dyDescent="0.45">
      <c r="A23" s="42">
        <v>21</v>
      </c>
      <c r="B23" s="42" t="s">
        <v>95</v>
      </c>
    </row>
    <row r="24" spans="1:3" x14ac:dyDescent="0.45">
      <c r="A24" s="42">
        <v>22</v>
      </c>
      <c r="B24"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0"/>
  <dimension ref="A1:C10"/>
  <sheetViews>
    <sheetView workbookViewId="0">
      <selection activeCell="A2" sqref="A2:G2"/>
    </sheetView>
  </sheetViews>
  <sheetFormatPr baseColWidth="10" defaultColWidth="11.42578125" defaultRowHeight="15.4" x14ac:dyDescent="0.45"/>
  <cols>
    <col min="1" max="1" width="13.140625" style="45" customWidth="1"/>
    <col min="2" max="2" width="55.140625" style="45" customWidth="1"/>
    <col min="3" max="16384" width="11.42578125" style="45"/>
  </cols>
  <sheetData>
    <row r="1" spans="1:3" ht="15.75" thickBot="1" x14ac:dyDescent="0.5">
      <c r="A1" s="45" t="s">
        <v>49</v>
      </c>
      <c r="B1" s="46">
        <v>8</v>
      </c>
      <c r="C1" s="45">
        <f>MAX($A$3:$A$10)-1</f>
        <v>7</v>
      </c>
    </row>
    <row r="2" spans="1:3" ht="15.75" thickTop="1" x14ac:dyDescent="0.45">
      <c r="A2" s="47" t="s">
        <v>34</v>
      </c>
      <c r="B2" s="47" t="s">
        <v>35</v>
      </c>
      <c r="C2" s="45" t="s">
        <v>36</v>
      </c>
    </row>
    <row r="3" spans="1:3" x14ac:dyDescent="0.45">
      <c r="A3" s="42">
        <v>1</v>
      </c>
      <c r="B3" s="42" t="s">
        <v>145</v>
      </c>
      <c r="C3" s="49"/>
    </row>
    <row r="4" spans="1:3" x14ac:dyDescent="0.45">
      <c r="A4" s="42">
        <v>2</v>
      </c>
      <c r="B4" s="42" t="s">
        <v>146</v>
      </c>
      <c r="C4" s="50"/>
    </row>
    <row r="5" spans="1:3" x14ac:dyDescent="0.45">
      <c r="A5" s="42">
        <v>3</v>
      </c>
      <c r="B5" s="42" t="s">
        <v>79</v>
      </c>
      <c r="C5" s="50"/>
    </row>
    <row r="6" spans="1:3" x14ac:dyDescent="0.45">
      <c r="A6" s="42">
        <v>4</v>
      </c>
      <c r="B6" s="42" t="s">
        <v>80</v>
      </c>
      <c r="C6" s="24"/>
    </row>
    <row r="7" spans="1:3" x14ac:dyDescent="0.45">
      <c r="A7" s="42">
        <v>5</v>
      </c>
      <c r="B7" s="42" t="s">
        <v>61</v>
      </c>
      <c r="C7" s="24"/>
    </row>
    <row r="8" spans="1:3" x14ac:dyDescent="0.45">
      <c r="A8" s="42">
        <v>6</v>
      </c>
      <c r="B8" s="42" t="s">
        <v>131</v>
      </c>
      <c r="C8" s="24"/>
    </row>
    <row r="9" spans="1:3" x14ac:dyDescent="0.45">
      <c r="A9" s="42">
        <v>7</v>
      </c>
      <c r="B9" s="48" t="s">
        <v>6</v>
      </c>
    </row>
    <row r="10" spans="1:3" x14ac:dyDescent="0.45">
      <c r="A10" s="42">
        <v>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dimension ref="A1:C5"/>
  <sheetViews>
    <sheetView workbookViewId="0">
      <selection activeCell="A2" sqref="A2:G2"/>
    </sheetView>
  </sheetViews>
  <sheetFormatPr baseColWidth="10" defaultColWidth="11.42578125" defaultRowHeight="15.4" x14ac:dyDescent="0.45"/>
  <cols>
    <col min="1" max="1" width="13.140625" style="19" customWidth="1"/>
    <col min="2" max="2" width="55.140625" style="19" customWidth="1"/>
    <col min="3" max="16384" width="11.42578125" style="19"/>
  </cols>
  <sheetData>
    <row r="1" spans="1:3" ht="15.75" thickBot="1" x14ac:dyDescent="0.5">
      <c r="A1" s="19" t="s">
        <v>132</v>
      </c>
      <c r="B1" s="26">
        <v>3</v>
      </c>
      <c r="C1" s="19">
        <f>MAX($A$3:$A$5)-1</f>
        <v>2</v>
      </c>
    </row>
    <row r="2" spans="1:3" ht="15.75" thickTop="1" x14ac:dyDescent="0.45">
      <c r="A2" s="23" t="s">
        <v>34</v>
      </c>
      <c r="B2" s="23" t="s">
        <v>35</v>
      </c>
      <c r="C2" s="19" t="s">
        <v>36</v>
      </c>
    </row>
    <row r="3" spans="1:3" x14ac:dyDescent="0.45">
      <c r="A3" s="21">
        <v>1</v>
      </c>
      <c r="B3" s="21" t="s">
        <v>40</v>
      </c>
      <c r="C3" s="22"/>
    </row>
    <row r="4" spans="1:3" x14ac:dyDescent="0.45">
      <c r="A4" s="21">
        <v>2</v>
      </c>
      <c r="B4" s="21" t="s">
        <v>41</v>
      </c>
      <c r="C4" s="22"/>
    </row>
    <row r="5" spans="1:3" x14ac:dyDescent="0.45">
      <c r="A5" s="21">
        <v>3</v>
      </c>
      <c r="B5" s="21"/>
      <c r="C5" s="2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1"/>
  <dimension ref="A1:C19"/>
  <sheetViews>
    <sheetView workbookViewId="0">
      <selection activeCell="A2" sqref="A2:G2"/>
    </sheetView>
  </sheetViews>
  <sheetFormatPr baseColWidth="10" defaultColWidth="11.42578125" defaultRowHeight="15.4" x14ac:dyDescent="0.45"/>
  <cols>
    <col min="1" max="1" width="19.42578125" style="19" customWidth="1"/>
    <col min="2" max="2" width="55.140625" style="18" customWidth="1"/>
    <col min="3" max="16384" width="11.42578125" style="19"/>
  </cols>
  <sheetData>
    <row r="1" spans="1:3" ht="15.75" thickBot="1" x14ac:dyDescent="0.5">
      <c r="A1" s="11" t="s">
        <v>150</v>
      </c>
      <c r="B1" s="25">
        <v>17</v>
      </c>
      <c r="C1" s="19">
        <f>MAX($A$3:$A$19)-1</f>
        <v>16</v>
      </c>
    </row>
    <row r="2" spans="1:3" ht="15.75" thickTop="1" x14ac:dyDescent="0.45">
      <c r="A2" s="23" t="s">
        <v>34</v>
      </c>
      <c r="B2" s="20" t="s">
        <v>35</v>
      </c>
      <c r="C2" s="19" t="s">
        <v>36</v>
      </c>
    </row>
    <row r="3" spans="1:3" x14ac:dyDescent="0.45">
      <c r="A3" s="21">
        <v>1</v>
      </c>
      <c r="B3" s="27" t="s">
        <v>84</v>
      </c>
      <c r="C3" s="27"/>
    </row>
    <row r="4" spans="1:3" x14ac:dyDescent="0.45">
      <c r="A4" s="21">
        <v>2</v>
      </c>
      <c r="B4" s="27" t="s">
        <v>85</v>
      </c>
      <c r="C4" s="27" t="s">
        <v>38</v>
      </c>
    </row>
    <row r="5" spans="1:3" x14ac:dyDescent="0.45">
      <c r="A5" s="21">
        <v>3</v>
      </c>
      <c r="B5" s="27" t="s">
        <v>152</v>
      </c>
      <c r="C5" s="27"/>
    </row>
    <row r="6" spans="1:3" x14ac:dyDescent="0.45">
      <c r="A6" s="21">
        <v>4</v>
      </c>
      <c r="B6" s="27" t="s">
        <v>86</v>
      </c>
      <c r="C6" s="27"/>
    </row>
    <row r="7" spans="1:3" x14ac:dyDescent="0.45">
      <c r="A7" s="21">
        <v>5</v>
      </c>
      <c r="B7" s="27" t="s">
        <v>87</v>
      </c>
      <c r="C7" s="27"/>
    </row>
    <row r="8" spans="1:3" x14ac:dyDescent="0.45">
      <c r="A8" s="21">
        <v>6</v>
      </c>
      <c r="B8" s="27" t="s">
        <v>88</v>
      </c>
      <c r="C8" s="27"/>
    </row>
    <row r="9" spans="1:3" x14ac:dyDescent="0.45">
      <c r="A9" s="21">
        <v>7</v>
      </c>
      <c r="B9" s="27" t="s">
        <v>60</v>
      </c>
      <c r="C9" s="27"/>
    </row>
    <row r="10" spans="1:3" x14ac:dyDescent="0.45">
      <c r="A10" s="21">
        <v>8</v>
      </c>
      <c r="B10" s="27" t="s">
        <v>62</v>
      </c>
      <c r="C10" s="27"/>
    </row>
    <row r="11" spans="1:3" ht="26.25" x14ac:dyDescent="0.45">
      <c r="A11" s="21">
        <v>9</v>
      </c>
      <c r="B11" s="27" t="s">
        <v>89</v>
      </c>
      <c r="C11" s="27"/>
    </row>
    <row r="12" spans="1:3" x14ac:dyDescent="0.45">
      <c r="A12" s="21">
        <v>10</v>
      </c>
      <c r="B12" s="27" t="s">
        <v>102</v>
      </c>
      <c r="C12" s="27"/>
    </row>
    <row r="13" spans="1:3" ht="26.25" x14ac:dyDescent="0.45">
      <c r="A13" s="21">
        <v>11</v>
      </c>
      <c r="B13" s="27" t="s">
        <v>103</v>
      </c>
      <c r="C13" s="27"/>
    </row>
    <row r="14" spans="1:3" ht="26.25" x14ac:dyDescent="0.45">
      <c r="A14" s="21">
        <v>12</v>
      </c>
      <c r="B14" s="27" t="s">
        <v>104</v>
      </c>
      <c r="C14" s="27"/>
    </row>
    <row r="15" spans="1:3" x14ac:dyDescent="0.45">
      <c r="A15" s="21">
        <v>13</v>
      </c>
      <c r="B15" s="27" t="s">
        <v>151</v>
      </c>
      <c r="C15" s="27"/>
    </row>
    <row r="16" spans="1:3" x14ac:dyDescent="0.45">
      <c r="A16" s="21">
        <v>14</v>
      </c>
      <c r="B16" s="27" t="s">
        <v>200</v>
      </c>
      <c r="C16" s="27"/>
    </row>
    <row r="17" spans="1:3" x14ac:dyDescent="0.45">
      <c r="A17" s="21">
        <v>15</v>
      </c>
      <c r="B17" s="27" t="s">
        <v>292</v>
      </c>
      <c r="C17" s="27"/>
    </row>
    <row r="18" spans="1:3" x14ac:dyDescent="0.45">
      <c r="A18" s="21">
        <v>16</v>
      </c>
      <c r="B18" s="27" t="s">
        <v>6</v>
      </c>
      <c r="C18" s="22"/>
    </row>
    <row r="19" spans="1:3" x14ac:dyDescent="0.45">
      <c r="A19" s="21">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F96F2-0876-4101-8FC4-A700EF2BEBD9}">
  <dimension ref="A1:D16"/>
  <sheetViews>
    <sheetView workbookViewId="0"/>
  </sheetViews>
  <sheetFormatPr baseColWidth="10" defaultColWidth="11.42578125" defaultRowHeight="15.4" x14ac:dyDescent="0.45"/>
  <cols>
    <col min="1" max="3" width="27.5703125" style="99" customWidth="1"/>
    <col min="4" max="16384" width="11.42578125" style="99"/>
  </cols>
  <sheetData>
    <row r="1" spans="1:4" s="98" customFormat="1" x14ac:dyDescent="0.4">
      <c r="A1" s="97" t="s">
        <v>11</v>
      </c>
      <c r="B1" s="97"/>
      <c r="C1" s="97"/>
      <c r="D1" s="97"/>
    </row>
    <row r="2" spans="1:4" s="98" customFormat="1" ht="72" customHeight="1" x14ac:dyDescent="0.4">
      <c r="A2" s="117" t="s">
        <v>24</v>
      </c>
      <c r="B2" s="118"/>
      <c r="C2" s="118"/>
    </row>
    <row r="3" spans="1:4" s="98" customFormat="1" ht="59.45" customHeight="1" x14ac:dyDescent="0.4">
      <c r="A3" s="117" t="s">
        <v>25</v>
      </c>
      <c r="B3" s="118"/>
      <c r="C3" s="118"/>
    </row>
    <row r="4" spans="1:4" s="98" customFormat="1" ht="108" customHeight="1" x14ac:dyDescent="0.4">
      <c r="A4" s="117" t="s">
        <v>26</v>
      </c>
      <c r="B4" s="118"/>
      <c r="C4" s="118"/>
    </row>
    <row r="5" spans="1:4" s="98" customFormat="1" ht="154.5" customHeight="1" x14ac:dyDescent="0.4">
      <c r="A5" s="117" t="s">
        <v>27</v>
      </c>
      <c r="B5" s="117"/>
      <c r="C5" s="117"/>
    </row>
    <row r="6" spans="1:4" s="98" customFormat="1" ht="141.94999999999999" customHeight="1" x14ac:dyDescent="0.4">
      <c r="A6" s="117" t="s">
        <v>28</v>
      </c>
      <c r="B6" s="117"/>
      <c r="C6" s="117"/>
    </row>
    <row r="7" spans="1:4" s="98" customFormat="1" ht="195.2" customHeight="1" x14ac:dyDescent="0.4">
      <c r="A7" s="117" t="s">
        <v>316</v>
      </c>
      <c r="B7" s="118"/>
      <c r="C7" s="118"/>
    </row>
    <row r="8" spans="1:4" s="98" customFormat="1" ht="79.7" customHeight="1" x14ac:dyDescent="0.4">
      <c r="A8" s="117" t="s">
        <v>111</v>
      </c>
      <c r="B8" s="118"/>
      <c r="C8" s="118"/>
    </row>
    <row r="9" spans="1:4" x14ac:dyDescent="0.45">
      <c r="A9" s="116"/>
      <c r="B9" s="116"/>
      <c r="C9" s="116"/>
    </row>
    <row r="10" spans="1:4" x14ac:dyDescent="0.45">
      <c r="A10" s="116"/>
      <c r="B10" s="116"/>
      <c r="C10" s="116"/>
    </row>
    <row r="11" spans="1:4" x14ac:dyDescent="0.45">
      <c r="A11" s="116"/>
      <c r="B11" s="116"/>
      <c r="C11" s="116"/>
    </row>
    <row r="12" spans="1:4" x14ac:dyDescent="0.45">
      <c r="A12" s="116"/>
      <c r="B12" s="116"/>
      <c r="C12" s="116"/>
    </row>
    <row r="13" spans="1:4" x14ac:dyDescent="0.45">
      <c r="A13" s="116"/>
      <c r="B13" s="116"/>
      <c r="C13" s="116"/>
    </row>
    <row r="14" spans="1:4" x14ac:dyDescent="0.45">
      <c r="A14" s="116"/>
      <c r="B14" s="116"/>
      <c r="C14" s="116"/>
    </row>
    <row r="15" spans="1:4" x14ac:dyDescent="0.45">
      <c r="A15" s="116"/>
      <c r="B15" s="116"/>
      <c r="C15" s="116"/>
    </row>
    <row r="16" spans="1:4" x14ac:dyDescent="0.45">
      <c r="A16" s="116"/>
      <c r="B16" s="116"/>
      <c r="C16" s="116"/>
    </row>
  </sheetData>
  <sheetProtection algorithmName="SHA-512" hashValue="OBStgM8k82RqfQVYDsmJp967UNdJTeT3b4gbEW1r9AZMAaXFL1bOXgUHpupdhC39qj/UGsRKxpE0SsxHmxholw==" saltValue="K5iNJ0//rTavbmIbHJb21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8"/>
  <sheetViews>
    <sheetView topLeftCell="A16" workbookViewId="0">
      <selection activeCell="A2" sqref="A2:G2"/>
    </sheetView>
  </sheetViews>
  <sheetFormatPr baseColWidth="10" defaultColWidth="11.42578125" defaultRowHeight="15.4" x14ac:dyDescent="0.45"/>
  <cols>
    <col min="1" max="1" width="13.140625" style="45" customWidth="1"/>
    <col min="2" max="2" width="55.140625" style="45" customWidth="1"/>
    <col min="3" max="16384" width="11.42578125" style="45"/>
  </cols>
  <sheetData>
    <row r="1" spans="1:3" ht="15.75" thickBot="1" x14ac:dyDescent="0.5">
      <c r="A1" s="45" t="s">
        <v>165</v>
      </c>
      <c r="B1" s="46">
        <v>26</v>
      </c>
      <c r="C1" s="45">
        <f>MAX($A$3:$A$28)-1</f>
        <v>25</v>
      </c>
    </row>
    <row r="2" spans="1:3" ht="15.75" thickTop="1" x14ac:dyDescent="0.45">
      <c r="A2" s="47" t="s">
        <v>34</v>
      </c>
      <c r="B2" s="47" t="s">
        <v>35</v>
      </c>
      <c r="C2" s="45" t="s">
        <v>36</v>
      </c>
    </row>
    <row r="3" spans="1:3" x14ac:dyDescent="0.45">
      <c r="A3" s="42">
        <v>1</v>
      </c>
      <c r="B3" s="55" t="s">
        <v>164</v>
      </c>
      <c r="C3" s="49"/>
    </row>
    <row r="4" spans="1:3" x14ac:dyDescent="0.45">
      <c r="A4" s="42">
        <v>2</v>
      </c>
      <c r="B4" s="55" t="s">
        <v>163</v>
      </c>
      <c r="C4" s="50" t="s">
        <v>38</v>
      </c>
    </row>
    <row r="5" spans="1:3" x14ac:dyDescent="0.45">
      <c r="A5" s="42">
        <v>3</v>
      </c>
      <c r="B5" s="55" t="s">
        <v>63</v>
      </c>
      <c r="C5" s="50"/>
    </row>
    <row r="6" spans="1:3" x14ac:dyDescent="0.45">
      <c r="A6" s="42">
        <v>4</v>
      </c>
      <c r="B6" s="55" t="s">
        <v>64</v>
      </c>
      <c r="C6" s="50" t="s">
        <v>38</v>
      </c>
    </row>
    <row r="7" spans="1:3" ht="27.75" x14ac:dyDescent="0.45">
      <c r="A7" s="42">
        <v>5</v>
      </c>
      <c r="B7" s="55" t="s">
        <v>162</v>
      </c>
      <c r="C7" s="50"/>
    </row>
    <row r="8" spans="1:3" x14ac:dyDescent="0.45">
      <c r="A8" s="42">
        <v>6</v>
      </c>
      <c r="B8" s="55" t="s">
        <v>161</v>
      </c>
      <c r="C8" s="24"/>
    </row>
    <row r="9" spans="1:3" x14ac:dyDescent="0.45">
      <c r="A9" s="42">
        <v>7</v>
      </c>
      <c r="B9" s="55" t="s">
        <v>160</v>
      </c>
      <c r="C9" s="24"/>
    </row>
    <row r="10" spans="1:3" x14ac:dyDescent="0.45">
      <c r="A10" s="42">
        <v>8</v>
      </c>
      <c r="B10" s="55" t="s">
        <v>159</v>
      </c>
      <c r="C10" s="24"/>
    </row>
    <row r="11" spans="1:3" ht="55.5" x14ac:dyDescent="0.45">
      <c r="A11" s="42">
        <v>9</v>
      </c>
      <c r="B11" s="55" t="s">
        <v>189</v>
      </c>
      <c r="C11" s="24"/>
    </row>
    <row r="12" spans="1:3" ht="41.65" x14ac:dyDescent="0.45">
      <c r="A12" s="42">
        <v>10</v>
      </c>
      <c r="B12" s="55" t="s">
        <v>277</v>
      </c>
      <c r="C12" s="24"/>
    </row>
    <row r="13" spans="1:3" x14ac:dyDescent="0.45">
      <c r="A13" s="42">
        <v>11</v>
      </c>
      <c r="B13" s="55" t="s">
        <v>190</v>
      </c>
      <c r="C13" s="24"/>
    </row>
    <row r="14" spans="1:3" x14ac:dyDescent="0.45">
      <c r="A14" s="42">
        <v>12</v>
      </c>
      <c r="B14" s="55" t="s">
        <v>188</v>
      </c>
      <c r="C14" s="24"/>
    </row>
    <row r="15" spans="1:3" x14ac:dyDescent="0.45">
      <c r="A15" s="42">
        <v>13</v>
      </c>
      <c r="B15" s="55" t="s">
        <v>191</v>
      </c>
      <c r="C15" s="24"/>
    </row>
    <row r="16" spans="1:3" ht="41.65" x14ac:dyDescent="0.45">
      <c r="A16" s="42">
        <v>14</v>
      </c>
      <c r="B16" s="55" t="s">
        <v>198</v>
      </c>
      <c r="C16" s="24"/>
    </row>
    <row r="17" spans="1:3" x14ac:dyDescent="0.45">
      <c r="A17" s="42">
        <v>15</v>
      </c>
      <c r="B17" s="55" t="s">
        <v>194</v>
      </c>
      <c r="C17" s="24"/>
    </row>
    <row r="18" spans="1:3" x14ac:dyDescent="0.45">
      <c r="A18" s="42">
        <v>16</v>
      </c>
      <c r="B18" s="55" t="s">
        <v>195</v>
      </c>
      <c r="C18" s="24"/>
    </row>
    <row r="19" spans="1:3" x14ac:dyDescent="0.45">
      <c r="A19" s="42">
        <v>17</v>
      </c>
      <c r="B19" s="55" t="s">
        <v>196</v>
      </c>
      <c r="C19" s="24"/>
    </row>
    <row r="20" spans="1:3" ht="41.65" x14ac:dyDescent="0.45">
      <c r="A20" s="42">
        <v>18</v>
      </c>
      <c r="B20" s="55" t="s">
        <v>278</v>
      </c>
      <c r="C20" s="24"/>
    </row>
    <row r="21" spans="1:3" ht="41.65" x14ac:dyDescent="0.45">
      <c r="A21" s="42">
        <v>19</v>
      </c>
      <c r="B21" s="55" t="s">
        <v>293</v>
      </c>
      <c r="C21" s="24"/>
    </row>
    <row r="22" spans="1:3" x14ac:dyDescent="0.45">
      <c r="A22" s="42">
        <v>20</v>
      </c>
      <c r="B22" s="55" t="s">
        <v>294</v>
      </c>
      <c r="C22" s="24"/>
    </row>
    <row r="23" spans="1:3" x14ac:dyDescent="0.45">
      <c r="A23" s="42">
        <v>21</v>
      </c>
      <c r="B23" s="55" t="s">
        <v>200</v>
      </c>
      <c r="C23" s="24"/>
    </row>
    <row r="24" spans="1:3" ht="27.75" x14ac:dyDescent="0.45">
      <c r="A24" s="42">
        <v>22</v>
      </c>
      <c r="B24" s="55" t="s">
        <v>300</v>
      </c>
      <c r="C24" s="24"/>
    </row>
    <row r="25" spans="1:3" ht="41.65" x14ac:dyDescent="0.45">
      <c r="A25" s="42">
        <v>23</v>
      </c>
      <c r="B25" s="55" t="s">
        <v>314</v>
      </c>
      <c r="C25" s="24"/>
    </row>
    <row r="26" spans="1:3" x14ac:dyDescent="0.45">
      <c r="A26" s="42">
        <v>24</v>
      </c>
      <c r="B26" s="55" t="s">
        <v>332</v>
      </c>
      <c r="C26" s="24"/>
    </row>
    <row r="27" spans="1:3" x14ac:dyDescent="0.45">
      <c r="A27" s="42">
        <v>25</v>
      </c>
      <c r="B27" s="42" t="s">
        <v>95</v>
      </c>
    </row>
    <row r="28" spans="1:3" x14ac:dyDescent="0.45">
      <c r="A28" s="42">
        <v>26</v>
      </c>
      <c r="B28" s="42"/>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9EFA-DB3B-451C-BAD0-BF4126D858A9}">
  <sheetPr>
    <pageSetUpPr fitToPage="1"/>
  </sheetPr>
  <dimension ref="A1:E11"/>
  <sheetViews>
    <sheetView workbookViewId="0">
      <selection sqref="A1:C1"/>
    </sheetView>
  </sheetViews>
  <sheetFormatPr baseColWidth="10" defaultColWidth="11.42578125" defaultRowHeight="15.4" x14ac:dyDescent="0.45"/>
  <cols>
    <col min="1" max="3" width="27.5703125" style="100" customWidth="1"/>
    <col min="4" max="16384" width="11.42578125" style="100"/>
  </cols>
  <sheetData>
    <row r="1" spans="1:5" ht="27.75" customHeight="1" x14ac:dyDescent="0.45">
      <c r="A1" s="119" t="s">
        <v>317</v>
      </c>
      <c r="B1" s="119"/>
      <c r="C1" s="119"/>
    </row>
    <row r="2" spans="1:5" s="101" customFormat="1" ht="100.25" customHeight="1" x14ac:dyDescent="0.4">
      <c r="A2" s="117" t="s">
        <v>318</v>
      </c>
      <c r="B2" s="118"/>
      <c r="C2" s="118"/>
      <c r="E2" s="102"/>
    </row>
    <row r="3" spans="1:5" s="101" customFormat="1" ht="45" customHeight="1" x14ac:dyDescent="0.4">
      <c r="A3" s="117" t="s">
        <v>319</v>
      </c>
      <c r="B3" s="118"/>
      <c r="C3" s="118"/>
      <c r="E3" s="102"/>
    </row>
    <row r="4" spans="1:5" s="101" customFormat="1" ht="66.75" customHeight="1" x14ac:dyDescent="0.4">
      <c r="A4" s="120" t="s">
        <v>320</v>
      </c>
      <c r="B4" s="121"/>
      <c r="C4" s="122"/>
      <c r="E4" s="102"/>
    </row>
    <row r="5" spans="1:5" ht="30.75" x14ac:dyDescent="0.45">
      <c r="A5" s="103" t="s">
        <v>39</v>
      </c>
      <c r="B5" s="103" t="s">
        <v>110</v>
      </c>
    </row>
    <row r="6" spans="1:5" x14ac:dyDescent="0.45">
      <c r="A6" s="104">
        <v>1379</v>
      </c>
      <c r="B6" s="104">
        <v>1380</v>
      </c>
    </row>
    <row r="7" spans="1:5" x14ac:dyDescent="0.45">
      <c r="A7" s="104">
        <v>179.34</v>
      </c>
      <c r="B7" s="104">
        <v>179</v>
      </c>
    </row>
    <row r="8" spans="1:5" x14ac:dyDescent="0.45">
      <c r="A8" s="104">
        <v>80.12</v>
      </c>
      <c r="B8" s="104">
        <v>80.099999999999994</v>
      </c>
    </row>
    <row r="9" spans="1:5" x14ac:dyDescent="0.45">
      <c r="A9" s="104">
        <v>7.8</v>
      </c>
      <c r="B9" s="105">
        <v>7.8</v>
      </c>
    </row>
    <row r="10" spans="1:5" ht="24" hidden="1" customHeight="1" x14ac:dyDescent="0.45">
      <c r="A10" s="123"/>
      <c r="B10" s="124"/>
      <c r="C10" s="124"/>
    </row>
    <row r="11" spans="1:5" x14ac:dyDescent="0.45">
      <c r="A11" s="104">
        <v>7.8320000000000001E-2</v>
      </c>
      <c r="B11" s="106">
        <v>7.8299999999999995E-2</v>
      </c>
    </row>
  </sheetData>
  <sheetProtection algorithmName="SHA-512" hashValue="b+im4oPaNs5xaXl/IN12RSNqc84/wcZgiIqdwR3UpU3gyqVZwmZJAXqn3uTlL/4jBcqgo9TygTRGadabgWQx5Q==" saltValue="KGq7o98uSoqZjgDpiDk7y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FB9CC-A420-47AC-A8D7-BA6777E97C3F}">
  <dimension ref="A1:H20"/>
  <sheetViews>
    <sheetView zoomScaleNormal="100" workbookViewId="0">
      <selection sqref="A1:H1"/>
    </sheetView>
  </sheetViews>
  <sheetFormatPr baseColWidth="10" defaultColWidth="11.42578125" defaultRowHeight="13.9" x14ac:dyDescent="0.4"/>
  <cols>
    <col min="1" max="8" width="10.5703125" style="108" customWidth="1"/>
    <col min="9" max="256" width="11.42578125" style="108"/>
    <col min="257" max="264" width="10.5703125" style="108" customWidth="1"/>
    <col min="265" max="512" width="11.42578125" style="108"/>
    <col min="513" max="520" width="10.5703125" style="108" customWidth="1"/>
    <col min="521" max="768" width="11.42578125" style="108"/>
    <col min="769" max="776" width="10.5703125" style="108" customWidth="1"/>
    <col min="777" max="1024" width="11.42578125" style="108"/>
    <col min="1025" max="1032" width="10.5703125" style="108" customWidth="1"/>
    <col min="1033" max="1280" width="11.42578125" style="108"/>
    <col min="1281" max="1288" width="10.5703125" style="108" customWidth="1"/>
    <col min="1289" max="1536" width="11.42578125" style="108"/>
    <col min="1537" max="1544" width="10.5703125" style="108" customWidth="1"/>
    <col min="1545" max="1792" width="11.42578125" style="108"/>
    <col min="1793" max="1800" width="10.5703125" style="108" customWidth="1"/>
    <col min="1801" max="2048" width="11.42578125" style="108"/>
    <col min="2049" max="2056" width="10.5703125" style="108" customWidth="1"/>
    <col min="2057" max="2304" width="11.42578125" style="108"/>
    <col min="2305" max="2312" width="10.5703125" style="108" customWidth="1"/>
    <col min="2313" max="2560" width="11.42578125" style="108"/>
    <col min="2561" max="2568" width="10.5703125" style="108" customWidth="1"/>
    <col min="2569" max="2816" width="11.42578125" style="108"/>
    <col min="2817" max="2824" width="10.5703125" style="108" customWidth="1"/>
    <col min="2825" max="3072" width="11.42578125" style="108"/>
    <col min="3073" max="3080" width="10.5703125" style="108" customWidth="1"/>
    <col min="3081" max="3328" width="11.42578125" style="108"/>
    <col min="3329" max="3336" width="10.5703125" style="108" customWidth="1"/>
    <col min="3337" max="3584" width="11.42578125" style="108"/>
    <col min="3585" max="3592" width="10.5703125" style="108" customWidth="1"/>
    <col min="3593" max="3840" width="11.42578125" style="108"/>
    <col min="3841" max="3848" width="10.5703125" style="108" customWidth="1"/>
    <col min="3849" max="4096" width="11.42578125" style="108"/>
    <col min="4097" max="4104" width="10.5703125" style="108" customWidth="1"/>
    <col min="4105" max="4352" width="11.42578125" style="108"/>
    <col min="4353" max="4360" width="10.5703125" style="108" customWidth="1"/>
    <col min="4361" max="4608" width="11.42578125" style="108"/>
    <col min="4609" max="4616" width="10.5703125" style="108" customWidth="1"/>
    <col min="4617" max="4864" width="11.42578125" style="108"/>
    <col min="4865" max="4872" width="10.5703125" style="108" customWidth="1"/>
    <col min="4873" max="5120" width="11.42578125" style="108"/>
    <col min="5121" max="5128" width="10.5703125" style="108" customWidth="1"/>
    <col min="5129" max="5376" width="11.42578125" style="108"/>
    <col min="5377" max="5384" width="10.5703125" style="108" customWidth="1"/>
    <col min="5385" max="5632" width="11.42578125" style="108"/>
    <col min="5633" max="5640" width="10.5703125" style="108" customWidth="1"/>
    <col min="5641" max="5888" width="11.42578125" style="108"/>
    <col min="5889" max="5896" width="10.5703125" style="108" customWidth="1"/>
    <col min="5897" max="6144" width="11.42578125" style="108"/>
    <col min="6145" max="6152" width="10.5703125" style="108" customWidth="1"/>
    <col min="6153" max="6400" width="11.42578125" style="108"/>
    <col min="6401" max="6408" width="10.5703125" style="108" customWidth="1"/>
    <col min="6409" max="6656" width="11.42578125" style="108"/>
    <col min="6657" max="6664" width="10.5703125" style="108" customWidth="1"/>
    <col min="6665" max="6912" width="11.42578125" style="108"/>
    <col min="6913" max="6920" width="10.5703125" style="108" customWidth="1"/>
    <col min="6921" max="7168" width="11.42578125" style="108"/>
    <col min="7169" max="7176" width="10.5703125" style="108" customWidth="1"/>
    <col min="7177" max="7424" width="11.42578125" style="108"/>
    <col min="7425" max="7432" width="10.5703125" style="108" customWidth="1"/>
    <col min="7433" max="7680" width="11.42578125" style="108"/>
    <col min="7681" max="7688" width="10.5703125" style="108" customWidth="1"/>
    <col min="7689" max="7936" width="11.42578125" style="108"/>
    <col min="7937" max="7944" width="10.5703125" style="108" customWidth="1"/>
    <col min="7945" max="8192" width="11.42578125" style="108"/>
    <col min="8193" max="8200" width="10.5703125" style="108" customWidth="1"/>
    <col min="8201" max="8448" width="11.42578125" style="108"/>
    <col min="8449" max="8456" width="10.5703125" style="108" customWidth="1"/>
    <col min="8457" max="8704" width="11.42578125" style="108"/>
    <col min="8705" max="8712" width="10.5703125" style="108" customWidth="1"/>
    <col min="8713" max="8960" width="11.42578125" style="108"/>
    <col min="8961" max="8968" width="10.5703125" style="108" customWidth="1"/>
    <col min="8969" max="9216" width="11.42578125" style="108"/>
    <col min="9217" max="9224" width="10.5703125" style="108" customWidth="1"/>
    <col min="9225" max="9472" width="11.42578125" style="108"/>
    <col min="9473" max="9480" width="10.5703125" style="108" customWidth="1"/>
    <col min="9481" max="9728" width="11.42578125" style="108"/>
    <col min="9729" max="9736" width="10.5703125" style="108" customWidth="1"/>
    <col min="9737" max="9984" width="11.42578125" style="108"/>
    <col min="9985" max="9992" width="10.5703125" style="108" customWidth="1"/>
    <col min="9993" max="10240" width="11.42578125" style="108"/>
    <col min="10241" max="10248" width="10.5703125" style="108" customWidth="1"/>
    <col min="10249" max="10496" width="11.42578125" style="108"/>
    <col min="10497" max="10504" width="10.5703125" style="108" customWidth="1"/>
    <col min="10505" max="10752" width="11.42578125" style="108"/>
    <col min="10753" max="10760" width="10.5703125" style="108" customWidth="1"/>
    <col min="10761" max="11008" width="11.42578125" style="108"/>
    <col min="11009" max="11016" width="10.5703125" style="108" customWidth="1"/>
    <col min="11017" max="11264" width="11.42578125" style="108"/>
    <col min="11265" max="11272" width="10.5703125" style="108" customWidth="1"/>
    <col min="11273" max="11520" width="11.42578125" style="108"/>
    <col min="11521" max="11528" width="10.5703125" style="108" customWidth="1"/>
    <col min="11529" max="11776" width="11.42578125" style="108"/>
    <col min="11777" max="11784" width="10.5703125" style="108" customWidth="1"/>
    <col min="11785" max="12032" width="11.42578125" style="108"/>
    <col min="12033" max="12040" width="10.5703125" style="108" customWidth="1"/>
    <col min="12041" max="12288" width="11.42578125" style="108"/>
    <col min="12289" max="12296" width="10.5703125" style="108" customWidth="1"/>
    <col min="12297" max="12544" width="11.42578125" style="108"/>
    <col min="12545" max="12552" width="10.5703125" style="108" customWidth="1"/>
    <col min="12553" max="12800" width="11.42578125" style="108"/>
    <col min="12801" max="12808" width="10.5703125" style="108" customWidth="1"/>
    <col min="12809" max="13056" width="11.42578125" style="108"/>
    <col min="13057" max="13064" width="10.5703125" style="108" customWidth="1"/>
    <col min="13065" max="13312" width="11.42578125" style="108"/>
    <col min="13313" max="13320" width="10.5703125" style="108" customWidth="1"/>
    <col min="13321" max="13568" width="11.42578125" style="108"/>
    <col min="13569" max="13576" width="10.5703125" style="108" customWidth="1"/>
    <col min="13577" max="13824" width="11.42578125" style="108"/>
    <col min="13825" max="13832" width="10.5703125" style="108" customWidth="1"/>
    <col min="13833" max="14080" width="11.42578125" style="108"/>
    <col min="14081" max="14088" width="10.5703125" style="108" customWidth="1"/>
    <col min="14089" max="14336" width="11.42578125" style="108"/>
    <col min="14337" max="14344" width="10.5703125" style="108" customWidth="1"/>
    <col min="14345" max="14592" width="11.42578125" style="108"/>
    <col min="14593" max="14600" width="10.5703125" style="108" customWidth="1"/>
    <col min="14601" max="14848" width="11.42578125" style="108"/>
    <col min="14849" max="14856" width="10.5703125" style="108" customWidth="1"/>
    <col min="14857" max="15104" width="11.42578125" style="108"/>
    <col min="15105" max="15112" width="10.5703125" style="108" customWidth="1"/>
    <col min="15113" max="15360" width="11.42578125" style="108"/>
    <col min="15361" max="15368" width="10.5703125" style="108" customWidth="1"/>
    <col min="15369" max="15616" width="11.42578125" style="108"/>
    <col min="15617" max="15624" width="10.5703125" style="108" customWidth="1"/>
    <col min="15625" max="15872" width="11.42578125" style="108"/>
    <col min="15873" max="15880" width="10.5703125" style="108" customWidth="1"/>
    <col min="15881" max="16128" width="11.42578125" style="108"/>
    <col min="16129" max="16136" width="10.5703125" style="108" customWidth="1"/>
    <col min="16137" max="16384" width="11.42578125" style="108"/>
  </cols>
  <sheetData>
    <row r="1" spans="1:8" s="107" customFormat="1" ht="20.100000000000001" customHeight="1" x14ac:dyDescent="0.4">
      <c r="A1" s="128" t="s">
        <v>280</v>
      </c>
      <c r="B1" s="128"/>
      <c r="C1" s="128"/>
      <c r="D1" s="128"/>
      <c r="E1" s="128"/>
      <c r="F1" s="128"/>
      <c r="G1" s="128"/>
      <c r="H1" s="128"/>
    </row>
    <row r="2" spans="1:8" s="107" customFormat="1" ht="43.5" customHeight="1" x14ac:dyDescent="0.4">
      <c r="A2" s="126" t="s">
        <v>281</v>
      </c>
      <c r="B2" s="126"/>
      <c r="C2" s="126"/>
      <c r="D2" s="126"/>
      <c r="E2" s="126"/>
      <c r="F2" s="126"/>
      <c r="G2" s="126"/>
      <c r="H2" s="126"/>
    </row>
    <row r="3" spans="1:8" s="107" customFormat="1" ht="35.1" customHeight="1" x14ac:dyDescent="0.4">
      <c r="A3" s="126" t="s">
        <v>282</v>
      </c>
      <c r="B3" s="126"/>
      <c r="C3" s="126"/>
      <c r="D3" s="126"/>
      <c r="E3" s="126"/>
      <c r="F3" s="126"/>
      <c r="G3" s="126"/>
      <c r="H3" s="126"/>
    </row>
    <row r="4" spans="1:8" s="107" customFormat="1" ht="99.75" customHeight="1" x14ac:dyDescent="0.4">
      <c r="A4" s="126" t="s">
        <v>321</v>
      </c>
      <c r="B4" s="126"/>
      <c r="C4" s="126"/>
      <c r="D4" s="126"/>
      <c r="E4" s="126"/>
      <c r="F4" s="126"/>
      <c r="G4" s="126"/>
      <c r="H4" s="126"/>
    </row>
    <row r="5" spans="1:8" s="107" customFormat="1" ht="53.1" customHeight="1" x14ac:dyDescent="0.4">
      <c r="A5" s="126" t="s">
        <v>283</v>
      </c>
      <c r="B5" s="126"/>
      <c r="C5" s="126"/>
      <c r="D5" s="126"/>
      <c r="E5" s="126"/>
      <c r="F5" s="126"/>
      <c r="G5" s="126"/>
      <c r="H5" s="126"/>
    </row>
    <row r="6" spans="1:8" s="107" customFormat="1" ht="35.1" customHeight="1" x14ac:dyDescent="0.4">
      <c r="A6" s="126" t="s">
        <v>284</v>
      </c>
      <c r="B6" s="126"/>
      <c r="C6" s="126"/>
      <c r="D6" s="126"/>
      <c r="E6" s="126"/>
      <c r="F6" s="126"/>
      <c r="G6" s="126"/>
      <c r="H6" s="126"/>
    </row>
    <row r="7" spans="1:8" s="107" customFormat="1" ht="88.35" customHeight="1" x14ac:dyDescent="0.4">
      <c r="A7" s="126" t="s">
        <v>285</v>
      </c>
      <c r="B7" s="126"/>
      <c r="C7" s="126"/>
      <c r="D7" s="126"/>
      <c r="E7" s="126"/>
      <c r="F7" s="126"/>
      <c r="G7" s="126"/>
      <c r="H7" s="126"/>
    </row>
    <row r="8" spans="1:8" s="107" customFormat="1" ht="88.35" customHeight="1" x14ac:dyDescent="0.4">
      <c r="A8" s="126" t="s">
        <v>286</v>
      </c>
      <c r="B8" s="126"/>
      <c r="C8" s="126"/>
      <c r="D8" s="126"/>
      <c r="E8" s="126"/>
      <c r="F8" s="126"/>
      <c r="G8" s="126"/>
      <c r="H8" s="126"/>
    </row>
    <row r="9" spans="1:8" s="107" customFormat="1" ht="70.349999999999994" customHeight="1" x14ac:dyDescent="0.4">
      <c r="A9" s="126" t="s">
        <v>322</v>
      </c>
      <c r="B9" s="126"/>
      <c r="C9" s="126"/>
      <c r="D9" s="126"/>
      <c r="E9" s="126"/>
      <c r="F9" s="126"/>
      <c r="G9" s="126"/>
      <c r="H9" s="126"/>
    </row>
    <row r="10" spans="1:8" s="107" customFormat="1" ht="53.1" customHeight="1" x14ac:dyDescent="0.4">
      <c r="A10" s="126" t="s">
        <v>287</v>
      </c>
      <c r="B10" s="126"/>
      <c r="C10" s="126"/>
      <c r="D10" s="126"/>
      <c r="E10" s="126"/>
      <c r="F10" s="126"/>
      <c r="G10" s="126"/>
      <c r="H10" s="126"/>
    </row>
    <row r="11" spans="1:8" s="107" customFormat="1" ht="122.75" customHeight="1" x14ac:dyDescent="0.4">
      <c r="A11" s="127" t="s">
        <v>339</v>
      </c>
      <c r="B11" s="126"/>
      <c r="C11" s="126"/>
      <c r="D11" s="126"/>
      <c r="E11" s="126"/>
      <c r="F11" s="126"/>
      <c r="G11" s="126"/>
      <c r="H11" s="126"/>
    </row>
    <row r="12" spans="1:8" s="107" customFormat="1" ht="35.1" customHeight="1" x14ac:dyDescent="0.4">
      <c r="A12" s="126" t="s">
        <v>288</v>
      </c>
      <c r="B12" s="126"/>
      <c r="C12" s="126"/>
      <c r="D12" s="126"/>
      <c r="E12" s="126"/>
      <c r="F12" s="126"/>
      <c r="G12" s="126"/>
      <c r="H12" s="126"/>
    </row>
    <row r="13" spans="1:8" s="107" customFormat="1" ht="97.35" customHeight="1" x14ac:dyDescent="0.4">
      <c r="A13" s="126" t="s">
        <v>289</v>
      </c>
      <c r="B13" s="126"/>
      <c r="C13" s="126"/>
      <c r="D13" s="126"/>
      <c r="E13" s="126"/>
      <c r="F13" s="126"/>
      <c r="G13" s="126"/>
      <c r="H13" s="126"/>
    </row>
    <row r="14" spans="1:8" s="107" customFormat="1" ht="97.35" customHeight="1" x14ac:dyDescent="0.4">
      <c r="A14" s="126" t="s">
        <v>290</v>
      </c>
      <c r="B14" s="126"/>
      <c r="C14" s="126"/>
      <c r="D14" s="126"/>
      <c r="E14" s="126"/>
      <c r="F14" s="126"/>
      <c r="G14" s="126"/>
      <c r="H14" s="126"/>
    </row>
    <row r="15" spans="1:8" s="107" customFormat="1" ht="20.100000000000001" customHeight="1" x14ac:dyDescent="0.4">
      <c r="A15" s="126" t="s">
        <v>291</v>
      </c>
      <c r="B15" s="126"/>
      <c r="C15" s="126"/>
      <c r="D15" s="126"/>
      <c r="E15" s="126"/>
      <c r="F15" s="126"/>
      <c r="G15" s="126"/>
      <c r="H15" s="126"/>
    </row>
    <row r="16" spans="1:8" x14ac:dyDescent="0.4">
      <c r="A16" s="125"/>
      <c r="B16" s="125"/>
      <c r="C16" s="125"/>
      <c r="D16" s="125"/>
      <c r="E16" s="125"/>
      <c r="F16" s="125"/>
      <c r="G16" s="125"/>
      <c r="H16" s="125"/>
    </row>
    <row r="17" spans="1:8" x14ac:dyDescent="0.4">
      <c r="A17" s="125"/>
      <c r="B17" s="125"/>
      <c r="C17" s="125"/>
      <c r="D17" s="125"/>
      <c r="E17" s="125"/>
      <c r="F17" s="125"/>
      <c r="G17" s="125"/>
      <c r="H17" s="125"/>
    </row>
    <row r="18" spans="1:8" x14ac:dyDescent="0.4">
      <c r="A18" s="125"/>
      <c r="B18" s="125"/>
      <c r="C18" s="125"/>
      <c r="D18" s="125"/>
      <c r="E18" s="125"/>
      <c r="F18" s="125"/>
      <c r="G18" s="125"/>
      <c r="H18" s="125"/>
    </row>
    <row r="19" spans="1:8" x14ac:dyDescent="0.4">
      <c r="A19" s="125"/>
      <c r="B19" s="125"/>
      <c r="C19" s="125"/>
      <c r="D19" s="125"/>
      <c r="E19" s="125"/>
      <c r="F19" s="125"/>
      <c r="G19" s="125"/>
      <c r="H19" s="125"/>
    </row>
    <row r="20" spans="1:8" x14ac:dyDescent="0.4">
      <c r="A20" s="125"/>
      <c r="B20" s="125"/>
      <c r="C20" s="125"/>
      <c r="D20" s="125"/>
      <c r="E20" s="125"/>
      <c r="F20" s="125"/>
      <c r="G20" s="125"/>
      <c r="H20" s="125"/>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DF40A-6A66-4CE5-85E2-14F3FE499D54}">
  <dimension ref="A1:I52"/>
  <sheetViews>
    <sheetView workbookViewId="0"/>
  </sheetViews>
  <sheetFormatPr baseColWidth="10" defaultColWidth="10.640625" defaultRowHeight="13.9" x14ac:dyDescent="0.4"/>
  <cols>
    <col min="1" max="16384" width="10.640625" style="96"/>
  </cols>
  <sheetData>
    <row r="1" spans="1:9" x14ac:dyDescent="0.4">
      <c r="A1" s="109"/>
      <c r="B1" s="109"/>
      <c r="C1" s="109"/>
      <c r="D1" s="109"/>
      <c r="E1" s="109"/>
      <c r="F1" s="109"/>
      <c r="G1" s="109"/>
      <c r="H1" s="109"/>
      <c r="I1" s="109"/>
    </row>
    <row r="2" spans="1:9" x14ac:dyDescent="0.4">
      <c r="A2" s="109"/>
      <c r="B2" s="109"/>
      <c r="C2" s="109"/>
      <c r="D2" s="109"/>
      <c r="E2" s="109"/>
      <c r="F2" s="109"/>
      <c r="G2" s="109"/>
      <c r="H2" s="109"/>
      <c r="I2" s="109"/>
    </row>
    <row r="3" spans="1:9" x14ac:dyDescent="0.4">
      <c r="A3" s="109"/>
      <c r="B3" s="109"/>
      <c r="C3" s="109"/>
      <c r="D3" s="109"/>
      <c r="E3" s="109"/>
      <c r="F3" s="109"/>
      <c r="G3" s="109"/>
      <c r="H3" s="109"/>
      <c r="I3" s="109"/>
    </row>
    <row r="4" spans="1:9" x14ac:dyDescent="0.4">
      <c r="A4" s="109"/>
      <c r="B4" s="109"/>
      <c r="C4" s="109"/>
      <c r="D4" s="109"/>
      <c r="E4" s="109"/>
      <c r="F4" s="109"/>
      <c r="G4" s="109"/>
      <c r="H4" s="109"/>
      <c r="I4" s="109"/>
    </row>
    <row r="5" spans="1:9" x14ac:dyDescent="0.4">
      <c r="A5" s="109"/>
      <c r="B5" s="109"/>
      <c r="C5" s="109"/>
      <c r="D5" s="109"/>
      <c r="E5" s="109"/>
      <c r="F5" s="109"/>
      <c r="G5" s="109"/>
      <c r="H5" s="109"/>
      <c r="I5" s="109"/>
    </row>
    <row r="6" spans="1:9" x14ac:dyDescent="0.4">
      <c r="A6" s="109"/>
      <c r="B6" s="109"/>
      <c r="C6" s="109"/>
      <c r="D6" s="109"/>
      <c r="E6" s="109"/>
      <c r="F6" s="109"/>
      <c r="G6" s="109"/>
      <c r="H6" s="109"/>
      <c r="I6" s="109"/>
    </row>
    <row r="7" spans="1:9" x14ac:dyDescent="0.4">
      <c r="A7" s="109"/>
      <c r="B7" s="109"/>
      <c r="C7" s="109"/>
      <c r="D7" s="109"/>
      <c r="E7" s="109"/>
      <c r="F7" s="109"/>
      <c r="G7" s="109"/>
      <c r="H7" s="109"/>
      <c r="I7" s="109"/>
    </row>
    <row r="8" spans="1:9" x14ac:dyDescent="0.4">
      <c r="A8" s="109"/>
      <c r="B8" s="109"/>
      <c r="C8" s="109"/>
      <c r="D8" s="109"/>
      <c r="E8" s="109"/>
      <c r="F8" s="109"/>
      <c r="G8" s="109"/>
      <c r="H8" s="109"/>
      <c r="I8" s="109"/>
    </row>
    <row r="9" spans="1:9" x14ac:dyDescent="0.4">
      <c r="A9" s="109"/>
      <c r="B9" s="109"/>
      <c r="C9" s="109"/>
      <c r="D9" s="109"/>
      <c r="E9" s="109"/>
      <c r="F9" s="109"/>
      <c r="G9" s="109"/>
      <c r="H9" s="109"/>
      <c r="I9" s="109"/>
    </row>
    <row r="10" spans="1:9" x14ac:dyDescent="0.4">
      <c r="A10" s="109"/>
      <c r="B10" s="109"/>
      <c r="C10" s="109"/>
      <c r="D10" s="109"/>
      <c r="E10" s="109"/>
      <c r="F10" s="109"/>
      <c r="G10" s="109"/>
      <c r="H10" s="109"/>
      <c r="I10" s="109"/>
    </row>
    <row r="11" spans="1:9" x14ac:dyDescent="0.4">
      <c r="A11" s="109"/>
      <c r="B11" s="109"/>
      <c r="C11" s="109"/>
      <c r="D11" s="109"/>
      <c r="E11" s="109"/>
      <c r="F11" s="109"/>
      <c r="G11" s="109"/>
      <c r="H11" s="109"/>
      <c r="I11" s="109"/>
    </row>
    <row r="12" spans="1:9" x14ac:dyDescent="0.4">
      <c r="A12" s="109"/>
      <c r="B12" s="109"/>
      <c r="C12" s="109"/>
      <c r="D12" s="109"/>
      <c r="E12" s="109"/>
      <c r="F12" s="109"/>
      <c r="G12" s="109"/>
      <c r="H12" s="109"/>
      <c r="I12" s="109"/>
    </row>
    <row r="13" spans="1:9" x14ac:dyDescent="0.4">
      <c r="A13" s="109"/>
      <c r="B13" s="109"/>
      <c r="C13" s="109"/>
      <c r="D13" s="109"/>
      <c r="E13" s="109"/>
      <c r="F13" s="109"/>
      <c r="G13" s="109"/>
      <c r="H13" s="109"/>
      <c r="I13" s="109"/>
    </row>
    <row r="14" spans="1:9" x14ac:dyDescent="0.4">
      <c r="A14" s="109"/>
      <c r="B14" s="109"/>
      <c r="C14" s="109"/>
      <c r="D14" s="109"/>
      <c r="E14" s="109"/>
      <c r="F14" s="109"/>
      <c r="G14" s="109"/>
      <c r="H14" s="109"/>
      <c r="I14" s="109"/>
    </row>
    <row r="15" spans="1:9" x14ac:dyDescent="0.4">
      <c r="A15" s="109"/>
      <c r="B15" s="109"/>
      <c r="C15" s="109"/>
      <c r="D15" s="109"/>
      <c r="E15" s="109"/>
      <c r="F15" s="109"/>
      <c r="G15" s="109"/>
      <c r="H15" s="109"/>
      <c r="I15" s="109"/>
    </row>
    <row r="16" spans="1:9" x14ac:dyDescent="0.4">
      <c r="A16" s="109"/>
      <c r="B16" s="109"/>
      <c r="C16" s="109"/>
      <c r="D16" s="109"/>
      <c r="E16" s="109"/>
      <c r="F16" s="109"/>
      <c r="G16" s="109"/>
      <c r="H16" s="109"/>
      <c r="I16" s="109"/>
    </row>
    <row r="17" spans="1:9" x14ac:dyDescent="0.4">
      <c r="A17" s="109"/>
      <c r="B17" s="109"/>
      <c r="C17" s="109"/>
      <c r="D17" s="109"/>
      <c r="E17" s="109"/>
      <c r="F17" s="109"/>
      <c r="G17" s="109"/>
      <c r="H17" s="109"/>
      <c r="I17" s="109"/>
    </row>
    <row r="18" spans="1:9" x14ac:dyDescent="0.4">
      <c r="A18" s="109"/>
      <c r="B18" s="109"/>
      <c r="C18" s="109"/>
      <c r="D18" s="109"/>
      <c r="E18" s="109"/>
      <c r="F18" s="109"/>
      <c r="G18" s="109"/>
      <c r="H18" s="109"/>
      <c r="I18" s="109"/>
    </row>
    <row r="19" spans="1:9" x14ac:dyDescent="0.4">
      <c r="A19" s="109"/>
      <c r="B19" s="109"/>
      <c r="C19" s="109"/>
      <c r="D19" s="109"/>
      <c r="E19" s="109"/>
      <c r="F19" s="109"/>
      <c r="G19" s="109"/>
      <c r="H19" s="109"/>
      <c r="I19" s="109"/>
    </row>
    <row r="20" spans="1:9" x14ac:dyDescent="0.4">
      <c r="A20" s="109"/>
      <c r="B20" s="109"/>
      <c r="C20" s="109"/>
      <c r="D20" s="109"/>
      <c r="E20" s="109"/>
      <c r="F20" s="109"/>
      <c r="G20" s="109"/>
      <c r="H20" s="109"/>
      <c r="I20" s="109"/>
    </row>
    <row r="21" spans="1:9" x14ac:dyDescent="0.4">
      <c r="A21" s="109"/>
      <c r="B21" s="109"/>
      <c r="C21" s="109"/>
      <c r="D21" s="109"/>
      <c r="E21" s="109"/>
      <c r="F21" s="109"/>
      <c r="G21" s="109"/>
      <c r="H21" s="109"/>
      <c r="I21" s="109"/>
    </row>
    <row r="22" spans="1:9" x14ac:dyDescent="0.4">
      <c r="A22" s="109"/>
      <c r="B22" s="109"/>
      <c r="C22" s="109"/>
      <c r="D22" s="109"/>
      <c r="E22" s="109"/>
      <c r="F22" s="109"/>
      <c r="G22" s="109"/>
      <c r="H22" s="109"/>
      <c r="I22" s="109"/>
    </row>
    <row r="23" spans="1:9" x14ac:dyDescent="0.4">
      <c r="A23" s="109"/>
      <c r="B23" s="109"/>
      <c r="C23" s="109"/>
      <c r="D23" s="109"/>
      <c r="E23" s="109"/>
      <c r="F23" s="109"/>
      <c r="G23" s="109"/>
      <c r="H23" s="109"/>
      <c r="I23" s="109"/>
    </row>
    <row r="24" spans="1:9" x14ac:dyDescent="0.4">
      <c r="A24" s="109"/>
      <c r="B24" s="109"/>
      <c r="C24" s="109"/>
      <c r="D24" s="109"/>
      <c r="E24" s="109"/>
      <c r="F24" s="109"/>
      <c r="G24" s="109"/>
      <c r="H24" s="109"/>
      <c r="I24" s="109"/>
    </row>
    <row r="25" spans="1:9" x14ac:dyDescent="0.4">
      <c r="A25" s="109"/>
      <c r="B25" s="109"/>
      <c r="C25" s="109"/>
      <c r="D25" s="109"/>
      <c r="E25" s="109"/>
      <c r="F25" s="109"/>
      <c r="G25" s="109"/>
      <c r="H25" s="109"/>
      <c r="I25" s="109"/>
    </row>
    <row r="26" spans="1:9" x14ac:dyDescent="0.4">
      <c r="A26" s="109"/>
      <c r="B26" s="109"/>
      <c r="C26" s="109"/>
      <c r="D26" s="109"/>
      <c r="E26" s="109"/>
      <c r="F26" s="109"/>
      <c r="G26" s="109"/>
      <c r="H26" s="109"/>
      <c r="I26" s="109"/>
    </row>
    <row r="27" spans="1:9" x14ac:dyDescent="0.4">
      <c r="A27" s="109"/>
      <c r="B27" s="109"/>
      <c r="C27" s="109"/>
      <c r="D27" s="109"/>
      <c r="E27" s="109"/>
      <c r="F27" s="109"/>
      <c r="G27" s="109"/>
      <c r="H27" s="109"/>
      <c r="I27" s="109"/>
    </row>
    <row r="28" spans="1:9" x14ac:dyDescent="0.4">
      <c r="A28" s="109"/>
      <c r="B28" s="109"/>
      <c r="C28" s="109"/>
      <c r="D28" s="109"/>
      <c r="E28" s="109"/>
      <c r="F28" s="109"/>
      <c r="G28" s="109"/>
      <c r="H28" s="109"/>
      <c r="I28" s="109"/>
    </row>
    <row r="29" spans="1:9" x14ac:dyDescent="0.4">
      <c r="A29" s="109"/>
      <c r="B29" s="109"/>
      <c r="C29" s="109"/>
      <c r="D29" s="109"/>
      <c r="E29" s="109"/>
      <c r="F29" s="109"/>
      <c r="G29" s="109"/>
      <c r="H29" s="109"/>
      <c r="I29" s="109"/>
    </row>
    <row r="30" spans="1:9" x14ac:dyDescent="0.4">
      <c r="A30" s="109"/>
      <c r="B30" s="109"/>
      <c r="C30" s="109"/>
      <c r="D30" s="109"/>
      <c r="E30" s="109"/>
      <c r="F30" s="109"/>
      <c r="G30" s="109"/>
      <c r="H30" s="109"/>
      <c r="I30" s="109"/>
    </row>
    <row r="31" spans="1:9" x14ac:dyDescent="0.4">
      <c r="A31" s="109"/>
      <c r="B31" s="109"/>
      <c r="C31" s="109"/>
      <c r="D31" s="109"/>
      <c r="E31" s="109"/>
      <c r="F31" s="109"/>
      <c r="G31" s="109"/>
      <c r="H31" s="109"/>
      <c r="I31" s="109"/>
    </row>
    <row r="32" spans="1:9" x14ac:dyDescent="0.4">
      <c r="A32" s="109"/>
      <c r="B32" s="109"/>
      <c r="C32" s="109"/>
      <c r="D32" s="109"/>
      <c r="E32" s="109"/>
      <c r="F32" s="109"/>
      <c r="G32" s="109"/>
      <c r="H32" s="109"/>
      <c r="I32" s="109"/>
    </row>
    <row r="33" spans="1:9" x14ac:dyDescent="0.4">
      <c r="A33" s="109"/>
      <c r="B33" s="109"/>
      <c r="C33" s="109"/>
      <c r="D33" s="109"/>
      <c r="E33" s="109"/>
      <c r="F33" s="109"/>
      <c r="G33" s="109"/>
      <c r="H33" s="109"/>
      <c r="I33" s="109"/>
    </row>
    <row r="34" spans="1:9" x14ac:dyDescent="0.4">
      <c r="A34" s="109"/>
      <c r="B34" s="109"/>
      <c r="C34" s="109"/>
      <c r="D34" s="109"/>
      <c r="E34" s="109"/>
      <c r="F34" s="109"/>
      <c r="G34" s="109"/>
      <c r="H34" s="109"/>
      <c r="I34" s="109"/>
    </row>
    <row r="35" spans="1:9" x14ac:dyDescent="0.4">
      <c r="A35" s="109"/>
      <c r="B35" s="109"/>
      <c r="C35" s="109"/>
      <c r="D35" s="109"/>
      <c r="E35" s="109"/>
      <c r="F35" s="109"/>
      <c r="G35" s="109"/>
      <c r="H35" s="109"/>
      <c r="I35" s="109"/>
    </row>
    <row r="36" spans="1:9" x14ac:dyDescent="0.4">
      <c r="A36" s="109"/>
      <c r="B36" s="109"/>
      <c r="C36" s="109"/>
      <c r="D36" s="109"/>
      <c r="E36" s="109"/>
      <c r="F36" s="109"/>
      <c r="G36" s="109"/>
      <c r="H36" s="109"/>
      <c r="I36" s="109"/>
    </row>
    <row r="37" spans="1:9" x14ac:dyDescent="0.4">
      <c r="A37" s="109"/>
      <c r="B37" s="109"/>
      <c r="C37" s="109"/>
      <c r="D37" s="109"/>
      <c r="E37" s="109"/>
      <c r="F37" s="109"/>
      <c r="G37" s="109"/>
      <c r="H37" s="109"/>
      <c r="I37" s="109"/>
    </row>
    <row r="38" spans="1:9" x14ac:dyDescent="0.4">
      <c r="A38" s="109"/>
      <c r="B38" s="109"/>
      <c r="C38" s="109"/>
      <c r="D38" s="109"/>
      <c r="E38" s="109"/>
      <c r="F38" s="109"/>
      <c r="G38" s="109"/>
      <c r="H38" s="109"/>
      <c r="I38" s="109"/>
    </row>
    <row r="39" spans="1:9" x14ac:dyDescent="0.4">
      <c r="A39" s="109"/>
      <c r="B39" s="109"/>
      <c r="C39" s="109"/>
      <c r="D39" s="109"/>
      <c r="E39" s="109"/>
      <c r="F39" s="109"/>
      <c r="G39" s="109"/>
      <c r="H39" s="109"/>
      <c r="I39" s="109"/>
    </row>
    <row r="40" spans="1:9" x14ac:dyDescent="0.4">
      <c r="A40" s="109"/>
      <c r="B40" s="109"/>
      <c r="C40" s="109"/>
      <c r="D40" s="109"/>
      <c r="E40" s="109"/>
      <c r="F40" s="109"/>
      <c r="G40" s="109"/>
      <c r="H40" s="109"/>
      <c r="I40" s="109"/>
    </row>
    <row r="41" spans="1:9" x14ac:dyDescent="0.4">
      <c r="A41" s="109"/>
      <c r="B41" s="109"/>
      <c r="C41" s="109"/>
      <c r="D41" s="109"/>
      <c r="E41" s="109"/>
      <c r="F41" s="109"/>
      <c r="G41" s="109"/>
      <c r="H41" s="109"/>
      <c r="I41" s="109"/>
    </row>
    <row r="42" spans="1:9" x14ac:dyDescent="0.4">
      <c r="A42" s="109"/>
      <c r="B42" s="109"/>
      <c r="C42" s="109"/>
      <c r="D42" s="109"/>
      <c r="E42" s="109"/>
      <c r="F42" s="109"/>
      <c r="G42" s="109"/>
      <c r="H42" s="109"/>
      <c r="I42" s="109"/>
    </row>
    <row r="43" spans="1:9" x14ac:dyDescent="0.4">
      <c r="A43" s="109"/>
      <c r="B43" s="109"/>
      <c r="C43" s="109"/>
      <c r="D43" s="109"/>
      <c r="E43" s="109"/>
      <c r="F43" s="109"/>
      <c r="G43" s="109"/>
      <c r="H43" s="109"/>
      <c r="I43" s="109"/>
    </row>
    <row r="44" spans="1:9" x14ac:dyDescent="0.4">
      <c r="A44" s="109"/>
      <c r="B44" s="109"/>
      <c r="C44" s="109"/>
      <c r="D44" s="109"/>
      <c r="E44" s="109"/>
      <c r="F44" s="109"/>
      <c r="G44" s="109"/>
      <c r="H44" s="109"/>
      <c r="I44" s="109"/>
    </row>
    <row r="45" spans="1:9" x14ac:dyDescent="0.4">
      <c r="A45" s="109"/>
      <c r="B45" s="109"/>
      <c r="C45" s="109"/>
      <c r="D45" s="109"/>
      <c r="E45" s="109"/>
      <c r="F45" s="109"/>
      <c r="G45" s="109"/>
      <c r="H45" s="109"/>
      <c r="I45" s="109"/>
    </row>
    <row r="46" spans="1:9" x14ac:dyDescent="0.4">
      <c r="A46" s="109"/>
      <c r="B46" s="109"/>
      <c r="C46" s="109"/>
      <c r="D46" s="109"/>
      <c r="E46" s="109"/>
      <c r="F46" s="109"/>
      <c r="G46" s="109"/>
      <c r="H46" s="109"/>
      <c r="I46" s="109"/>
    </row>
    <row r="47" spans="1:9" x14ac:dyDescent="0.4">
      <c r="A47" s="109"/>
      <c r="B47" s="109"/>
      <c r="C47" s="109"/>
      <c r="D47" s="109"/>
      <c r="E47" s="109"/>
      <c r="F47" s="109"/>
      <c r="G47" s="109"/>
      <c r="H47" s="109"/>
      <c r="I47" s="109"/>
    </row>
    <row r="48" spans="1:9" x14ac:dyDescent="0.4">
      <c r="A48" s="110" t="s">
        <v>340</v>
      </c>
      <c r="B48" s="110"/>
      <c r="C48" s="110"/>
      <c r="D48" s="110"/>
      <c r="E48" s="110"/>
      <c r="F48" s="109"/>
      <c r="G48" s="109"/>
      <c r="H48" s="109"/>
      <c r="I48" s="109"/>
    </row>
    <row r="49" spans="1:9" x14ac:dyDescent="0.4">
      <c r="A49" s="110" t="s">
        <v>341</v>
      </c>
      <c r="B49" s="110"/>
      <c r="C49" s="110"/>
      <c r="D49" s="110"/>
      <c r="E49" s="110"/>
      <c r="F49" s="109"/>
      <c r="G49" s="109"/>
      <c r="H49" s="109"/>
      <c r="I49" s="109"/>
    </row>
    <row r="50" spans="1:9" x14ac:dyDescent="0.4">
      <c r="A50" s="94" t="s">
        <v>342</v>
      </c>
      <c r="B50" s="109"/>
      <c r="C50" s="109"/>
      <c r="D50" s="109"/>
      <c r="E50" s="109"/>
      <c r="F50" s="109"/>
      <c r="G50" s="109"/>
      <c r="H50" s="109"/>
      <c r="I50" s="109"/>
    </row>
    <row r="51" spans="1:9" x14ac:dyDescent="0.4">
      <c r="A51" s="109"/>
      <c r="B51" s="109"/>
      <c r="C51" s="109"/>
      <c r="D51" s="109"/>
      <c r="E51" s="109"/>
      <c r="F51" s="109"/>
      <c r="G51" s="109"/>
      <c r="H51" s="109"/>
      <c r="I51" s="109"/>
    </row>
    <row r="52" spans="1:9" x14ac:dyDescent="0.4">
      <c r="A52" s="109"/>
      <c r="B52" s="109"/>
      <c r="C52" s="109"/>
      <c r="D52" s="109"/>
      <c r="E52" s="109"/>
      <c r="F52" s="109"/>
      <c r="G52" s="109"/>
      <c r="H52" s="109"/>
      <c r="I52" s="109"/>
    </row>
  </sheetData>
  <sheetProtection algorithmName="SHA-512" hashValue="lbOfPp/pdvRl9/nyuWovzIw1NVdGaCvtKykkhk1wOlyrjyVNQ4j/FF+BMkxTz9yqRO5dYAM9RELuo8DQYQULkQ==" saltValue="LBEG/5TCalfwzB3C+XJaBQ==" spinCount="100000" sheet="1" objects="1" scenarios="1"/>
  <hyperlinks>
    <hyperlink ref="A50" r:id="rId1" xr:uid="{A44A93AF-D363-4677-AD64-B772C7AF8D76}"/>
  </hyperlinks>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G20"/>
  <sheetViews>
    <sheetView tabSelected="1" workbookViewId="0">
      <selection activeCell="B2" sqref="B2"/>
    </sheetView>
  </sheetViews>
  <sheetFormatPr baseColWidth="10" defaultColWidth="11.42578125" defaultRowHeight="13.9" x14ac:dyDescent="0.4"/>
  <cols>
    <col min="1" max="1" width="25.140625" style="32" bestFit="1" customWidth="1"/>
    <col min="2" max="2" width="39" style="32" customWidth="1"/>
    <col min="3" max="16384" width="11.42578125" style="32"/>
  </cols>
  <sheetData>
    <row r="1" spans="1:7" ht="20.100000000000001" customHeight="1" x14ac:dyDescent="0.4">
      <c r="A1" s="31" t="s">
        <v>114</v>
      </c>
      <c r="C1" s="33" t="s">
        <v>115</v>
      </c>
    </row>
    <row r="2" spans="1:7" ht="20.100000000000001" customHeight="1" x14ac:dyDescent="0.4">
      <c r="A2" s="32" t="s">
        <v>116</v>
      </c>
      <c r="B2" s="34"/>
      <c r="C2" s="32" t="s">
        <v>116</v>
      </c>
    </row>
    <row r="3" spans="1:7" ht="20.100000000000001" customHeight="1" x14ac:dyDescent="0.4">
      <c r="A3" s="32" t="s">
        <v>117</v>
      </c>
      <c r="B3" s="54"/>
      <c r="C3" s="32" t="s">
        <v>118</v>
      </c>
    </row>
    <row r="4" spans="1:7" ht="20.100000000000001" customHeight="1" x14ac:dyDescent="0.4">
      <c r="A4" s="32" t="s">
        <v>119</v>
      </c>
      <c r="B4" s="34"/>
      <c r="C4" s="32" t="s">
        <v>120</v>
      </c>
    </row>
    <row r="5" spans="1:7" ht="10.15" customHeight="1" x14ac:dyDescent="0.4"/>
    <row r="6" spans="1:7" ht="60" customHeight="1" x14ac:dyDescent="0.4">
      <c r="A6" s="132" t="s">
        <v>343</v>
      </c>
      <c r="B6" s="133"/>
      <c r="C6" s="133"/>
      <c r="D6" s="133"/>
      <c r="E6" s="133"/>
      <c r="F6" s="133"/>
      <c r="G6" s="133"/>
    </row>
    <row r="7" spans="1:7" ht="15" customHeight="1" x14ac:dyDescent="0.4">
      <c r="A7" s="111"/>
      <c r="B7" s="111"/>
      <c r="C7" s="111"/>
      <c r="D7" s="111"/>
      <c r="E7" s="111"/>
      <c r="F7" s="111"/>
      <c r="G7" s="111"/>
    </row>
    <row r="8" spans="1:7" ht="60" customHeight="1" x14ac:dyDescent="0.4">
      <c r="A8" s="132" t="s">
        <v>344</v>
      </c>
      <c r="B8" s="133"/>
      <c r="C8" s="133"/>
      <c r="D8" s="133"/>
      <c r="E8" s="133"/>
      <c r="F8" s="133"/>
      <c r="G8" s="133"/>
    </row>
    <row r="9" spans="1:7" ht="10.15" customHeight="1" x14ac:dyDescent="0.4">
      <c r="A9" s="35"/>
    </row>
    <row r="10" spans="1:7" ht="35" customHeight="1" x14ac:dyDescent="0.4">
      <c r="A10" s="129" t="s">
        <v>312</v>
      </c>
      <c r="B10" s="129"/>
      <c r="C10" s="129"/>
      <c r="D10" s="129"/>
      <c r="E10" s="129"/>
      <c r="F10" s="129"/>
      <c r="G10" s="129"/>
    </row>
    <row r="11" spans="1:7" ht="75" customHeight="1" x14ac:dyDescent="0.4">
      <c r="A11" s="134" t="s">
        <v>345</v>
      </c>
      <c r="B11" s="134"/>
      <c r="C11" s="134"/>
      <c r="D11" s="134"/>
      <c r="E11" s="134"/>
      <c r="F11" s="134"/>
      <c r="G11" s="134"/>
    </row>
    <row r="12" spans="1:7" ht="35" customHeight="1" x14ac:dyDescent="0.4">
      <c r="A12" s="129" t="s">
        <v>157</v>
      </c>
      <c r="B12" s="129"/>
      <c r="C12" s="130" t="s">
        <v>158</v>
      </c>
      <c r="D12" s="130"/>
      <c r="E12" s="130"/>
      <c r="F12" s="130"/>
      <c r="G12" s="112"/>
    </row>
    <row r="13" spans="1:7" ht="10.15" customHeight="1" x14ac:dyDescent="0.4">
      <c r="A13" s="51"/>
      <c r="B13" s="51"/>
      <c r="C13" s="52"/>
      <c r="D13" s="52"/>
      <c r="E13" s="52"/>
      <c r="F13" s="52"/>
      <c r="G13" s="52"/>
    </row>
    <row r="14" spans="1:7" ht="10.15" customHeight="1" x14ac:dyDescent="0.4"/>
    <row r="15" spans="1:7" x14ac:dyDescent="0.4">
      <c r="A15" s="32" t="s">
        <v>121</v>
      </c>
      <c r="B15" s="54"/>
      <c r="C15" s="131" t="s">
        <v>153</v>
      </c>
      <c r="D15" s="131"/>
      <c r="E15" s="131"/>
    </row>
    <row r="16" spans="1:7" x14ac:dyDescent="0.4">
      <c r="A16" s="32" t="s">
        <v>122</v>
      </c>
      <c r="B16" s="58" t="str">
        <f>IF(ISBLANK(B15),"",IF(B3=B15,"Kontrolle erfolgreich - check ok","FEHLER - ERROR"))</f>
        <v/>
      </c>
      <c r="C16" s="32" t="s">
        <v>154</v>
      </c>
    </row>
    <row r="17" spans="2:2" x14ac:dyDescent="0.4">
      <c r="B17" s="58" t="str">
        <f>IF(ISBLANK(B15),"",IF(ISERROR(FIND("@",B15,1)),"keine gültige eMail-Adresse",IF((VALUE(FIND("@",B15,1))&gt;1),"","keine gültige eMail-Adresse!")))</f>
        <v/>
      </c>
    </row>
    <row r="18" spans="2:2" x14ac:dyDescent="0.4">
      <c r="B18" s="58" t="str">
        <f>IF(ISBLANK(B15),"",IF(ISERROR(FIND("@",B15,1)),"no valid eMail-adress",IF((VALUE(FIND("@",B15,1))&gt;1),"","no valid eMail-address!")))</f>
        <v/>
      </c>
    </row>
    <row r="19" spans="2:2" x14ac:dyDescent="0.4">
      <c r="B19" s="16" t="str">
        <f>IF(ISBLANK(B15),"",IF(ISERROR(FIND("; ",B15,1)),"",IF((VALUE(FIND("; ",B15,1))&gt;8),"","Achtung - die zweite eMail-Adresse wurde nicht korrekt eingegeben")))</f>
        <v/>
      </c>
    </row>
    <row r="20" spans="2:2" x14ac:dyDescent="0.4">
      <c r="B20" s="16"/>
    </row>
  </sheetData>
  <sheetProtection algorithmName="SHA-512" hashValue="rholkA5Ea4GnTSWO+bUhSqvGEgaCmkhjMmyrGXoOqF7QddHLTQzq1i/H8dVoJykI2tGclJEHD/mlDPHLwRdOmA==" saltValue="SNm9IX1riGZeRhlfbEZ7J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27"/>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3">
        <v>16</v>
      </c>
      <c r="D3" t="s">
        <v>18</v>
      </c>
    </row>
    <row r="4" spans="1:7" x14ac:dyDescent="0.4">
      <c r="A4" t="s">
        <v>14</v>
      </c>
      <c r="B4" s="3">
        <f>YEAR(Ergebnisse!B5)</f>
        <v>2025</v>
      </c>
      <c r="D4" s="4">
        <v>2</v>
      </c>
    </row>
    <row r="5" spans="1:7" x14ac:dyDescent="0.4">
      <c r="A5" t="s">
        <v>15</v>
      </c>
      <c r="B5" s="3" t="str">
        <f>D8</f>
        <v>N</v>
      </c>
      <c r="D5" t="str">
        <f>IF(D4=2,"N","J")</f>
        <v>N</v>
      </c>
      <c r="F5">
        <v>1</v>
      </c>
      <c r="G5" s="39" t="s">
        <v>143</v>
      </c>
    </row>
    <row r="6" spans="1:7" x14ac:dyDescent="0.4">
      <c r="A6" t="s">
        <v>43</v>
      </c>
      <c r="B6" s="3">
        <f>Ergebnisse!G3</f>
        <v>1</v>
      </c>
      <c r="F6">
        <v>2</v>
      </c>
      <c r="G6" s="39" t="s">
        <v>144</v>
      </c>
    </row>
    <row r="7" spans="1:7" x14ac:dyDescent="0.4">
      <c r="A7" t="s">
        <v>123</v>
      </c>
      <c r="B7" s="36">
        <f>Ergebnisse!B5</f>
        <v>45774</v>
      </c>
    </row>
    <row r="8" spans="1:7" x14ac:dyDescent="0.4">
      <c r="A8" t="s">
        <v>16</v>
      </c>
      <c r="B8" s="3">
        <v>15</v>
      </c>
      <c r="D8" t="str">
        <f>LEFT(D5,1)</f>
        <v>N</v>
      </c>
    </row>
    <row r="9" spans="1:7" x14ac:dyDescent="0.4">
      <c r="A9" t="s">
        <v>17</v>
      </c>
      <c r="B9" s="3">
        <v>2</v>
      </c>
    </row>
    <row r="10" spans="1:7" x14ac:dyDescent="0.4">
      <c r="A10" t="s">
        <v>303</v>
      </c>
      <c r="B10" s="88">
        <f>Kontakt!B2</f>
        <v>0</v>
      </c>
    </row>
    <row r="11" spans="1:7" x14ac:dyDescent="0.4">
      <c r="A11" t="s">
        <v>304</v>
      </c>
      <c r="B11" s="89">
        <f>IF(Kontakt!B3=Kontakt!B15,Kontakt!B3,0)</f>
        <v>0</v>
      </c>
    </row>
    <row r="12" spans="1:7" x14ac:dyDescent="0.4">
      <c r="A12" s="39" t="s">
        <v>305</v>
      </c>
      <c r="B12" s="3">
        <v>1</v>
      </c>
    </row>
    <row r="13" spans="1:7" x14ac:dyDescent="0.4">
      <c r="A13" t="s">
        <v>21</v>
      </c>
      <c r="B13" s="2" t="str">
        <f>Ergebnisse!A20</f>
        <v>Relative Dichte 20 °C/20 °C</v>
      </c>
      <c r="C13" s="2">
        <f>Ergebnisse!B20</f>
        <v>0</v>
      </c>
    </row>
    <row r="14" spans="1:7" x14ac:dyDescent="0.4">
      <c r="A14" t="s">
        <v>22</v>
      </c>
      <c r="B14" s="2" t="str">
        <f>Ergebnisse!A21</f>
        <v>Alkohol</v>
      </c>
      <c r="C14" s="2" t="str">
        <f>Ergebnisse!B21</f>
        <v>% vol</v>
      </c>
    </row>
    <row r="15" spans="1:7" x14ac:dyDescent="0.4">
      <c r="A15" t="s">
        <v>23</v>
      </c>
      <c r="B15" s="2" t="str">
        <f>Ergebnisse!A22</f>
        <v>Ethylcarbamat</v>
      </c>
      <c r="C15" s="2" t="str">
        <f>Ergebnisse!B22</f>
        <v>mg/l Probe</v>
      </c>
    </row>
    <row r="16" spans="1:7" x14ac:dyDescent="0.4">
      <c r="A16" t="s">
        <v>299</v>
      </c>
      <c r="B16" s="2" t="str">
        <f>Ergebnisse!A24</f>
        <v>Acetaldehyd</v>
      </c>
      <c r="C16" s="2" t="str">
        <f>Ergebnisse!B24</f>
        <v>mg/100 ml r.A.</v>
      </c>
    </row>
    <row r="17" spans="1:3" x14ac:dyDescent="0.4">
      <c r="A17" t="s">
        <v>30</v>
      </c>
      <c r="B17" s="2" t="str">
        <f>Ergebnisse!A25</f>
        <v>Butan-1-ol</v>
      </c>
      <c r="C17" s="2" t="str">
        <f>Ergebnisse!B25</f>
        <v>mg/100 ml r.A.</v>
      </c>
    </row>
    <row r="18" spans="1:3" x14ac:dyDescent="0.4">
      <c r="A18" t="s">
        <v>31</v>
      </c>
      <c r="B18" s="2" t="str">
        <f>Ergebnisse!A26</f>
        <v>Essigsäureethylester</v>
      </c>
      <c r="C18" s="2" t="str">
        <f>Ergebnisse!B26</f>
        <v>mg/100 ml r.A.</v>
      </c>
    </row>
    <row r="19" spans="1:3" x14ac:dyDescent="0.4">
      <c r="A19" t="s">
        <v>32</v>
      </c>
      <c r="B19" s="2" t="str">
        <f>Ergebnisse!A27</f>
        <v>Isoamylalkohole</v>
      </c>
      <c r="C19" s="2" t="str">
        <f>Ergebnisse!B27</f>
        <v>mg/100 ml r.A.</v>
      </c>
    </row>
    <row r="20" spans="1:3" x14ac:dyDescent="0.4">
      <c r="A20" t="s">
        <v>33</v>
      </c>
      <c r="B20" s="2" t="str">
        <f>Ergebnisse!A28</f>
        <v>Isobutanol</v>
      </c>
      <c r="C20" s="2" t="str">
        <f>Ergebnisse!B28</f>
        <v>mg/100 ml r.A.</v>
      </c>
    </row>
    <row r="21" spans="1:3" x14ac:dyDescent="0.4">
      <c r="A21" t="s">
        <v>42</v>
      </c>
      <c r="B21" s="2" t="str">
        <f>Ergebnisse!A29</f>
        <v>Methanol</v>
      </c>
      <c r="C21" s="2" t="str">
        <f>Ergebnisse!B29</f>
        <v>mg/100 ml r.A.</v>
      </c>
    </row>
    <row r="22" spans="1:3" x14ac:dyDescent="0.4">
      <c r="A22" t="s">
        <v>56</v>
      </c>
      <c r="B22" s="2" t="str">
        <f>Ergebnisse!A30</f>
        <v>Milchsäureethylester</v>
      </c>
      <c r="C22" s="2" t="str">
        <f>Ergebnisse!B30</f>
        <v>mg/100 ml r.A.</v>
      </c>
    </row>
    <row r="23" spans="1:3" x14ac:dyDescent="0.4">
      <c r="A23" t="s">
        <v>148</v>
      </c>
      <c r="B23" s="2" t="str">
        <f>Ergebnisse!A31</f>
        <v>Propan-1-ol</v>
      </c>
      <c r="C23" s="2" t="str">
        <f>Ergebnisse!B31</f>
        <v>mg/100 ml r.A.</v>
      </c>
    </row>
    <row r="24" spans="1:3" x14ac:dyDescent="0.4">
      <c r="A24" t="s">
        <v>156</v>
      </c>
      <c r="B24" s="2" t="str">
        <f>Ergebnisse!A32</f>
        <v>Extrakt</v>
      </c>
      <c r="C24" s="2" t="str">
        <f>Ergebnisse!B32</f>
        <v>g/l Probe</v>
      </c>
    </row>
    <row r="25" spans="1:3" x14ac:dyDescent="0.4">
      <c r="A25" t="s">
        <v>309</v>
      </c>
      <c r="B25" s="2" t="str">
        <f>Ergebnisse!A33</f>
        <v>Glucose, wasserfrei</v>
      </c>
      <c r="C25" s="2" t="str">
        <f>Ergebnisse!B33</f>
        <v>g/l Probe</v>
      </c>
    </row>
    <row r="26" spans="1:3" x14ac:dyDescent="0.4">
      <c r="A26" t="s">
        <v>310</v>
      </c>
      <c r="B26" s="2" t="str">
        <f>Ergebnisse!A34</f>
        <v>Fructose, wasserfrei</v>
      </c>
      <c r="C26" s="2" t="str">
        <f>Ergebnisse!B34</f>
        <v>g/l Probe</v>
      </c>
    </row>
    <row r="27" spans="1:3" x14ac:dyDescent="0.4">
      <c r="A27" t="s">
        <v>311</v>
      </c>
      <c r="B27" s="2" t="str">
        <f>Ergebnisse!A35</f>
        <v>Saccharose, wasserfrei</v>
      </c>
      <c r="C27" s="2" t="str">
        <f>Ergebnisse!B35</f>
        <v>g/l Probe</v>
      </c>
    </row>
  </sheetData>
  <sheetProtection algorithmName="SHA-512" hashValue="i2oJIoi064ogMUP+QJb0+HETfYbO+LDyIeJvLt3YVYuRzH8S3g8+i4+8g4rnoemwvlEUak/yqx/ZWOEs6glFTg==" saltValue="/tYqNHzNBozllcQm5XNO+w==" spinCount="100000" sheet="1" objects="1" scenarios="1"/>
  <phoneticPr fontId="0"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
  <dimension ref="A1:J73"/>
  <sheetViews>
    <sheetView zoomScale="110" zoomScaleNormal="110" workbookViewId="0"/>
  </sheetViews>
  <sheetFormatPr baseColWidth="10" defaultColWidth="11.42578125" defaultRowHeight="13.9" x14ac:dyDescent="0.4"/>
  <cols>
    <col min="1" max="1" width="29.7109375" style="9" customWidth="1"/>
    <col min="2" max="2" width="15.7109375" style="9" customWidth="1"/>
    <col min="3" max="7" width="13.7109375" style="9" customWidth="1"/>
    <col min="8" max="8" width="9.7109375" style="9" customWidth="1"/>
    <col min="9" max="9" width="8.7109375" style="18" customWidth="1"/>
    <col min="10" max="10" width="11.7109375" style="9" customWidth="1"/>
    <col min="11" max="16384" width="11.42578125" style="9"/>
  </cols>
  <sheetData>
    <row r="1" spans="1:9" ht="21.95" customHeight="1" x14ac:dyDescent="0.55000000000000004">
      <c r="A1" s="5" t="s">
        <v>0</v>
      </c>
      <c r="B1" s="6"/>
      <c r="E1" s="7" t="s">
        <v>3</v>
      </c>
      <c r="F1" s="8"/>
      <c r="G1" s="60" t="s">
        <v>298</v>
      </c>
    </row>
    <row r="2" spans="1:9" ht="21.95" customHeight="1" x14ac:dyDescent="0.55000000000000004">
      <c r="A2" s="5" t="s">
        <v>147</v>
      </c>
      <c r="B2" s="6"/>
      <c r="E2" s="7" t="s">
        <v>4</v>
      </c>
      <c r="F2" s="8"/>
      <c r="G2" s="60" t="s">
        <v>298</v>
      </c>
    </row>
    <row r="3" spans="1:9" ht="21.95" customHeight="1" x14ac:dyDescent="0.55000000000000004">
      <c r="A3" s="5"/>
      <c r="B3" s="6"/>
      <c r="E3" s="29" t="s">
        <v>124</v>
      </c>
      <c r="G3" s="37">
        <v>1</v>
      </c>
      <c r="I3" s="18" t="s">
        <v>297</v>
      </c>
    </row>
    <row r="4" spans="1:9" ht="21.95" customHeight="1" x14ac:dyDescent="0.5">
      <c r="A4" s="7" t="s">
        <v>10</v>
      </c>
      <c r="B4" s="140" t="s">
        <v>5</v>
      </c>
      <c r="C4" s="140"/>
      <c r="E4" s="87" t="str">
        <f>IF(OR(ISBLANK(G1),G1="?"),"",IF(ISNUMBER(VALUE(G1)),"","Bitte nur Ziffern eingeben (numbers only)"))</f>
        <v/>
      </c>
      <c r="H4" s="10"/>
    </row>
    <row r="5" spans="1:9" ht="21.95" customHeight="1" x14ac:dyDescent="0.5">
      <c r="A5" s="10" t="s">
        <v>29</v>
      </c>
      <c r="B5" s="14">
        <v>45774</v>
      </c>
      <c r="E5" s="87" t="str">
        <f>IF(OR(ISBLANK(G2),G2="?"),"",IF(ISNUMBER(VALUE(G2)),"","Bitte nur Ziffern eingeben (numbers only)"))</f>
        <v/>
      </c>
      <c r="H5" s="10"/>
    </row>
    <row r="6" spans="1:9" ht="12.4" customHeight="1" x14ac:dyDescent="0.4"/>
    <row r="7" spans="1:9" ht="37.9" customHeight="1" x14ac:dyDescent="0.4">
      <c r="A7" s="147" t="s">
        <v>126</v>
      </c>
      <c r="B7" s="147"/>
      <c r="C7" s="147"/>
      <c r="D7" s="147"/>
      <c r="E7" s="147"/>
      <c r="F7" s="147"/>
      <c r="G7" s="147"/>
      <c r="H7" s="147"/>
    </row>
    <row r="8" spans="1:9" ht="37.9" customHeight="1" x14ac:dyDescent="0.4">
      <c r="A8" s="147" t="s">
        <v>139</v>
      </c>
      <c r="B8" s="147"/>
      <c r="C8" s="147"/>
      <c r="D8" s="147"/>
      <c r="E8" s="147"/>
      <c r="F8" s="147"/>
      <c r="G8" s="147"/>
      <c r="H8" s="147"/>
    </row>
    <row r="9" spans="1:9" ht="37.9" customHeight="1" x14ac:dyDescent="0.4">
      <c r="A9" s="147" t="s">
        <v>140</v>
      </c>
      <c r="B9" s="147"/>
      <c r="C9" s="147"/>
      <c r="D9" s="147"/>
      <c r="E9" s="147"/>
      <c r="F9" s="147"/>
      <c r="G9" s="147"/>
      <c r="H9" s="147"/>
    </row>
    <row r="10" spans="1:9" ht="37.9" customHeight="1" x14ac:dyDescent="0.4">
      <c r="A10" s="147" t="s">
        <v>141</v>
      </c>
      <c r="B10" s="147"/>
      <c r="C10" s="147"/>
      <c r="D10" s="147"/>
      <c r="E10" s="147"/>
      <c r="F10" s="147"/>
      <c r="G10" s="147"/>
      <c r="H10" s="147"/>
    </row>
    <row r="11" spans="1:9" ht="37.9" customHeight="1" x14ac:dyDescent="0.4">
      <c r="A11" s="147" t="s">
        <v>127</v>
      </c>
      <c r="B11" s="147"/>
      <c r="C11" s="147"/>
      <c r="D11" s="147"/>
      <c r="E11" s="147"/>
      <c r="F11" s="147"/>
      <c r="G11" s="147"/>
      <c r="H11" s="147"/>
    </row>
    <row r="12" spans="1:9" ht="37.9" customHeight="1" x14ac:dyDescent="0.4">
      <c r="A12" s="147" t="s">
        <v>142</v>
      </c>
      <c r="B12" s="147"/>
      <c r="C12" s="147"/>
      <c r="D12" s="147"/>
      <c r="E12" s="147"/>
      <c r="F12" s="147"/>
      <c r="G12" s="147"/>
      <c r="H12" s="147"/>
    </row>
    <row r="13" spans="1:9" ht="25.15" customHeight="1" x14ac:dyDescent="0.4">
      <c r="A13" s="14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41"/>
      <c r="C13" s="141"/>
      <c r="D13" s="141"/>
      <c r="E13" s="141"/>
      <c r="F13" s="141"/>
      <c r="G13" s="141"/>
      <c r="H13" s="141"/>
    </row>
    <row r="14" spans="1:9" ht="25.15" customHeight="1" x14ac:dyDescent="0.4">
      <c r="A14" s="141" t="str">
        <f>IF(OR(OR(G1="?",ISBLANK(G1)),OR(G2="?",ISBLANK(G2))),"Nur wenn diese beiden Felder korrekt ausgefüllt sind, kann der Absender dieser Tabelle identifiziert werden.","")</f>
        <v>Nur wenn diese beiden Felder korrekt ausgefüllt sind, kann der Absender dieser Tabelle identifiziert werden.</v>
      </c>
      <c r="B14" s="141"/>
      <c r="C14" s="141"/>
      <c r="D14" s="141"/>
      <c r="E14" s="141"/>
      <c r="F14" s="141"/>
      <c r="G14" s="141"/>
      <c r="H14" s="141"/>
    </row>
    <row r="15" spans="1:9" s="16" customFormat="1" ht="37.9" customHeight="1" x14ac:dyDescent="0.5">
      <c r="A15" s="143" t="s">
        <v>138</v>
      </c>
      <c r="B15" s="143"/>
      <c r="C15" s="143"/>
      <c r="D15" s="143"/>
      <c r="E15" s="143"/>
      <c r="F15" s="143"/>
      <c r="G15" s="38"/>
      <c r="H15" s="7"/>
      <c r="I15" s="18"/>
    </row>
    <row r="16" spans="1:9" s="16" customFormat="1" ht="25.15" customHeight="1" x14ac:dyDescent="0.4">
      <c r="A16" s="142"/>
      <c r="B16" s="142"/>
      <c r="C16" s="142"/>
      <c r="D16" s="142"/>
      <c r="E16" s="142"/>
      <c r="F16" s="142"/>
      <c r="G16" s="142"/>
      <c r="H16" s="142"/>
      <c r="I16" s="18"/>
    </row>
    <row r="17" spans="1:10" s="16" customFormat="1" ht="22.15" customHeight="1" x14ac:dyDescent="0.45">
      <c r="A17" s="146" t="s">
        <v>128</v>
      </c>
      <c r="B17" s="146"/>
      <c r="C17" s="146"/>
      <c r="D17" s="146"/>
      <c r="E17" s="146"/>
      <c r="F17" s="146"/>
      <c r="G17" s="146"/>
      <c r="I17" s="28"/>
    </row>
    <row r="18" spans="1:10" s="19" customFormat="1" ht="33" customHeight="1" x14ac:dyDescent="0.45">
      <c r="A18" s="15" t="s">
        <v>1</v>
      </c>
      <c r="B18" s="15" t="s">
        <v>2</v>
      </c>
      <c r="C18" s="11" t="s">
        <v>125</v>
      </c>
      <c r="D18" s="83" t="s">
        <v>7</v>
      </c>
      <c r="E18" s="83" t="s">
        <v>8</v>
      </c>
      <c r="F18" s="83" t="s">
        <v>9</v>
      </c>
      <c r="G18" s="78" t="s">
        <v>57</v>
      </c>
      <c r="H18" s="13"/>
      <c r="I18" s="11"/>
    </row>
    <row r="19" spans="1:10" s="19" customFormat="1" ht="9.9499999999999993" hidden="1" customHeight="1" x14ac:dyDescent="0.45">
      <c r="A19" s="15"/>
      <c r="B19" s="15"/>
      <c r="C19" s="11"/>
      <c r="D19" s="83"/>
      <c r="E19" s="83"/>
      <c r="F19" s="83"/>
      <c r="G19" s="78"/>
      <c r="H19" s="13"/>
      <c r="I19" s="11"/>
    </row>
    <row r="20" spans="1:10" s="19" customFormat="1" ht="25.15" customHeight="1" x14ac:dyDescent="0.45">
      <c r="A20" s="78" t="str">
        <f>RelativeDichte!A1</f>
        <v>Relative Dichte 20 °C/20 °C</v>
      </c>
      <c r="B20" s="78"/>
      <c r="C20" s="62">
        <v>5</v>
      </c>
      <c r="D20" s="82"/>
      <c r="E20" s="82"/>
      <c r="F20" s="62">
        <f>RelativeDichte!$B$1</f>
        <v>17</v>
      </c>
      <c r="G20" s="84"/>
      <c r="H20" s="17">
        <f>RelativeDichte!$C$1</f>
        <v>16</v>
      </c>
      <c r="I20" s="12"/>
      <c r="J20" s="12"/>
    </row>
    <row r="21" spans="1:10" s="19" customFormat="1" ht="25.15" customHeight="1" x14ac:dyDescent="0.45">
      <c r="A21" s="78" t="str">
        <f>Alkohol!A1</f>
        <v>Alkohol</v>
      </c>
      <c r="B21" s="78" t="s">
        <v>50</v>
      </c>
      <c r="C21" s="62">
        <v>4</v>
      </c>
      <c r="D21" s="82"/>
      <c r="E21" s="82"/>
      <c r="F21" s="62">
        <f>Alkohol!$B$1</f>
        <v>30</v>
      </c>
      <c r="G21" s="84"/>
      <c r="H21" s="17">
        <f>Alkohol!$C$1</f>
        <v>29</v>
      </c>
      <c r="I21" s="12"/>
      <c r="J21" s="12"/>
    </row>
    <row r="22" spans="1:10" s="19" customFormat="1" ht="10.9" customHeight="1" x14ac:dyDescent="0.45">
      <c r="A22" s="150" t="str">
        <f>Parameter3b!A1</f>
        <v>Ethylcarbamat</v>
      </c>
      <c r="B22" s="150" t="s">
        <v>51</v>
      </c>
      <c r="C22" s="148">
        <v>3</v>
      </c>
      <c r="D22" s="149"/>
      <c r="E22" s="149"/>
      <c r="F22" s="62">
        <f>Parameter3a!$B$1</f>
        <v>22</v>
      </c>
      <c r="G22" s="148">
        <f>Parameter3c!B1</f>
        <v>3</v>
      </c>
      <c r="H22" s="145">
        <f>Parameter3a!$C$1</f>
        <v>21</v>
      </c>
      <c r="I22" s="148">
        <f>Parameter3b!$C$1</f>
        <v>7</v>
      </c>
      <c r="J22" s="12"/>
    </row>
    <row r="23" spans="1:10" s="19" customFormat="1" ht="10.9" customHeight="1" x14ac:dyDescent="0.45">
      <c r="A23" s="150"/>
      <c r="B23" s="150"/>
      <c r="C23" s="148"/>
      <c r="D23" s="149"/>
      <c r="E23" s="149"/>
      <c r="F23" s="62">
        <f>Parameter3b!$B$1</f>
        <v>8</v>
      </c>
      <c r="G23" s="148"/>
      <c r="H23" s="145"/>
      <c r="I23" s="148"/>
      <c r="J23" s="12"/>
    </row>
    <row r="24" spans="1:10" s="19" customFormat="1" ht="25.15" customHeight="1" x14ac:dyDescent="0.45">
      <c r="A24" s="78" t="s">
        <v>44</v>
      </c>
      <c r="B24" s="15" t="s">
        <v>45</v>
      </c>
      <c r="C24" s="62">
        <v>3</v>
      </c>
      <c r="D24" s="82"/>
      <c r="E24" s="82"/>
      <c r="F24" s="62">
        <f>Parameter4!B1</f>
        <v>17</v>
      </c>
      <c r="G24" s="84"/>
      <c r="H24" s="17">
        <f>Parameter4!$C$1</f>
        <v>16</v>
      </c>
      <c r="I24" s="12"/>
      <c r="J24" s="12"/>
    </row>
    <row r="25" spans="1:10" s="19" customFormat="1" ht="25.15" customHeight="1" x14ac:dyDescent="0.45">
      <c r="A25" s="78" t="s">
        <v>133</v>
      </c>
      <c r="B25" s="15" t="s">
        <v>45</v>
      </c>
      <c r="C25" s="62">
        <v>3</v>
      </c>
      <c r="D25" s="82"/>
      <c r="E25" s="82"/>
      <c r="F25" s="62">
        <f>Parameter4!B1</f>
        <v>17</v>
      </c>
      <c r="G25" s="84"/>
      <c r="H25" s="17"/>
      <c r="I25" s="12"/>
      <c r="J25" s="12"/>
    </row>
    <row r="26" spans="1:10" s="19" customFormat="1" ht="25.15" customHeight="1" x14ac:dyDescent="0.45">
      <c r="A26" s="78" t="s">
        <v>52</v>
      </c>
      <c r="B26" s="15" t="s">
        <v>45</v>
      </c>
      <c r="C26" s="62">
        <v>3</v>
      </c>
      <c r="D26" s="82"/>
      <c r="E26" s="82"/>
      <c r="F26" s="62">
        <f>Parameter4!B1</f>
        <v>17</v>
      </c>
      <c r="G26" s="84"/>
      <c r="H26" s="17"/>
      <c r="I26" s="12"/>
      <c r="J26" s="12"/>
    </row>
    <row r="27" spans="1:10" s="19" customFormat="1" ht="25.15" customHeight="1" x14ac:dyDescent="0.45">
      <c r="A27" s="78" t="s">
        <v>94</v>
      </c>
      <c r="B27" s="15" t="s">
        <v>45</v>
      </c>
      <c r="C27" s="62">
        <v>3</v>
      </c>
      <c r="D27" s="82"/>
      <c r="E27" s="82"/>
      <c r="F27" s="62">
        <f>Parameter4!B1</f>
        <v>17</v>
      </c>
      <c r="G27" s="84"/>
      <c r="H27" s="17"/>
      <c r="I27" s="12"/>
      <c r="J27" s="12"/>
    </row>
    <row r="28" spans="1:10" s="19" customFormat="1" ht="25.15" customHeight="1" x14ac:dyDescent="0.45">
      <c r="A28" s="78" t="s">
        <v>53</v>
      </c>
      <c r="B28" s="15" t="s">
        <v>45</v>
      </c>
      <c r="C28" s="62">
        <v>3</v>
      </c>
      <c r="D28" s="82"/>
      <c r="E28" s="82"/>
      <c r="F28" s="62">
        <f>Parameter4!B1</f>
        <v>17</v>
      </c>
      <c r="G28" s="84"/>
      <c r="H28" s="17"/>
      <c r="I28" s="12"/>
      <c r="J28" s="12"/>
    </row>
    <row r="29" spans="1:10" s="19" customFormat="1" ht="25.15" customHeight="1" x14ac:dyDescent="0.45">
      <c r="A29" s="78" t="s">
        <v>46</v>
      </c>
      <c r="B29" s="15" t="s">
        <v>45</v>
      </c>
      <c r="C29" s="62">
        <v>3</v>
      </c>
      <c r="D29" s="82"/>
      <c r="E29" s="82"/>
      <c r="F29" s="62">
        <f>Parameter4!B1</f>
        <v>17</v>
      </c>
      <c r="G29" s="84"/>
      <c r="H29" s="17"/>
    </row>
    <row r="30" spans="1:10" s="19" customFormat="1" ht="25.15" customHeight="1" x14ac:dyDescent="0.45">
      <c r="A30" s="78" t="s">
        <v>54</v>
      </c>
      <c r="B30" s="15" t="s">
        <v>45</v>
      </c>
      <c r="C30" s="62">
        <v>3</v>
      </c>
      <c r="D30" s="82"/>
      <c r="E30" s="82"/>
      <c r="F30" s="62">
        <f>Parameter4!B1</f>
        <v>17</v>
      </c>
      <c r="G30" s="84"/>
      <c r="H30" s="17"/>
    </row>
    <row r="31" spans="1:10" s="19" customFormat="1" ht="25.15" customHeight="1" x14ac:dyDescent="0.45">
      <c r="A31" s="78" t="s">
        <v>55</v>
      </c>
      <c r="B31" s="15" t="s">
        <v>45</v>
      </c>
      <c r="C31" s="62">
        <v>3</v>
      </c>
      <c r="D31" s="82"/>
      <c r="E31" s="82"/>
      <c r="F31" s="62">
        <f>Parameter4!B1</f>
        <v>17</v>
      </c>
      <c r="G31" s="84"/>
      <c r="H31" s="17"/>
    </row>
    <row r="32" spans="1:10" s="19" customFormat="1" ht="25.15" customHeight="1" x14ac:dyDescent="0.45">
      <c r="A32" s="15" t="s">
        <v>165</v>
      </c>
      <c r="B32" s="15" t="s">
        <v>186</v>
      </c>
      <c r="C32" s="62">
        <v>4</v>
      </c>
      <c r="D32" s="82"/>
      <c r="E32" s="82"/>
      <c r="F32" s="62">
        <f>Extrakt!$B$1</f>
        <v>26</v>
      </c>
      <c r="G32" s="84"/>
      <c r="H32" s="17">
        <f>Extrakt!$C$1</f>
        <v>25</v>
      </c>
    </row>
    <row r="33" spans="1:9" s="19" customFormat="1" ht="25.15" customHeight="1" x14ac:dyDescent="0.45">
      <c r="A33" s="15" t="s">
        <v>306</v>
      </c>
      <c r="B33" s="15" t="s">
        <v>186</v>
      </c>
      <c r="C33" s="62">
        <v>3</v>
      </c>
      <c r="D33" s="82"/>
      <c r="E33" s="82"/>
      <c r="F33" s="62">
        <f>'Sac-Glu-Fru'!C1</f>
        <v>30</v>
      </c>
      <c r="G33" s="84"/>
      <c r="H33" s="17">
        <f>'Sac-Glu-Fru'!B1</f>
        <v>29</v>
      </c>
    </row>
    <row r="34" spans="1:9" s="19" customFormat="1" ht="25.15" customHeight="1" x14ac:dyDescent="0.45">
      <c r="A34" s="15" t="s">
        <v>307</v>
      </c>
      <c r="B34" s="15" t="s">
        <v>186</v>
      </c>
      <c r="C34" s="62">
        <v>3</v>
      </c>
      <c r="D34" s="82"/>
      <c r="E34" s="82"/>
      <c r="F34" s="62">
        <f>'Sac-Glu-Fru'!D1</f>
        <v>30</v>
      </c>
      <c r="G34" s="84"/>
      <c r="H34" s="17">
        <f>'Sac-Glu-Fru'!B1</f>
        <v>29</v>
      </c>
    </row>
    <row r="35" spans="1:9" s="19" customFormat="1" ht="25.15" customHeight="1" x14ac:dyDescent="0.45">
      <c r="A35" s="15" t="s">
        <v>308</v>
      </c>
      <c r="B35" s="15" t="s">
        <v>186</v>
      </c>
      <c r="C35" s="62">
        <v>3</v>
      </c>
      <c r="D35" s="82"/>
      <c r="E35" s="82"/>
      <c r="F35" s="62">
        <f>'Sac-Glu-Fru'!E1</f>
        <v>30</v>
      </c>
      <c r="G35" s="84"/>
      <c r="H35" s="17">
        <f>'Sac-Glu-Fru'!B1</f>
        <v>29</v>
      </c>
    </row>
    <row r="36" spans="1:9" s="19" customFormat="1" ht="19.149999999999999" hidden="1" customHeight="1" x14ac:dyDescent="0.45">
      <c r="A36" s="78" t="s">
        <v>259</v>
      </c>
      <c r="B36" s="78" t="s">
        <v>260</v>
      </c>
      <c r="C36" s="79" t="s">
        <v>261</v>
      </c>
      <c r="D36" s="135" t="s">
        <v>262</v>
      </c>
      <c r="E36" s="135"/>
      <c r="F36" s="62">
        <f>Farbstoffe_qual!$B$1</f>
        <v>28</v>
      </c>
      <c r="G36" s="84"/>
      <c r="H36" s="61">
        <f>Farbstoffe_qual!$C$1</f>
        <v>27</v>
      </c>
    </row>
    <row r="37" spans="1:9" s="19" customFormat="1" ht="19.149999999999999" hidden="1" customHeight="1" x14ac:dyDescent="0.45">
      <c r="A37" s="78" t="s">
        <v>259</v>
      </c>
      <c r="B37" s="78" t="s">
        <v>260</v>
      </c>
      <c r="C37" s="79" t="s">
        <v>261</v>
      </c>
      <c r="D37" s="135" t="s">
        <v>263</v>
      </c>
      <c r="E37" s="135"/>
      <c r="F37" s="62">
        <f>Farbstoffe_qual!$B$1</f>
        <v>28</v>
      </c>
      <c r="G37" s="84"/>
      <c r="H37" s="61">
        <f>Farbstoffe_qual!$C$1</f>
        <v>27</v>
      </c>
    </row>
    <row r="38" spans="1:9" s="19" customFormat="1" ht="19.149999999999999" hidden="1" customHeight="1" x14ac:dyDescent="0.45">
      <c r="A38" s="78" t="s">
        <v>259</v>
      </c>
      <c r="B38" s="78" t="s">
        <v>260</v>
      </c>
      <c r="C38" s="79" t="s">
        <v>261</v>
      </c>
      <c r="D38" s="135" t="s">
        <v>264</v>
      </c>
      <c r="E38" s="135"/>
      <c r="F38" s="62">
        <f>Farbstoffe_qual!$B$1</f>
        <v>28</v>
      </c>
      <c r="G38" s="84"/>
      <c r="H38" s="61">
        <f>Farbstoffe_qual!$C$1</f>
        <v>27</v>
      </c>
    </row>
    <row r="39" spans="1:9" s="19" customFormat="1" ht="19.149999999999999" hidden="1" customHeight="1" x14ac:dyDescent="0.45">
      <c r="A39" s="78" t="s">
        <v>259</v>
      </c>
      <c r="B39" s="78" t="s">
        <v>260</v>
      </c>
      <c r="C39" s="79" t="s">
        <v>261</v>
      </c>
      <c r="D39" s="135" t="s">
        <v>265</v>
      </c>
      <c r="E39" s="135"/>
      <c r="F39" s="62">
        <f>Farbstoffe_qual!$B$1</f>
        <v>28</v>
      </c>
      <c r="G39" s="84"/>
      <c r="H39" s="61">
        <f>Farbstoffe_qual!$C$1</f>
        <v>27</v>
      </c>
    </row>
    <row r="40" spans="1:9" s="19" customFormat="1" ht="19.149999999999999" hidden="1" customHeight="1" x14ac:dyDescent="0.45">
      <c r="A40" s="80">
        <f>Farbstoffe!B31</f>
        <v>18</v>
      </c>
      <c r="B40" s="81" t="s">
        <v>51</v>
      </c>
      <c r="C40" s="62">
        <v>3</v>
      </c>
      <c r="D40" s="82"/>
      <c r="E40" s="82"/>
      <c r="F40" s="62">
        <f>Farbstoffe_quan!$B$1</f>
        <v>22</v>
      </c>
      <c r="G40" s="84"/>
      <c r="H40" s="61">
        <f>Farbstoffe_quan!$C$1</f>
        <v>21</v>
      </c>
    </row>
    <row r="41" spans="1:9" s="19" customFormat="1" ht="19.149999999999999" hidden="1" customHeight="1" x14ac:dyDescent="0.45">
      <c r="A41" s="80">
        <f>Farbstoffe!C31</f>
        <v>18</v>
      </c>
      <c r="B41" s="81" t="s">
        <v>51</v>
      </c>
      <c r="C41" s="62">
        <v>3</v>
      </c>
      <c r="D41" s="82"/>
      <c r="E41" s="82"/>
      <c r="F41" s="62">
        <f>Farbstoffe_quan!$B$1</f>
        <v>22</v>
      </c>
      <c r="G41" s="84"/>
      <c r="H41" s="61">
        <f>Farbstoffe_quan!$C$1</f>
        <v>21</v>
      </c>
    </row>
    <row r="42" spans="1:9" s="19" customFormat="1" ht="19.149999999999999" hidden="1" customHeight="1" x14ac:dyDescent="0.45">
      <c r="A42" s="91" t="s">
        <v>335</v>
      </c>
      <c r="B42" s="92" t="s">
        <v>45</v>
      </c>
      <c r="C42" s="93">
        <v>3</v>
      </c>
      <c r="D42" s="82"/>
      <c r="E42" s="82"/>
      <c r="F42" s="62">
        <f>Parameter4!B1</f>
        <v>17</v>
      </c>
      <c r="G42" s="84"/>
      <c r="H42" s="61">
        <f>Parameter4!$C$1</f>
        <v>16</v>
      </c>
    </row>
    <row r="43" spans="1:9" s="19" customFormat="1" ht="19.149999999999999" hidden="1" customHeight="1" x14ac:dyDescent="0.45">
      <c r="A43" s="91" t="s">
        <v>336</v>
      </c>
      <c r="B43" s="92" t="s">
        <v>45</v>
      </c>
      <c r="C43" s="93">
        <v>3</v>
      </c>
      <c r="D43" s="82"/>
      <c r="E43" s="82"/>
      <c r="F43" s="62">
        <f>Parameter4!B1</f>
        <v>17</v>
      </c>
      <c r="G43" s="84"/>
      <c r="H43" s="61">
        <f>Parameter4!$C$1</f>
        <v>16</v>
      </c>
    </row>
    <row r="44" spans="1:9" s="16" customFormat="1" ht="34.9" customHeight="1" x14ac:dyDescent="0.4">
      <c r="A44" s="53" t="s">
        <v>296</v>
      </c>
      <c r="I44" s="28"/>
    </row>
    <row r="45" spans="1:9" s="19" customFormat="1" ht="25.15" customHeight="1" x14ac:dyDescent="0.45">
      <c r="A45" s="85" t="str">
        <f>RelativeDichte!A1</f>
        <v>Relative Dichte 20 °C/20 °C</v>
      </c>
      <c r="B45" s="136"/>
      <c r="C45" s="136"/>
      <c r="D45" s="136"/>
      <c r="E45" s="136"/>
      <c r="F45" s="136"/>
      <c r="G45" s="136"/>
      <c r="H45" s="136"/>
      <c r="I45" s="59" t="b">
        <f>ISBLANK(VLOOKUP(F20,RelativeDichte!A3:C18,3))</f>
        <v>1</v>
      </c>
    </row>
    <row r="46" spans="1:9" s="19" customFormat="1" ht="34.15" customHeight="1" x14ac:dyDescent="0.45">
      <c r="A46" s="86" t="str">
        <f>IF(F20=H20,"bitte eingeben:",IF(I45,"","Art der Modifikation:"))</f>
        <v/>
      </c>
      <c r="B46" s="138"/>
      <c r="C46" s="138"/>
      <c r="D46" s="138"/>
      <c r="E46" s="138"/>
      <c r="F46" s="138"/>
      <c r="G46" s="138"/>
      <c r="H46" s="138"/>
      <c r="I46" s="59"/>
    </row>
    <row r="47" spans="1:9" s="19" customFormat="1" ht="25.15" customHeight="1" x14ac:dyDescent="0.45">
      <c r="A47" s="85" t="str">
        <f>Alkohol!A1</f>
        <v>Alkohol</v>
      </c>
      <c r="B47" s="136"/>
      <c r="C47" s="136"/>
      <c r="D47" s="136"/>
      <c r="E47" s="136"/>
      <c r="F47" s="136"/>
      <c r="G47" s="136"/>
      <c r="H47" s="136"/>
      <c r="I47" s="59" t="b">
        <f>ISBLANK(VLOOKUP(F21,Alkohol!A3:C31,3))</f>
        <v>1</v>
      </c>
    </row>
    <row r="48" spans="1:9" s="19" customFormat="1" ht="34.15" customHeight="1" x14ac:dyDescent="0.45">
      <c r="A48" s="86" t="str">
        <f>IF(F21=H21,"bitte eingeben:",IF(I47,"","Art der Modifikation:"))</f>
        <v/>
      </c>
      <c r="B48" s="138"/>
      <c r="C48" s="138"/>
      <c r="D48" s="138"/>
      <c r="E48" s="138"/>
      <c r="F48" s="138"/>
      <c r="G48" s="138"/>
      <c r="H48" s="138"/>
      <c r="I48" s="59"/>
    </row>
    <row r="49" spans="1:9" s="19" customFormat="1" ht="35.1" customHeight="1" x14ac:dyDescent="0.45">
      <c r="A49" s="85" t="s">
        <v>92</v>
      </c>
      <c r="B49" s="136"/>
      <c r="C49" s="136"/>
      <c r="D49" s="136"/>
      <c r="E49" s="136"/>
      <c r="F49" s="136"/>
      <c r="G49" s="136"/>
      <c r="H49" s="136"/>
      <c r="I49" s="59" t="b">
        <f>ISBLANK(VLOOKUP(F22,Parameter3a!A3:C8,3))</f>
        <v>1</v>
      </c>
    </row>
    <row r="50" spans="1:9" s="19" customFormat="1" ht="34.15" customHeight="1" x14ac:dyDescent="0.45">
      <c r="A50" s="86" t="str">
        <f>IF(F22=H22,"bitte eingeben:",IF(I49,"","Art der Modifikation:"))</f>
        <v/>
      </c>
      <c r="B50" s="138"/>
      <c r="C50" s="138"/>
      <c r="D50" s="138"/>
      <c r="E50" s="138"/>
      <c r="F50" s="138"/>
      <c r="G50" s="138"/>
      <c r="H50" s="138"/>
      <c r="I50" s="59"/>
    </row>
    <row r="51" spans="1:9" s="19" customFormat="1" ht="25.15" customHeight="1" x14ac:dyDescent="0.45">
      <c r="A51" s="86" t="str">
        <f>IF(F22&lt;H22+1,"Wurde die Probe belichtet?","")</f>
        <v/>
      </c>
      <c r="B51" s="144"/>
      <c r="C51" s="144"/>
      <c r="D51" s="144"/>
      <c r="E51" s="144"/>
      <c r="F51" s="144"/>
      <c r="G51" s="144"/>
      <c r="H51" s="144"/>
      <c r="I51" s="59"/>
    </row>
    <row r="52" spans="1:9" s="19" customFormat="1" ht="35.1" customHeight="1" x14ac:dyDescent="0.45">
      <c r="A52" s="85" t="s">
        <v>93</v>
      </c>
      <c r="B52" s="136"/>
      <c r="C52" s="136"/>
      <c r="D52" s="136"/>
      <c r="E52" s="136"/>
      <c r="F52" s="136"/>
      <c r="G52" s="136"/>
      <c r="H52" s="136"/>
      <c r="I52" s="59" t="b">
        <f>ISBLANK(VLOOKUP(F23,Parameter3b!A3:C10,3))</f>
        <v>1</v>
      </c>
    </row>
    <row r="53" spans="1:9" s="19" customFormat="1" ht="34.15" customHeight="1" x14ac:dyDescent="0.45">
      <c r="A53" s="86" t="str">
        <f>IF(F23=I22,"bitte eingeben:",IF(I52,"","Art der Modifikation:"))</f>
        <v/>
      </c>
      <c r="B53" s="138"/>
      <c r="C53" s="138"/>
      <c r="D53" s="138"/>
      <c r="E53" s="138"/>
      <c r="F53" s="138"/>
      <c r="G53" s="138"/>
      <c r="H53" s="138"/>
      <c r="I53" s="59"/>
    </row>
    <row r="54" spans="1:9" s="19" customFormat="1" ht="25.15" customHeight="1" x14ac:dyDescent="0.45">
      <c r="A54" s="85" t="s">
        <v>96</v>
      </c>
      <c r="B54" s="136"/>
      <c r="C54" s="136"/>
      <c r="D54" s="136"/>
      <c r="E54" s="136"/>
      <c r="F54" s="136"/>
      <c r="G54" s="136"/>
      <c r="H54" s="136"/>
      <c r="I54" s="59" t="b">
        <f>ISBLANK(VLOOKUP(F24,Parameter4!A3:C19,3))</f>
        <v>1</v>
      </c>
    </row>
    <row r="55" spans="1:9" s="19" customFormat="1" ht="34.15" customHeight="1" x14ac:dyDescent="0.45">
      <c r="A55" s="86" t="str">
        <f>IF(F24=H24,"bitte eingeben:",IF(I54,"","Art der Modifikation:"))</f>
        <v/>
      </c>
      <c r="B55" s="138"/>
      <c r="C55" s="138"/>
      <c r="D55" s="138"/>
      <c r="E55" s="138"/>
      <c r="F55" s="138"/>
      <c r="G55" s="138"/>
      <c r="H55" s="138"/>
      <c r="I55" s="59"/>
    </row>
    <row r="56" spans="1:9" s="19" customFormat="1" ht="34.15" customHeight="1" x14ac:dyDescent="0.45">
      <c r="A56" s="86" t="str">
        <f>IF(F24&lt;H24+1,"Zusätzliche Hinweise:","")</f>
        <v/>
      </c>
      <c r="B56" s="138"/>
      <c r="C56" s="138"/>
      <c r="D56" s="138"/>
      <c r="E56" s="138"/>
      <c r="F56" s="138"/>
      <c r="G56" s="138"/>
      <c r="H56" s="138"/>
      <c r="I56" s="59"/>
    </row>
    <row r="57" spans="1:9" ht="7.9" hidden="1" customHeight="1" x14ac:dyDescent="0.4">
      <c r="I57" s="30"/>
    </row>
    <row r="58" spans="1:9" ht="34.9" hidden="1" customHeight="1" x14ac:dyDescent="0.4">
      <c r="A58" s="53" t="s">
        <v>268</v>
      </c>
      <c r="I58" s="30"/>
    </row>
    <row r="59" spans="1:9" s="19" customFormat="1" ht="25.15" customHeight="1" x14ac:dyDescent="0.45">
      <c r="A59" s="85" t="str">
        <f>A32</f>
        <v>Extrakt</v>
      </c>
      <c r="B59" s="136"/>
      <c r="C59" s="136"/>
      <c r="D59" s="136"/>
      <c r="E59" s="136"/>
      <c r="F59" s="136"/>
      <c r="G59" s="136"/>
      <c r="H59" s="136"/>
      <c r="I59" s="59" t="b">
        <f>ISBLANK(VLOOKUP(F32,Extrakt!A3:C28,3))</f>
        <v>1</v>
      </c>
    </row>
    <row r="60" spans="1:9" s="19" customFormat="1" ht="34.15" customHeight="1" x14ac:dyDescent="0.45">
      <c r="A60" s="86" t="str">
        <f>IF(F32=H32,"bitte eingeben:",IF(I59,"","Art der Modifikation:"))</f>
        <v/>
      </c>
      <c r="B60" s="138"/>
      <c r="C60" s="138"/>
      <c r="D60" s="138"/>
      <c r="E60" s="138"/>
      <c r="F60" s="138"/>
      <c r="G60" s="138"/>
      <c r="H60" s="138"/>
      <c r="I60" s="59"/>
    </row>
    <row r="61" spans="1:9" s="19" customFormat="1" ht="25.15" customHeight="1" x14ac:dyDescent="0.45">
      <c r="A61" s="85" t="str">
        <f>A33</f>
        <v>Glucose, wasserfrei</v>
      </c>
      <c r="B61" s="139"/>
      <c r="C61" s="139"/>
      <c r="D61" s="139"/>
      <c r="E61" s="139"/>
      <c r="F61" s="139"/>
      <c r="G61" s="139"/>
      <c r="H61" s="139"/>
      <c r="I61" s="59" t="b">
        <f>ISBLANK(VLOOKUP(F33,'Sac-Glu-Fru'!A3:C32,3))</f>
        <v>1</v>
      </c>
    </row>
    <row r="62" spans="1:9" s="19" customFormat="1" ht="34.15" customHeight="1" x14ac:dyDescent="0.45">
      <c r="A62" s="86" t="str">
        <f>IF(F33=H33,"bitte eingeben:",IF(I61,"","Art der Modifikation:"))</f>
        <v/>
      </c>
      <c r="B62" s="138"/>
      <c r="C62" s="138"/>
      <c r="D62" s="138"/>
      <c r="E62" s="138"/>
      <c r="F62" s="138"/>
      <c r="G62" s="138"/>
      <c r="H62" s="138"/>
      <c r="I62" s="59"/>
    </row>
    <row r="63" spans="1:9" s="19" customFormat="1" ht="25.15" customHeight="1" x14ac:dyDescent="0.45">
      <c r="A63" s="85" t="str">
        <f>A34</f>
        <v>Fructose, wasserfrei</v>
      </c>
      <c r="B63" s="139"/>
      <c r="C63" s="139"/>
      <c r="D63" s="139"/>
      <c r="E63" s="139"/>
      <c r="F63" s="139"/>
      <c r="G63" s="139"/>
      <c r="H63" s="139"/>
      <c r="I63" s="59" t="b">
        <f>ISBLANK(VLOOKUP(F34,'Sac-Glu-Fru'!A3:C32,3))</f>
        <v>1</v>
      </c>
    </row>
    <row r="64" spans="1:9" s="19" customFormat="1" ht="34.15" customHeight="1" x14ac:dyDescent="0.45">
      <c r="A64" s="86" t="str">
        <f>IF(F34=H34,"bitte eingeben:",IF(I63,"","Art der Modifikation:"))</f>
        <v/>
      </c>
      <c r="B64" s="138"/>
      <c r="C64" s="138"/>
      <c r="D64" s="138"/>
      <c r="E64" s="138"/>
      <c r="F64" s="138"/>
      <c r="G64" s="138"/>
      <c r="H64" s="138"/>
      <c r="I64" s="59"/>
    </row>
    <row r="65" spans="1:9" s="19" customFormat="1" ht="25.15" customHeight="1" x14ac:dyDescent="0.45">
      <c r="A65" s="85" t="str">
        <f>A35</f>
        <v>Saccharose, wasserfrei</v>
      </c>
      <c r="B65" s="139"/>
      <c r="C65" s="139"/>
      <c r="D65" s="139"/>
      <c r="E65" s="139"/>
      <c r="F65" s="139"/>
      <c r="G65" s="139"/>
      <c r="H65" s="139"/>
      <c r="I65" s="59" t="b">
        <f>ISBLANK(VLOOKUP(F35,'Sac-Glu-Fru'!A3:C32,3))</f>
        <v>1</v>
      </c>
    </row>
    <row r="66" spans="1:9" s="19" customFormat="1" ht="34.15" customHeight="1" x14ac:dyDescent="0.45">
      <c r="A66" s="86" t="str">
        <f>IF(F35=H35,"bitte eingeben:",IF(I65,"","Art der Modifikation:"))</f>
        <v/>
      </c>
      <c r="B66" s="138"/>
      <c r="C66" s="138"/>
      <c r="D66" s="138"/>
      <c r="E66" s="138"/>
      <c r="F66" s="138"/>
      <c r="G66" s="138"/>
      <c r="H66" s="138"/>
      <c r="I66" s="59"/>
    </row>
    <row r="67" spans="1:9" s="19" customFormat="1" ht="25.15" hidden="1" customHeight="1" x14ac:dyDescent="0.45">
      <c r="A67" s="85" t="s">
        <v>266</v>
      </c>
      <c r="B67" s="136"/>
      <c r="C67" s="136"/>
      <c r="D67" s="136"/>
      <c r="E67" s="136"/>
      <c r="F67" s="136"/>
      <c r="G67" s="136"/>
      <c r="H67" s="136"/>
      <c r="I67" s="59" t="b">
        <f>ISBLANK(VLOOKUP(F36,Farbstoffe_qual!A3:C30,3))</f>
        <v>1</v>
      </c>
    </row>
    <row r="68" spans="1:9" s="19" customFormat="1" ht="40.15" hidden="1" customHeight="1" x14ac:dyDescent="0.45">
      <c r="A68" s="86" t="str">
        <f>IF(F36=H36,"bitte eingeben:",IF(I67,"","Art der Modifikation:"))</f>
        <v/>
      </c>
      <c r="B68" s="137"/>
      <c r="C68" s="137"/>
      <c r="D68" s="137"/>
      <c r="E68" s="137"/>
      <c r="F68" s="137"/>
      <c r="G68" s="137"/>
      <c r="H68" s="137"/>
    </row>
    <row r="69" spans="1:9" s="19" customFormat="1" ht="25.15" hidden="1" customHeight="1" x14ac:dyDescent="0.45">
      <c r="A69" s="85" t="s">
        <v>267</v>
      </c>
      <c r="B69" s="136"/>
      <c r="C69" s="136"/>
      <c r="D69" s="136"/>
      <c r="E69" s="136"/>
      <c r="F69" s="136"/>
      <c r="G69" s="136"/>
      <c r="H69" s="136"/>
      <c r="I69" s="59" t="b">
        <f>ISBLANK(VLOOKUP(F40,Farbstoffe_quan!A3:C24,3))</f>
        <v>1</v>
      </c>
    </row>
    <row r="70" spans="1:9" s="19" customFormat="1" ht="40.15" hidden="1" customHeight="1" x14ac:dyDescent="0.45">
      <c r="A70" s="86" t="str">
        <f>IF(F40=H40,"bitte eingeben:",IF(I69,"","Art der Modifikation:"))</f>
        <v/>
      </c>
      <c r="B70" s="137"/>
      <c r="C70" s="137"/>
      <c r="D70" s="137"/>
      <c r="E70" s="137"/>
      <c r="F70" s="137"/>
      <c r="G70" s="137"/>
      <c r="H70" s="137"/>
    </row>
    <row r="71" spans="1:9" s="19" customFormat="1" ht="25.15" hidden="1" customHeight="1" x14ac:dyDescent="0.45">
      <c r="A71" s="85"/>
      <c r="B71" s="136"/>
      <c r="C71" s="136"/>
      <c r="D71" s="136"/>
      <c r="E71" s="136"/>
      <c r="F71" s="136"/>
      <c r="G71" s="136"/>
      <c r="H71" s="136"/>
      <c r="I71" s="59" t="b">
        <f>ISBLANK(VLOOKUP(F43,'Sac-Glu-Fru'!A3:C32,3))</f>
        <v>1</v>
      </c>
    </row>
    <row r="72" spans="1:9" s="19" customFormat="1" ht="40.15" hidden="1" customHeight="1" x14ac:dyDescent="0.45">
      <c r="A72" s="86" t="str">
        <f>IF(F43=H43,"bitte eingeben:",IF(I71,"","Art der Modifikation:"))</f>
        <v/>
      </c>
      <c r="B72" s="137"/>
      <c r="C72" s="137"/>
      <c r="D72" s="137"/>
      <c r="E72" s="137"/>
      <c r="F72" s="137"/>
      <c r="G72" s="137"/>
      <c r="H72" s="137"/>
    </row>
    <row r="73" spans="1:9" s="19" customFormat="1" ht="15.4" x14ac:dyDescent="0.45"/>
  </sheetData>
  <sheetProtection algorithmName="SHA-512" hashValue="3osQnQjAKp+2MWZltJNTEW4k+/NgV4WgYq2WLsSeEQMYP/3aS9Mu/HuByIr9fKqTZEnd5FawEqjzIVKhzAke2A==" saltValue="YrKhc8dlbCVUEZNbnZw8Og==" spinCount="100000" sheet="1" objects="1" scenarios="1"/>
  <mergeCells count="50">
    <mergeCell ref="I22:I23"/>
    <mergeCell ref="D22:D23"/>
    <mergeCell ref="E22:E23"/>
    <mergeCell ref="G22:G23"/>
    <mergeCell ref="A22:A23"/>
    <mergeCell ref="B22:B23"/>
    <mergeCell ref="C22:C23"/>
    <mergeCell ref="A17:G17"/>
    <mergeCell ref="D36:E36"/>
    <mergeCell ref="D37:E37"/>
    <mergeCell ref="A7:H7"/>
    <mergeCell ref="A8:H8"/>
    <mergeCell ref="A9:H9"/>
    <mergeCell ref="A10:H10"/>
    <mergeCell ref="A11:H11"/>
    <mergeCell ref="A12:H12"/>
    <mergeCell ref="B4:C4"/>
    <mergeCell ref="A13:H13"/>
    <mergeCell ref="A14:H14"/>
    <mergeCell ref="B56:H56"/>
    <mergeCell ref="B54:H54"/>
    <mergeCell ref="B55:H55"/>
    <mergeCell ref="B50:H50"/>
    <mergeCell ref="B53:H53"/>
    <mergeCell ref="A16:H16"/>
    <mergeCell ref="B48:H48"/>
    <mergeCell ref="A15:F15"/>
    <mergeCell ref="B51:H51"/>
    <mergeCell ref="B45:H45"/>
    <mergeCell ref="B46:H46"/>
    <mergeCell ref="B47:H47"/>
    <mergeCell ref="H22:H23"/>
    <mergeCell ref="B72:H72"/>
    <mergeCell ref="B59:H59"/>
    <mergeCell ref="B60:H60"/>
    <mergeCell ref="B67:H67"/>
    <mergeCell ref="B68:H68"/>
    <mergeCell ref="B69:H69"/>
    <mergeCell ref="B70:H70"/>
    <mergeCell ref="B61:H61"/>
    <mergeCell ref="B63:H63"/>
    <mergeCell ref="B65:H65"/>
    <mergeCell ref="B66:H66"/>
    <mergeCell ref="B64:H64"/>
    <mergeCell ref="B62:H62"/>
    <mergeCell ref="D38:E38"/>
    <mergeCell ref="D39:E39"/>
    <mergeCell ref="B52:H52"/>
    <mergeCell ref="B49:H49"/>
    <mergeCell ref="B71:H71"/>
  </mergeCells>
  <phoneticPr fontId="0" type="noConversion"/>
  <conditionalFormatting sqref="A56">
    <cfRule type="expression" dxfId="39" priority="47" stopIfTrue="1">
      <formula>F24&lt;(H24+1)</formula>
    </cfRule>
  </conditionalFormatting>
  <conditionalFormatting sqref="B45:H45">
    <cfRule type="expression" dxfId="38" priority="52" stopIfTrue="1">
      <formula>OR($F$20-$H$20=0,NOT($I$44))</formula>
    </cfRule>
  </conditionalFormatting>
  <conditionalFormatting sqref="B46:H46">
    <cfRule type="expression" dxfId="37" priority="26" stopIfTrue="1">
      <formula>OR($F$20-$H$20=0,NOT($I$45))</formula>
    </cfRule>
  </conditionalFormatting>
  <conditionalFormatting sqref="B47:H47">
    <cfRule type="expression" dxfId="36" priority="51" stopIfTrue="1">
      <formula>OR($F$21-$H$21=0,NOT($I$46))</formula>
    </cfRule>
  </conditionalFormatting>
  <conditionalFormatting sqref="B48:H48">
    <cfRule type="expression" dxfId="35" priority="27" stopIfTrue="1">
      <formula>OR($F$21-$H$21=0,NOT($I$47))</formula>
    </cfRule>
  </conditionalFormatting>
  <conditionalFormatting sqref="B50:H50">
    <cfRule type="expression" dxfId="34" priority="50" stopIfTrue="1">
      <formula>OR($F$22-$H$22=0,NOT($I$49))</formula>
    </cfRule>
  </conditionalFormatting>
  <conditionalFormatting sqref="B51:H51">
    <cfRule type="expression" dxfId="33" priority="48" stopIfTrue="1">
      <formula>F22&lt;(H22+1)</formula>
    </cfRule>
  </conditionalFormatting>
  <conditionalFormatting sqref="B53:H53">
    <cfRule type="expression" dxfId="32" priority="49" stopIfTrue="1">
      <formula>OR($F$23-$I$22=0,NOT($I$52))</formula>
    </cfRule>
  </conditionalFormatting>
  <conditionalFormatting sqref="B55:H55">
    <cfRule type="expression" dxfId="31" priority="53" stopIfTrue="1">
      <formula>OR($F$24-$H$24=0,NOT($I$54))</formula>
    </cfRule>
  </conditionalFormatting>
  <conditionalFormatting sqref="B56:H56">
    <cfRule type="expression" dxfId="30" priority="54" stopIfTrue="1">
      <formula>OR($F$24-$H$24&lt;=0,NOT($I$54))</formula>
    </cfRule>
  </conditionalFormatting>
  <conditionalFormatting sqref="B60:H60">
    <cfRule type="expression" dxfId="29" priority="2" stopIfTrue="1">
      <formula>OR($F$32-$H$32=0,NOT($I$59))</formula>
    </cfRule>
  </conditionalFormatting>
  <conditionalFormatting sqref="B62:H62">
    <cfRule type="expression" dxfId="28" priority="33" stopIfTrue="1">
      <formula>OR($F$33-$H$33=0,NOT($I$61))</formula>
    </cfRule>
  </conditionalFormatting>
  <conditionalFormatting sqref="B64:H64">
    <cfRule type="expression" dxfId="27" priority="1" stopIfTrue="1">
      <formula>OR($F$34-$H$34=0,NOT($I$63))</formula>
    </cfRule>
  </conditionalFormatting>
  <conditionalFormatting sqref="B66:H66">
    <cfRule type="expression" dxfId="26" priority="3" stopIfTrue="1">
      <formula>OR($F$33-$H$33=0,NOT($I$65))</formula>
    </cfRule>
  </conditionalFormatting>
  <conditionalFormatting sqref="B68:H68">
    <cfRule type="expression" dxfId="25" priority="32" stopIfTrue="1">
      <formula>OR($F$36-$H$36=0,NOT($I$67))</formula>
    </cfRule>
  </conditionalFormatting>
  <conditionalFormatting sqref="B70:H70">
    <cfRule type="expression" dxfId="24" priority="31" stopIfTrue="1">
      <formula>OR($F$40-$H$40=0,NOT($I$69))</formula>
    </cfRule>
  </conditionalFormatting>
  <conditionalFormatting sqref="B72:H72">
    <cfRule type="expression" dxfId="23" priority="30" stopIfTrue="1">
      <formula>OR($F$21-$H$21=0,NOT($I$46))</formula>
    </cfRule>
  </conditionalFormatting>
  <conditionalFormatting sqref="C36:C39">
    <cfRule type="cellIs" dxfId="22" priority="19" stopIfTrue="1" operator="equal">
      <formula>4</formula>
    </cfRule>
  </conditionalFormatting>
  <conditionalFormatting sqref="F20">
    <cfRule type="expression" dxfId="21" priority="44" stopIfTrue="1">
      <formula>$F$20-$H$20=1</formula>
    </cfRule>
  </conditionalFormatting>
  <conditionalFormatting sqref="F21">
    <cfRule type="expression" dxfId="20" priority="45" stopIfTrue="1">
      <formula>$F$21-$H$21=1</formula>
    </cfRule>
  </conditionalFormatting>
  <conditionalFormatting sqref="F22">
    <cfRule type="expression" dxfId="19" priority="55" stopIfTrue="1">
      <formula>$F$22-$H$22=1</formula>
    </cfRule>
  </conditionalFormatting>
  <conditionalFormatting sqref="F23">
    <cfRule type="expression" dxfId="18" priority="56" stopIfTrue="1">
      <formula>$F$23-$I$22=1</formula>
    </cfRule>
  </conditionalFormatting>
  <conditionalFormatting sqref="F24:F31">
    <cfRule type="expression" dxfId="17" priority="58" stopIfTrue="1">
      <formula>$F$24-$H$24=1</formula>
    </cfRule>
  </conditionalFormatting>
  <conditionalFormatting sqref="F32:F35">
    <cfRule type="expression" dxfId="16" priority="35" stopIfTrue="1">
      <formula>$F$32-$H$32=1</formula>
    </cfRule>
  </conditionalFormatting>
  <conditionalFormatting sqref="F36">
    <cfRule type="expression" dxfId="15" priority="8" stopIfTrue="1">
      <formula>$F$36-$H$36=1</formula>
    </cfRule>
  </conditionalFormatting>
  <conditionalFormatting sqref="F37">
    <cfRule type="expression" dxfId="14" priority="10" stopIfTrue="1">
      <formula>$F$37-$H$37=1</formula>
    </cfRule>
  </conditionalFormatting>
  <conditionalFormatting sqref="F38">
    <cfRule type="expression" dxfId="13" priority="7" stopIfTrue="1">
      <formula>$F$38-$H$38=1</formula>
    </cfRule>
  </conditionalFormatting>
  <conditionalFormatting sqref="F39">
    <cfRule type="expression" dxfId="12" priority="9" stopIfTrue="1">
      <formula>$F$39-$H$39=1</formula>
    </cfRule>
  </conditionalFormatting>
  <conditionalFormatting sqref="F40">
    <cfRule type="expression" dxfId="11" priority="6" stopIfTrue="1">
      <formula>$F$40-$H$40=1</formula>
    </cfRule>
  </conditionalFormatting>
  <conditionalFormatting sqref="F41">
    <cfRule type="expression" dxfId="10" priority="17" stopIfTrue="1">
      <formula>$F$41-$H$41=1</formula>
    </cfRule>
  </conditionalFormatting>
  <conditionalFormatting sqref="F42">
    <cfRule type="expression" dxfId="9" priority="16" stopIfTrue="1">
      <formula>$F$42-$H$43=1</formula>
    </cfRule>
  </conditionalFormatting>
  <conditionalFormatting sqref="F43">
    <cfRule type="expression" dxfId="8" priority="15" stopIfTrue="1">
      <formula>$F$43-$H$43=1</formula>
    </cfRule>
  </conditionalFormatting>
  <conditionalFormatting sqref="G22:G23">
    <cfRule type="cellIs" dxfId="7" priority="46" stopIfTrue="1" operator="equal">
      <formula>3</formula>
    </cfRule>
  </conditionalFormatting>
  <conditionalFormatting sqref="G24:G43 G20:G21">
    <cfRule type="cellIs" dxfId="6" priority="43" stopIfTrue="1" operator="equal">
      <formula>10</formula>
    </cfRule>
  </conditionalFormatting>
  <conditionalFormatting sqref="G36:G43">
    <cfRule type="cellIs" dxfId="5" priority="23" stopIfTrue="1" operator="equal">
      <formula>4</formula>
    </cfRule>
  </conditionalFormatting>
  <conditionalFormatting sqref="H20:H24 H27:H28">
    <cfRule type="cellIs" dxfId="4" priority="40" stopIfTrue="1" operator="equal">
      <formula>6</formula>
    </cfRule>
  </conditionalFormatting>
  <conditionalFormatting sqref="H36:H43">
    <cfRule type="cellIs" dxfId="3" priority="11" stopIfTrue="1" operator="equal">
      <formula>6</formula>
    </cfRule>
  </conditionalFormatting>
  <conditionalFormatting sqref="I20:I21 I24:I28">
    <cfRule type="cellIs" dxfId="2" priority="42" stopIfTrue="1" operator="equal">
      <formula>11</formula>
    </cfRule>
  </conditionalFormatting>
  <conditionalFormatting sqref="I22:I23">
    <cfRule type="cellIs" dxfId="1" priority="57" stopIfTrue="1" operator="equal">
      <formula>7</formula>
    </cfRule>
  </conditionalFormatting>
  <conditionalFormatting sqref="J20:J28">
    <cfRule type="cellIs" dxfId="0" priority="41" stopIfTrue="1" operator="equal">
      <formula>15</formula>
    </cfRule>
  </conditionalFormatting>
  <hyperlinks>
    <hyperlink ref="B4" r:id="rId1" xr:uid="{00000000-0004-0000-0800-000000000000}"/>
  </hyperlinks>
  <pageMargins left="0.78740157480314965"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4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44</xdr:row>
                    <xdr:rowOff>19050</xdr:rowOff>
                  </from>
                  <to>
                    <xdr:col>8</xdr:col>
                    <xdr:colOff>0</xdr:colOff>
                    <xdr:row>44</xdr:row>
                    <xdr:rowOff>304800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46</xdr:row>
                    <xdr:rowOff>19050</xdr:rowOff>
                  </from>
                  <to>
                    <xdr:col>8</xdr:col>
                    <xdr:colOff>0</xdr:colOff>
                    <xdr:row>46</xdr:row>
                    <xdr:rowOff>304800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48</xdr:row>
                    <xdr:rowOff>85725</xdr:rowOff>
                  </from>
                  <to>
                    <xdr:col>8</xdr:col>
                    <xdr:colOff>0</xdr:colOff>
                    <xdr:row>48</xdr:row>
                    <xdr:rowOff>361950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0</xdr:colOff>
                    <xdr:row>53</xdr:row>
                    <xdr:rowOff>19050</xdr:rowOff>
                  </from>
                  <to>
                    <xdr:col>8</xdr:col>
                    <xdr:colOff>0</xdr:colOff>
                    <xdr:row>53</xdr:row>
                    <xdr:rowOff>304800</xdr:rowOff>
                  </to>
                </anchor>
              </controlPr>
            </control>
          </mc:Choice>
        </mc:AlternateContent>
        <mc:AlternateContent xmlns:mc="http://schemas.openxmlformats.org/markup-compatibility/2006">
          <mc:Choice Requires="x14">
            <control shapeId="2104" r:id="rId9" name="Drop Down 56">
              <controlPr locked="0" defaultSize="0" autoLine="0" autoPict="0">
                <anchor moveWithCells="1">
                  <from>
                    <xdr:col>1</xdr:col>
                    <xdr:colOff>0</xdr:colOff>
                    <xdr:row>50</xdr:row>
                    <xdr:rowOff>38100</xdr:rowOff>
                  </from>
                  <to>
                    <xdr:col>1</xdr:col>
                    <xdr:colOff>542925</xdr:colOff>
                    <xdr:row>51</xdr:row>
                    <xdr:rowOff>0</xdr:rowOff>
                  </to>
                </anchor>
              </controlPr>
            </control>
          </mc:Choice>
        </mc:AlternateContent>
        <mc:AlternateContent xmlns:mc="http://schemas.openxmlformats.org/markup-compatibility/2006">
          <mc:Choice Requires="x14">
            <control shapeId="2116" r:id="rId10" name="Drop Down 68">
              <controlPr locked="0" defaultSize="0" autoLine="0" autoPict="0">
                <anchor moveWithCells="1">
                  <from>
                    <xdr:col>1</xdr:col>
                    <xdr:colOff>0</xdr:colOff>
                    <xdr:row>51</xdr:row>
                    <xdr:rowOff>38100</xdr:rowOff>
                  </from>
                  <to>
                    <xdr:col>8</xdr:col>
                    <xdr:colOff>0</xdr:colOff>
                    <xdr:row>51</xdr:row>
                    <xdr:rowOff>304800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6</xdr:col>
                    <xdr:colOff>38100</xdr:colOff>
                    <xdr:row>14</xdr:row>
                    <xdr:rowOff>104775</xdr:rowOff>
                  </from>
                  <to>
                    <xdr:col>6</xdr:col>
                    <xdr:colOff>895350</xdr:colOff>
                    <xdr:row>14</xdr:row>
                    <xdr:rowOff>381000</xdr:rowOff>
                  </to>
                </anchor>
              </controlPr>
            </control>
          </mc:Choice>
        </mc:AlternateContent>
        <mc:AlternateContent xmlns:mc="http://schemas.openxmlformats.org/markup-compatibility/2006">
          <mc:Choice Requires="x14">
            <control shapeId="2153" r:id="rId12" name="Drop Down 105">
              <controlPr locked="0" defaultSize="0" autoLine="0" autoPict="0">
                <anchor moveWithCells="1">
                  <from>
                    <xdr:col>1</xdr:col>
                    <xdr:colOff>0</xdr:colOff>
                    <xdr:row>58</xdr:row>
                    <xdr:rowOff>9525</xdr:rowOff>
                  </from>
                  <to>
                    <xdr:col>8</xdr:col>
                    <xdr:colOff>0</xdr:colOff>
                    <xdr:row>58</xdr:row>
                    <xdr:rowOff>285750</xdr:rowOff>
                  </to>
                </anchor>
              </controlPr>
            </control>
          </mc:Choice>
        </mc:AlternateContent>
        <mc:AlternateContent xmlns:mc="http://schemas.openxmlformats.org/markup-compatibility/2006">
          <mc:Choice Requires="x14">
            <control shapeId="2154" r:id="rId13" name="Drop Down 106">
              <controlPr locked="0" defaultSize="0" autoLine="0" autoPict="0">
                <anchor moveWithCells="1">
                  <from>
                    <xdr:col>1</xdr:col>
                    <xdr:colOff>0</xdr:colOff>
                    <xdr:row>60</xdr:row>
                    <xdr:rowOff>9525</xdr:rowOff>
                  </from>
                  <to>
                    <xdr:col>8</xdr:col>
                    <xdr:colOff>0</xdr:colOff>
                    <xdr:row>60</xdr:row>
                    <xdr:rowOff>285750</xdr:rowOff>
                  </to>
                </anchor>
              </controlPr>
            </control>
          </mc:Choice>
        </mc:AlternateContent>
        <mc:AlternateContent xmlns:mc="http://schemas.openxmlformats.org/markup-compatibility/2006">
          <mc:Choice Requires="x14">
            <control shapeId="2155" r:id="rId14" name="Drop Down 107">
              <controlPr locked="0" defaultSize="0" autoLine="0" autoPict="0">
                <anchor moveWithCells="1">
                  <from>
                    <xdr:col>1</xdr:col>
                    <xdr:colOff>0</xdr:colOff>
                    <xdr:row>62</xdr:row>
                    <xdr:rowOff>9525</xdr:rowOff>
                  </from>
                  <to>
                    <xdr:col>8</xdr:col>
                    <xdr:colOff>0</xdr:colOff>
                    <xdr:row>62</xdr:row>
                    <xdr:rowOff>285750</xdr:rowOff>
                  </to>
                </anchor>
              </controlPr>
            </control>
          </mc:Choice>
        </mc:AlternateContent>
        <mc:AlternateContent xmlns:mc="http://schemas.openxmlformats.org/markup-compatibility/2006">
          <mc:Choice Requires="x14">
            <control shapeId="2156" r:id="rId15" name="Drop Down 108">
              <controlPr locked="0" defaultSize="0" autoLine="0" autoPict="0">
                <anchor moveWithCells="1">
                  <from>
                    <xdr:col>1</xdr:col>
                    <xdr:colOff>0</xdr:colOff>
                    <xdr:row>64</xdr:row>
                    <xdr:rowOff>9525</xdr:rowOff>
                  </from>
                  <to>
                    <xdr:col>8</xdr:col>
                    <xdr:colOff>0</xdr:colOff>
                    <xdr:row>64</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H38"/>
  <sheetViews>
    <sheetView workbookViewId="0">
      <selection activeCell="A2" sqref="A2:G2"/>
    </sheetView>
  </sheetViews>
  <sheetFormatPr baseColWidth="10" defaultColWidth="11.42578125" defaultRowHeight="15.4" x14ac:dyDescent="0.45"/>
  <cols>
    <col min="1" max="7" width="12.7109375" style="1" customWidth="1"/>
    <col min="8" max="16384" width="11.42578125" style="1"/>
  </cols>
  <sheetData>
    <row r="1" spans="1:8" x14ac:dyDescent="0.45">
      <c r="A1" s="1" t="s">
        <v>20</v>
      </c>
      <c r="H1" s="59">
        <f>COUNTA(A2:G38)</f>
        <v>0</v>
      </c>
    </row>
    <row r="2" spans="1:8" x14ac:dyDescent="0.45">
      <c r="A2" s="151"/>
      <c r="B2" s="151"/>
      <c r="C2" s="151"/>
      <c r="D2" s="151"/>
      <c r="E2" s="151"/>
      <c r="F2" s="151"/>
      <c r="G2" s="151"/>
    </row>
    <row r="3" spans="1:8" x14ac:dyDescent="0.45">
      <c r="A3" s="151"/>
      <c r="B3" s="151"/>
      <c r="C3" s="151"/>
      <c r="D3" s="151"/>
      <c r="E3" s="151"/>
      <c r="F3" s="151"/>
      <c r="G3" s="151"/>
    </row>
    <row r="4" spans="1:8" x14ac:dyDescent="0.45">
      <c r="A4" s="151"/>
      <c r="B4" s="151"/>
      <c r="C4" s="151"/>
      <c r="D4" s="151"/>
      <c r="E4" s="151"/>
      <c r="F4" s="151"/>
      <c r="G4" s="151"/>
    </row>
    <row r="5" spans="1:8" x14ac:dyDescent="0.45">
      <c r="A5" s="151"/>
      <c r="B5" s="151"/>
      <c r="C5" s="151"/>
      <c r="D5" s="151"/>
      <c r="E5" s="151"/>
      <c r="F5" s="151"/>
      <c r="G5" s="151"/>
    </row>
    <row r="6" spans="1:8" x14ac:dyDescent="0.45">
      <c r="A6" s="151"/>
      <c r="B6" s="151"/>
      <c r="C6" s="151"/>
      <c r="D6" s="151"/>
      <c r="E6" s="151"/>
      <c r="F6" s="151"/>
      <c r="G6" s="151"/>
    </row>
    <row r="7" spans="1:8" x14ac:dyDescent="0.45">
      <c r="A7" s="151"/>
      <c r="B7" s="151"/>
      <c r="C7" s="151"/>
      <c r="D7" s="151"/>
      <c r="E7" s="151"/>
      <c r="F7" s="151"/>
      <c r="G7" s="151"/>
    </row>
    <row r="8" spans="1:8" x14ac:dyDescent="0.45">
      <c r="A8" s="151"/>
      <c r="B8" s="151"/>
      <c r="C8" s="151"/>
      <c r="D8" s="151"/>
      <c r="E8" s="151"/>
      <c r="F8" s="151"/>
      <c r="G8" s="151"/>
    </row>
    <row r="9" spans="1:8" x14ac:dyDescent="0.45">
      <c r="A9" s="151"/>
      <c r="B9" s="151"/>
      <c r="C9" s="151"/>
      <c r="D9" s="151"/>
      <c r="E9" s="151"/>
      <c r="F9" s="151"/>
      <c r="G9" s="151"/>
    </row>
    <row r="10" spans="1:8" x14ac:dyDescent="0.45">
      <c r="A10" s="151"/>
      <c r="B10" s="151"/>
      <c r="C10" s="151"/>
      <c r="D10" s="151"/>
      <c r="E10" s="151"/>
      <c r="F10" s="151"/>
      <c r="G10" s="151"/>
    </row>
    <row r="11" spans="1:8" x14ac:dyDescent="0.45">
      <c r="A11" s="151"/>
      <c r="B11" s="151"/>
      <c r="C11" s="151"/>
      <c r="D11" s="151"/>
      <c r="E11" s="151"/>
      <c r="F11" s="151"/>
      <c r="G11" s="151"/>
    </row>
    <row r="12" spans="1:8" x14ac:dyDescent="0.45">
      <c r="A12" s="151"/>
      <c r="B12" s="151"/>
      <c r="C12" s="151"/>
      <c r="D12" s="151"/>
      <c r="E12" s="151"/>
      <c r="F12" s="151"/>
      <c r="G12" s="151"/>
    </row>
    <row r="13" spans="1:8" x14ac:dyDescent="0.45">
      <c r="A13" s="151"/>
      <c r="B13" s="151"/>
      <c r="C13" s="151"/>
      <c r="D13" s="151"/>
      <c r="E13" s="151"/>
      <c r="F13" s="151"/>
      <c r="G13" s="151"/>
    </row>
    <row r="14" spans="1:8" x14ac:dyDescent="0.45">
      <c r="A14" s="151"/>
      <c r="B14" s="151"/>
      <c r="C14" s="151"/>
      <c r="D14" s="151"/>
      <c r="E14" s="151"/>
      <c r="F14" s="151"/>
      <c r="G14" s="151"/>
    </row>
    <row r="15" spans="1:8" x14ac:dyDescent="0.45">
      <c r="A15" s="151"/>
      <c r="B15" s="151"/>
      <c r="C15" s="151"/>
      <c r="D15" s="151"/>
      <c r="E15" s="151"/>
      <c r="F15" s="151"/>
      <c r="G15" s="151"/>
    </row>
    <row r="16" spans="1:8" x14ac:dyDescent="0.45">
      <c r="A16" s="151"/>
      <c r="B16" s="151"/>
      <c r="C16" s="151"/>
      <c r="D16" s="151"/>
      <c r="E16" s="151"/>
      <c r="F16" s="151"/>
      <c r="G16" s="151"/>
    </row>
    <row r="17" spans="1:7" x14ac:dyDescent="0.45">
      <c r="A17" s="151"/>
      <c r="B17" s="151"/>
      <c r="C17" s="151"/>
      <c r="D17" s="151"/>
      <c r="E17" s="151"/>
      <c r="F17" s="151"/>
      <c r="G17" s="151"/>
    </row>
    <row r="18" spans="1:7" x14ac:dyDescent="0.45">
      <c r="A18" s="151"/>
      <c r="B18" s="151"/>
      <c r="C18" s="151"/>
      <c r="D18" s="151"/>
      <c r="E18" s="151"/>
      <c r="F18" s="151"/>
      <c r="G18" s="151"/>
    </row>
    <row r="19" spans="1:7" x14ac:dyDescent="0.45">
      <c r="A19" s="151"/>
      <c r="B19" s="151"/>
      <c r="C19" s="151"/>
      <c r="D19" s="151"/>
      <c r="E19" s="151"/>
      <c r="F19" s="151"/>
      <c r="G19" s="151"/>
    </row>
    <row r="20" spans="1:7" x14ac:dyDescent="0.45">
      <c r="A20" s="151"/>
      <c r="B20" s="151"/>
      <c r="C20" s="151"/>
      <c r="D20" s="151"/>
      <c r="E20" s="151"/>
      <c r="F20" s="151"/>
      <c r="G20" s="151"/>
    </row>
    <row r="21" spans="1:7" x14ac:dyDescent="0.45">
      <c r="A21" s="151"/>
      <c r="B21" s="151"/>
      <c r="C21" s="151"/>
      <c r="D21" s="151"/>
      <c r="E21" s="151"/>
      <c r="F21" s="151"/>
      <c r="G21" s="151"/>
    </row>
    <row r="22" spans="1:7" x14ac:dyDescent="0.45">
      <c r="A22" s="151"/>
      <c r="B22" s="151"/>
      <c r="C22" s="151"/>
      <c r="D22" s="151"/>
      <c r="E22" s="151"/>
      <c r="F22" s="151"/>
      <c r="G22" s="151"/>
    </row>
    <row r="23" spans="1:7" x14ac:dyDescent="0.45">
      <c r="A23" s="151"/>
      <c r="B23" s="151"/>
      <c r="C23" s="151"/>
      <c r="D23" s="151"/>
      <c r="E23" s="151"/>
      <c r="F23" s="151"/>
      <c r="G23" s="151"/>
    </row>
    <row r="24" spans="1:7" x14ac:dyDescent="0.45">
      <c r="A24" s="151"/>
      <c r="B24" s="151"/>
      <c r="C24" s="151"/>
      <c r="D24" s="151"/>
      <c r="E24" s="151"/>
      <c r="F24" s="151"/>
      <c r="G24" s="151"/>
    </row>
    <row r="25" spans="1:7" x14ac:dyDescent="0.45">
      <c r="A25" s="151"/>
      <c r="B25" s="151"/>
      <c r="C25" s="151"/>
      <c r="D25" s="151"/>
      <c r="E25" s="151"/>
      <c r="F25" s="151"/>
      <c r="G25" s="151"/>
    </row>
    <row r="26" spans="1:7" x14ac:dyDescent="0.45">
      <c r="A26" s="151"/>
      <c r="B26" s="151"/>
      <c r="C26" s="151"/>
      <c r="D26" s="151"/>
      <c r="E26" s="151"/>
      <c r="F26" s="151"/>
      <c r="G26" s="151"/>
    </row>
    <row r="27" spans="1:7" x14ac:dyDescent="0.45">
      <c r="A27" s="151"/>
      <c r="B27" s="151"/>
      <c r="C27" s="151"/>
      <c r="D27" s="151"/>
      <c r="E27" s="151"/>
      <c r="F27" s="151"/>
      <c r="G27" s="151"/>
    </row>
    <row r="28" spans="1:7" x14ac:dyDescent="0.45">
      <c r="A28" s="151"/>
      <c r="B28" s="151"/>
      <c r="C28" s="151"/>
      <c r="D28" s="151"/>
      <c r="E28" s="151"/>
      <c r="F28" s="151"/>
      <c r="G28" s="151"/>
    </row>
    <row r="29" spans="1:7" x14ac:dyDescent="0.45">
      <c r="A29" s="151"/>
      <c r="B29" s="151"/>
      <c r="C29" s="151"/>
      <c r="D29" s="151"/>
      <c r="E29" s="151"/>
      <c r="F29" s="151"/>
      <c r="G29" s="151"/>
    </row>
    <row r="30" spans="1:7" x14ac:dyDescent="0.45">
      <c r="A30" s="151"/>
      <c r="B30" s="151"/>
      <c r="C30" s="151"/>
      <c r="D30" s="151"/>
      <c r="E30" s="151"/>
      <c r="F30" s="151"/>
      <c r="G30" s="151"/>
    </row>
    <row r="31" spans="1:7" x14ac:dyDescent="0.45">
      <c r="A31" s="151"/>
      <c r="B31" s="151"/>
      <c r="C31" s="151"/>
      <c r="D31" s="151"/>
      <c r="E31" s="151"/>
      <c r="F31" s="151"/>
      <c r="G31" s="151"/>
    </row>
    <row r="32" spans="1:7" x14ac:dyDescent="0.45">
      <c r="A32" s="151"/>
      <c r="B32" s="151"/>
      <c r="C32" s="151"/>
      <c r="D32" s="151"/>
      <c r="E32" s="151"/>
      <c r="F32" s="151"/>
      <c r="G32" s="151"/>
    </row>
    <row r="33" spans="1:7" x14ac:dyDescent="0.45">
      <c r="A33" s="151"/>
      <c r="B33" s="151"/>
      <c r="C33" s="151"/>
      <c r="D33" s="151"/>
      <c r="E33" s="151"/>
      <c r="F33" s="151"/>
      <c r="G33" s="151"/>
    </row>
    <row r="34" spans="1:7" x14ac:dyDescent="0.45">
      <c r="A34" s="151"/>
      <c r="B34" s="151"/>
      <c r="C34" s="151"/>
      <c r="D34" s="151"/>
      <c r="E34" s="151"/>
      <c r="F34" s="151"/>
      <c r="G34" s="151"/>
    </row>
    <row r="35" spans="1:7" x14ac:dyDescent="0.45">
      <c r="A35" s="151"/>
      <c r="B35" s="151"/>
      <c r="C35" s="151"/>
      <c r="D35" s="151"/>
      <c r="E35" s="151"/>
      <c r="F35" s="151"/>
      <c r="G35" s="151"/>
    </row>
    <row r="36" spans="1:7" x14ac:dyDescent="0.45">
      <c r="A36" s="151"/>
      <c r="B36" s="151"/>
      <c r="C36" s="151"/>
      <c r="D36" s="151"/>
      <c r="E36" s="151"/>
      <c r="F36" s="151"/>
      <c r="G36" s="151"/>
    </row>
    <row r="37" spans="1:7" x14ac:dyDescent="0.45">
      <c r="A37" s="151"/>
      <c r="B37" s="151"/>
      <c r="C37" s="151"/>
      <c r="D37" s="151"/>
      <c r="E37" s="151"/>
      <c r="F37" s="151"/>
      <c r="G37" s="151"/>
    </row>
    <row r="38" spans="1:7" x14ac:dyDescent="0.45">
      <c r="A38" s="151"/>
      <c r="B38" s="151"/>
      <c r="C38" s="151"/>
      <c r="D38" s="151"/>
      <c r="E38" s="151"/>
      <c r="F38" s="151"/>
      <c r="G38" s="151"/>
    </row>
  </sheetData>
  <sheetProtection algorithmName="SHA-512" hashValue="I5PqL57xpIcCH/bcAXbkqg4ok9G0XNwevh37R/bKxWsRtvG6pH7jdS94p0isie8g5iAwf3rxtg3rhlmco2JfTQ==" saltValue="23VF6N6hjkQMGXtOWQJwgA=="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5</vt:i4>
      </vt:variant>
    </vt:vector>
  </HeadingPairs>
  <TitlesOfParts>
    <vt:vector size="25" baseType="lpstr">
      <vt:lpstr>Auswertung</vt:lpstr>
      <vt:lpstr>Datenübernahme</vt:lpstr>
      <vt:lpstr>Signifikanz</vt:lpstr>
      <vt:lpstr>Ausfüllhinweise</vt:lpstr>
      <vt:lpstr>Kurzanleitung</vt:lpstr>
      <vt:lpstr>Kontakt</vt:lpstr>
      <vt:lpstr>Teilnehmerdaten</vt:lpstr>
      <vt:lpstr>Ergebnisse</vt:lpstr>
      <vt:lpstr>Mitteilungen</vt:lpstr>
      <vt:lpstr>Sac-Glu-Fru</vt:lpstr>
      <vt:lpstr>Farbstoffe_qual</vt:lpstr>
      <vt:lpstr>Farbstoffe_quan</vt:lpstr>
      <vt:lpstr>Farbstoffe</vt:lpstr>
      <vt:lpstr>RelativeDichte</vt:lpstr>
      <vt:lpstr>Alkohol</vt:lpstr>
      <vt:lpstr>Parameter3a</vt:lpstr>
      <vt:lpstr>Parameter3b</vt:lpstr>
      <vt:lpstr>Parameter3c</vt:lpstr>
      <vt:lpstr>Parameter4</vt:lpstr>
      <vt:lpstr>Extrakt</vt:lpstr>
      <vt:lpstr>Auswertung!_ftn1</vt:lpstr>
      <vt:lpstr>Datenübernahme!Druckbereich</vt:lpstr>
      <vt:lpstr>Signifikanz!Druckbereich</vt:lpstr>
      <vt:lpstr>Ausfüllhinweise!OLE_LINK1</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2021-03-05T19:57:44Z</cp:lastPrinted>
  <dcterms:created xsi:type="dcterms:W3CDTF">2005-02-14T18:41:01Z</dcterms:created>
  <dcterms:modified xsi:type="dcterms:W3CDTF">2025-02-22T19:42:05Z</dcterms:modified>
</cp:coreProperties>
</file>