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45F3EEA8-26D7-4724-9E2A-8C7CFE5A3801}" xr6:coauthVersionLast="47" xr6:coauthVersionMax="47" xr10:uidLastSave="{00000000-0000-0000-0000-000000000000}"/>
  <workbookProtection workbookAlgorithmName="SHA-512" workbookHashValue="XaUIN1xcF5tprNYTBE/ZQoi0RaOPxUmo1XhGOrp3RRsA3k+fZg4SAEWQMmSDi7GTStR5mRBFZg26lhI972umuw==" workbookSaltValue="ay7TvO37bfmacwkvkqZtGg==" workbookSpinCount="100000" lockStructure="1"/>
  <bookViews>
    <workbookView xWindow="-98" yWindow="-98" windowWidth="28996" windowHeight="15675" activeTab="7" xr2:uid="{00000000-000D-0000-FFFF-FFFF00000000}"/>
  </bookViews>
  <sheets>
    <sheet name="Significance" sheetId="74" r:id="rId1"/>
    <sheet name="Reporting" sheetId="75" r:id="rId2"/>
    <sheet name="Auswertung" sheetId="77" r:id="rId3"/>
    <sheet name="Datenübernahme" sheetId="78" r:id="rId4"/>
    <sheet name="Signifikanz" sheetId="79" r:id="rId5"/>
    <sheet name="Ausfüllhinweise" sheetId="80" r:id="rId6"/>
    <sheet name="Kurzanleitung" sheetId="81" r:id="rId7"/>
    <sheet name="Kontakt" sheetId="60" r:id="rId8"/>
    <sheet name="Teilnehmerdaten" sheetId="17" state="hidden" r:id="rId9"/>
    <sheet name="Ergebnisse" sheetId="5" r:id="rId10"/>
    <sheet name="Mitteilungen" sheetId="15" r:id="rId11"/>
    <sheet name="Natrium" sheetId="67" state="hidden" r:id="rId12"/>
    <sheet name="pHWert" sheetId="65" state="hidden" r:id="rId13"/>
    <sheet name="Gesamtsre" sheetId="21" state="hidden" r:id="rId14"/>
    <sheet name="Wasser" sheetId="18" state="hidden" r:id="rId15"/>
    <sheet name="Fett" sheetId="22" state="hidden" r:id="rId16"/>
    <sheet name="Saccharin" sheetId="25" state="hidden" r:id="rId17"/>
    <sheet name="PhosphatidP" sheetId="26" state="hidden" r:id="rId18"/>
    <sheet name="Cholesterin" sheetId="40" state="hidden" r:id="rId19"/>
    <sheet name="Gesamtsterine" sheetId="41" state="hidden" r:id="rId20"/>
    <sheet name="Benz_Sorbinsre" sheetId="48" state="hidden" r:id="rId21"/>
    <sheet name="Kochsalz" sheetId="66" state="hidden"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 localSheetId="11">#REF!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6">#REF!</definedName>
    <definedName name="MBlei" localSheetId="11">#REF!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21">#REF!</definedName>
    <definedName name="Parameter2" localSheetId="7">#REF!</definedName>
    <definedName name="Parameter2" localSheetId="11">#REF!</definedName>
    <definedName name="Parameter2" localSheetId="12">#REF!</definedName>
    <definedName name="Parameter2">Gesamtsre!$B$12:$B$13</definedName>
    <definedName name="Parameter2alt" localSheetId="5">#REF!</definedName>
    <definedName name="Parameter2alt" localSheetId="6">#REF!</definedName>
    <definedName name="Parameter2alt" localSheetId="11">#REF!</definedName>
    <definedName name="Parameter2alt">#REF!</definedName>
    <definedName name="test" localSheetId="5">[2]Parameter2!$B$3:$B$18</definedName>
    <definedName name="test" localSheetId="2">[3]Parameter2!$B$3:$B$18</definedName>
    <definedName name="test" localSheetId="21">[4]Parameter2!$B$3:$B$18</definedName>
    <definedName name="test" localSheetId="7">[5]Parameter2!$B$3:$B$18</definedName>
    <definedName name="test" localSheetId="6">[9]Parameter2!$B$3:$B$18</definedName>
    <definedName name="test" localSheetId="11">[6]Parameter2!$B$3:$B$18</definedName>
    <definedName name="test" localSheetId="12">[4]Parameter2!$B$3:$B$18</definedName>
    <definedName name="test" localSheetId="1">[1]Parameter2!$B$3:$B$18</definedName>
    <definedName name="test">[5]Parameter2!$B$3:$B$18</definedName>
    <definedName name="test1" localSheetId="5">[5]Parameter2!$B$3:$B$18</definedName>
    <definedName name="test1" localSheetId="6">[5]Parameter2!$B$3:$B$18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7" l="1"/>
  <c r="B10" i="17"/>
  <c r="A15" i="5" l="1"/>
  <c r="A14" i="5"/>
  <c r="F4" i="5"/>
  <c r="F5" i="5"/>
  <c r="H25" i="5" l="1"/>
  <c r="H26" i="5"/>
  <c r="F26" i="5"/>
  <c r="I50" i="5" s="1"/>
  <c r="F25" i="5"/>
  <c r="I48" i="5" s="1"/>
  <c r="B14" i="17"/>
  <c r="C14" i="17"/>
  <c r="B15" i="17"/>
  <c r="C15" i="17"/>
  <c r="C16" i="17"/>
  <c r="B17" i="17"/>
  <c r="C17" i="17"/>
  <c r="B18" i="17"/>
  <c r="C18" i="17"/>
  <c r="B19" i="17"/>
  <c r="C19" i="17"/>
  <c r="B20" i="17"/>
  <c r="C20" i="17"/>
  <c r="B21" i="17"/>
  <c r="C21" i="17"/>
  <c r="B22" i="17"/>
  <c r="C22" i="17"/>
  <c r="C13" i="17"/>
  <c r="B13" i="17"/>
  <c r="F28" i="5" l="1"/>
  <c r="B66" i="5"/>
  <c r="B64" i="5"/>
  <c r="B62" i="5"/>
  <c r="B60" i="5"/>
  <c r="B58" i="5"/>
  <c r="I58" i="5" s="1"/>
  <c r="B56" i="5"/>
  <c r="F27" i="5"/>
  <c r="I52" i="5" s="1"/>
  <c r="D2" i="67"/>
  <c r="D13" i="67"/>
  <c r="D58" i="5" s="1"/>
  <c r="D29" i="67"/>
  <c r="D60" i="5" s="1"/>
  <c r="D40" i="67"/>
  <c r="D62" i="5" s="1"/>
  <c r="D47" i="67"/>
  <c r="D64" i="5" s="1"/>
  <c r="D62" i="67"/>
  <c r="H28" i="5" s="1"/>
  <c r="C1" i="66"/>
  <c r="H27" i="5" s="1"/>
  <c r="F19" i="5"/>
  <c r="C1" i="65"/>
  <c r="H19" i="5" s="1"/>
  <c r="A63" i="5" l="1"/>
  <c r="A65" i="5"/>
  <c r="I66" i="5"/>
  <c r="A67" i="5" s="1"/>
  <c r="A61" i="5"/>
  <c r="D66" i="5"/>
  <c r="I64" i="5"/>
  <c r="I62" i="5"/>
  <c r="I60" i="5"/>
  <c r="A59" i="5"/>
  <c r="A53" i="5"/>
  <c r="F20" i="5"/>
  <c r="I37" i="5" s="1"/>
  <c r="G20" i="5"/>
  <c r="F21" i="5"/>
  <c r="A22" i="5"/>
  <c r="B16" i="17" s="1"/>
  <c r="F22" i="5"/>
  <c r="F23" i="5"/>
  <c r="I44" i="5" s="1"/>
  <c r="I46" i="5"/>
  <c r="A40" i="5"/>
  <c r="B16" i="60"/>
  <c r="B17" i="60"/>
  <c r="B18" i="60"/>
  <c r="B19" i="60"/>
  <c r="H1" i="15"/>
  <c r="C1" i="21"/>
  <c r="H20" i="5"/>
  <c r="C27" i="21"/>
  <c r="I20" i="5" s="1"/>
  <c r="C1" i="48"/>
  <c r="C1" i="18"/>
  <c r="H21" i="5" s="1"/>
  <c r="C1" i="22"/>
  <c r="H22" i="5" s="1"/>
  <c r="C1" i="25"/>
  <c r="C1" i="26"/>
  <c r="C1" i="40"/>
  <c r="H23" i="5" s="1"/>
  <c r="C1" i="41"/>
  <c r="B1" i="17"/>
  <c r="B2" i="17"/>
  <c r="D5" i="17"/>
  <c r="D8" i="17" s="1"/>
  <c r="B5" i="17" s="1"/>
  <c r="B6" i="17"/>
  <c r="B7" i="17"/>
  <c r="B4" i="17" s="1"/>
  <c r="I42" i="5" l="1"/>
  <c r="A43" i="5"/>
  <c r="I40" i="5"/>
  <c r="A41" i="5" s="1"/>
  <c r="I35" i="5"/>
  <c r="A36" i="5" s="1"/>
  <c r="I38" i="5"/>
  <c r="A51" i="5"/>
  <c r="A39" i="5"/>
  <c r="A47" i="5"/>
  <c r="A49" i="5"/>
  <c r="A42" i="5"/>
  <c r="A4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BBD6DF82-8F05-4E24-83E8-51880509EE1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E84183BE-0A4F-4CA0-96E3-44A6E7AAA3B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1B846C3E-0FBF-4FCD-9871-9C685791364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D18" authorId="0" shapeId="0" xr:uid="{00000000-0006-0000-0800-000003000000}">
      <text>
        <r>
          <rPr>
            <b/>
            <sz val="8"/>
            <color indexed="81"/>
            <rFont val="Tahoma"/>
            <family val="2"/>
          </rPr>
          <t>LVU:</t>
        </r>
        <r>
          <rPr>
            <sz val="8"/>
            <color indexed="81"/>
            <rFont val="Tahoma"/>
            <family val="2"/>
          </rPr>
          <t xml:space="preserve">
Tragen Sie in der ersten Spalte das Ergebnis des ersten Analysengangs ein</t>
        </r>
      </text>
    </comment>
    <comment ref="E18" authorId="0" shapeId="0" xr:uid="{00000000-0006-0000-0800-000004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<sst xmlns="http://schemas.openxmlformats.org/spreadsheetml/2006/main" count="463" uniqueCount="355">
  <si>
    <t>Parameter</t>
  </si>
  <si>
    <t>Einheit</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</si>
  <si>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</si>
  <si>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</si>
  <si>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</si>
  <si>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</si>
  <si>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</si>
  <si>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</si>
  <si>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</si>
  <si>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</si>
  <si>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</si>
  <si>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</si>
  <si>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</si>
  <si>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</si>
  <si>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</si>
  <si>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</si>
  <si>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</si>
  <si>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</si>
  <si>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</si>
  <si>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</si>
  <si>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</si>
  <si>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</si>
  <si>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Aus diesem Grund wurden die Tabellen gegen Veränderungen geschützt. Eingaben
oder auch die Auswahl von Eigenschaften sind nur an wenigen Stellen nötig. Diese Stellen sind gelb hinterlegt.</t>
  </si>
  <si>
    <t>Parameter 4</t>
  </si>
  <si>
    <t>Parameter 5</t>
  </si>
  <si>
    <t>Parameter 6</t>
  </si>
  <si>
    <t>Parameter 7</t>
  </si>
  <si>
    <t>Parameter 8</t>
  </si>
  <si>
    <t>Methode</t>
  </si>
  <si>
    <t>Bezeichnung des Analysenverfahrens</t>
  </si>
  <si>
    <t>Anzahl</t>
  </si>
  <si>
    <t>Modifikation</t>
  </si>
  <si>
    <t>x</t>
  </si>
  <si>
    <t>Beispielhafter Wert [mg/kg]</t>
  </si>
  <si>
    <t>Parameter 9</t>
  </si>
  <si>
    <t>Titrierbare Gesamtsäure</t>
  </si>
  <si>
    <t>Teilnahmen</t>
  </si>
  <si>
    <t>Tabelle wurde bereits einmal erfolgreich gesendet, es handelt sich um eine Aktualisierung:</t>
  </si>
  <si>
    <t>Signifikante
Stellen</t>
  </si>
  <si>
    <t>Titrierbare Gesamtsäure
(als Essigsäure)</t>
  </si>
  <si>
    <t>Deadline</t>
  </si>
  <si>
    <t>interne Teilnahme:</t>
  </si>
  <si>
    <t>Kontaktperson</t>
  </si>
  <si>
    <t>Contact person</t>
  </si>
  <si>
    <t>Name</t>
  </si>
  <si>
    <t>eMail</t>
  </si>
  <si>
    <t>eMail-Address</t>
  </si>
  <si>
    <t>Telefon (inklusive Vorwahl):</t>
  </si>
  <si>
    <t>telefone (including country and area code)</t>
  </si>
  <si>
    <t>Ergebnisangabe mit 3 signifikanten Ziffern [mg/kg]</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</si>
  <si>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</si>
  <si>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</si>
  <si>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</si>
  <si>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</si>
  <si>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</si>
  <si>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</si>
  <si>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Annahmeschluss/Deadline:</t>
  </si>
  <si>
    <t>Falls Sie einen Parameter nicht bearbeiten, lassen Sie die zugehörigen Ergebnisdatenfelder bitte leer.
If you are not analysing parameters in your laboratory do not write anything into the corresponding fields for the results.</t>
  </si>
  <si>
    <t>Zusätzliche Angaben</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</si>
  <si>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</si>
  <si>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</si>
  <si>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</si>
  <si>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</si>
  <si>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</si>
  <si>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Kunden-Nr.</t>
  </si>
  <si>
    <t>Untersuchungsergebnisse</t>
  </si>
  <si>
    <t>Titration</t>
  </si>
  <si>
    <t>Titration bis pH 7,0</t>
  </si>
  <si>
    <t>Titration bis pH 8,1</t>
  </si>
  <si>
    <t>Titration bis pH 8,2</t>
  </si>
  <si>
    <t>pH-Wert des Endpunktes</t>
  </si>
  <si>
    <t>Sonstiger pH-Wert</t>
  </si>
  <si>
    <t>15</t>
  </si>
  <si>
    <t>Wasser</t>
  </si>
  <si>
    <t>g/100 g</t>
  </si>
  <si>
    <t>Fett</t>
  </si>
  <si>
    <t>mg/kg</t>
  </si>
  <si>
    <t>mg/100 g</t>
  </si>
  <si>
    <t>Benzoesäure</t>
  </si>
  <si>
    <t>Sorbinsäure</t>
  </si>
  <si>
    <t>Saccharin</t>
  </si>
  <si>
    <r>
      <t>Phosphatid-P</t>
    </r>
    <r>
      <rPr>
        <b/>
        <vertAlign val="subscript"/>
        <sz val="11"/>
        <rFont val="Times New Roman"/>
        <family val="1"/>
      </rPr>
      <t>2</t>
    </r>
    <r>
      <rPr>
        <b/>
        <sz val="11"/>
        <rFont val="Times New Roman"/>
        <family val="1"/>
      </rPr>
      <t>O</t>
    </r>
    <r>
      <rPr>
        <b/>
        <vertAlign val="subscript"/>
        <sz val="11"/>
        <rFont val="Times New Roman"/>
        <family val="1"/>
      </rPr>
      <t>5</t>
    </r>
  </si>
  <si>
    <t>Cholesterin, GC</t>
  </si>
  <si>
    <t>Gesamtsterine</t>
  </si>
  <si>
    <t>§ 64 LFGB Nr. L 20.01/02-2</t>
  </si>
  <si>
    <t>Bitte eingeben:</t>
  </si>
  <si>
    <t>Trocknung mit IR</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</si>
  <si>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</si>
  <si>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</si>
  <si>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 64 LFGB Nr. L 20.01/02-3, modifiziert</t>
  </si>
  <si>
    <t>§ 64 LFGB Nr. L 20.01/02-3</t>
  </si>
  <si>
    <t>§ 64 LFGB Nr. L 20.01/02-5</t>
  </si>
  <si>
    <t>§ 64 LFGB Nr. L 20.01/02-5, modifiziert</t>
  </si>
  <si>
    <t>§ 64 LFGB Nr. L 06.00-6</t>
  </si>
  <si>
    <t>§ 64 LFGB Nr. L 06.00-6, modifiziert</t>
  </si>
  <si>
    <r>
      <t xml:space="preserve">Hagenauer-Heuer, Deutsche Lebensmittelrundschau </t>
    </r>
    <r>
      <rPr>
        <u/>
        <sz val="10"/>
        <rFont val="Times New Roman"/>
        <family val="1"/>
      </rPr>
      <t>86</t>
    </r>
    <r>
      <rPr>
        <sz val="10"/>
        <rFont val="Times New Roman"/>
        <family val="1"/>
      </rPr>
      <t xml:space="preserve"> Heft 1 (1990)</t>
    </r>
  </si>
  <si>
    <t>HPLC mit UV- oder DAD-Detektion</t>
  </si>
  <si>
    <t>§ 64 LFGB Nr. L 00.00-9</t>
  </si>
  <si>
    <t>§ 64 LFGB Nr. L 00.00-9, modifiziert</t>
  </si>
  <si>
    <t>§ 64 LFGB Nr. L 00.00-10</t>
  </si>
  <si>
    <t>§ 64 LFGB Nr. L 00.00-10, modifiziert</t>
  </si>
  <si>
    <t>§ 64 LFGB Nr. L 00.00-28</t>
  </si>
  <si>
    <t>§ 64 LFGB Nr. L 00.00-28, modifiziert</t>
  </si>
  <si>
    <t>§ 64 LFGB Nr. L 00.00-44</t>
  </si>
  <si>
    <t>§ 64 LFGB Nr. L 00.00-44, modifiziert</t>
  </si>
  <si>
    <t>Cholesterin</t>
  </si>
  <si>
    <r>
      <t xml:space="preserve">Littmann-Nienstedt: Deutsch Lebensm Rundsch </t>
    </r>
    <r>
      <rPr>
        <u/>
        <sz val="10"/>
        <rFont val="Times New Roman"/>
        <family val="1"/>
      </rPr>
      <t>95</t>
    </r>
    <r>
      <rPr>
        <sz val="10"/>
        <rFont val="Times New Roman"/>
        <family val="1"/>
      </rPr>
      <t xml:space="preserve"> 317 (1999)</t>
    </r>
  </si>
  <si>
    <r>
      <t xml:space="preserve">Schulte: Lebensmittelchem Gerichtl Chemie </t>
    </r>
    <r>
      <rPr>
        <u/>
        <sz val="10"/>
        <rFont val="Times New Roman"/>
        <family val="1"/>
      </rPr>
      <t>42</t>
    </r>
    <r>
      <rPr>
        <sz val="10"/>
        <rFont val="Times New Roman"/>
        <family val="1"/>
      </rPr>
      <t xml:space="preserve"> 1 (1988)</t>
    </r>
  </si>
  <si>
    <t>GC-FID nach Verseifung und Extraktion</t>
  </si>
  <si>
    <t>§ 64 LFGB Nr. L 18.00-10</t>
  </si>
  <si>
    <t>§ 64 LFGB Nr. L 18.00-10, modifiziert</t>
  </si>
  <si>
    <t>Enzymatisch nach r-biopharm / Roche Bestell-Nr. 10 139 050 035</t>
  </si>
  <si>
    <t>Mayonnaise</t>
  </si>
  <si>
    <t>Beschreibung der verwendeten Analysenverfahren</t>
  </si>
  <si>
    <t>§ 64 LFGB Nr. L 13.05-3</t>
  </si>
  <si>
    <t>§ 64 LFGB Nr. L 06.00-3</t>
  </si>
  <si>
    <t>§ 64 LFGB Nr. L 20.01/02-6</t>
  </si>
  <si>
    <t>§ 64 LFGB Nr. L 20.01/02-6, modifiziert</t>
  </si>
  <si>
    <t>§ 64 LFGB Nr. L 20.01/02-2, modifiziert</t>
  </si>
  <si>
    <t>§ 64 LFBG Nr. L 26.04-4</t>
  </si>
  <si>
    <t>ja / yes</t>
  </si>
  <si>
    <t>nein / no</t>
  </si>
  <si>
    <t>Schreiben Sie Ihre Daten in die gelb hinterlegten Felder. Geben Sie Ihre Ergebnisse in den aufgeführten Einheiten an.
Write your data into the yellow cells. Give your results in the units of column 2.</t>
  </si>
  <si>
    <t>Alle Ergebnisse sollen auf die Probe bezogen werden.</t>
  </si>
  <si>
    <t>In einigen Fällen, z.B. bei Gehalten um 1 % oder 10 %, ist die Vorgabe gültiger Stellen schwierig: Die Ergebnisse „1,06% und 0,98% sind vergleichbar, nicht aber „1,1 %“ und „0,98%“. Die Angabe einer zusätzlichen gültigen Stelle beim Beispielwert 1,06 ist hier angebracht.</t>
  </si>
  <si>
    <t>Zur Beschreibung des Analysenverfahrens verwenden Sie bitte die im unteren Teil dieses Datenblatts enthaltenen Auswahlfelder.
To describe your method use the Pulldown-menus following after the result area.</t>
  </si>
  <si>
    <t xml:space="preserve">Zunächst werden alle mitgeteilten Laborergebnisse berücksichtigt und die darüber berechneten
statistischen Kenndaten für die Parameter aufgeführt. </t>
  </si>
  <si>
    <t>check of the e-Mail address</t>
  </si>
  <si>
    <t>result of the control</t>
  </si>
  <si>
    <t>§ 64 LFBG Nr. L 26.04-4, modifiziert</t>
  </si>
  <si>
    <t>§ 64 LFGB Nr. L 06.00-3, modifiziert</t>
  </si>
  <si>
    <t>§ 64 LFGB Nr. L 13.05-3, modifiziert</t>
  </si>
  <si>
    <t>§ 64 LFGB Nr. L.01-00-20</t>
  </si>
  <si>
    <t>§ 64 LFGB Nr. L.01-00-20, modifiziert</t>
  </si>
  <si>
    <t>§ 64 LFGB Nr. L 32.00-1, modifiziert</t>
  </si>
  <si>
    <t>§ 64 LFGB Nr. L 32.00-1</t>
  </si>
  <si>
    <t>Bundesverband der deutschen Feinkostindustrie e.V. „Bestimmung des Eigelbgehaltes in Mayonnaise“ Nr. I/10</t>
  </si>
  <si>
    <t>§ 64 LFGB Nr. L 17.00-4</t>
  </si>
  <si>
    <t>§ 64 LFGB Nr. L 17.00-4, modifiziert</t>
  </si>
  <si>
    <t>ISO 5536</t>
  </si>
  <si>
    <t>HPLC-Verfahren (UV- oder DAD-Detektion)</t>
  </si>
  <si>
    <t>Wasserdampfdestillation mit anschließender HPLC-Detektion</t>
  </si>
  <si>
    <t>Wasserdampfdestillation mit anschließender UV-Detektion</t>
  </si>
  <si>
    <t>Aufarbeitung über Strata SAX Phenomenex-Kartusche; HPLC mit DAD</t>
  </si>
  <si>
    <t>HPLC-Verfahren (UV-Detektion) nach Schulte</t>
  </si>
  <si>
    <r>
      <t xml:space="preserve">HPLC nach Hagenauer-Heuer, Deutsche Lebensmittelrundschau </t>
    </r>
    <r>
      <rPr>
        <u/>
        <sz val="11"/>
        <rFont val="Times New Roman"/>
        <family val="1"/>
      </rPr>
      <t>86</t>
    </r>
    <r>
      <rPr>
        <sz val="11"/>
        <rFont val="Times New Roman"/>
        <family val="1"/>
      </rPr>
      <t xml:space="preserve"> Heft 1 (1990)</t>
    </r>
  </si>
  <si>
    <t>Benzoesäure (als freie Säure)</t>
  </si>
  <si>
    <t>Sorbinsäure (als freie Säure)</t>
  </si>
  <si>
    <t>Parameter 10</t>
  </si>
  <si>
    <t>Beispiel für die Eingabe von 2 eMail-Adressen:
Example how to type in 2 different e-mail addresses:</t>
  </si>
  <si>
    <t>info@lvus.de; ergebnisse@lvus.de</t>
  </si>
  <si>
    <t>§ 64 LFGB Nr. L 05.00-14</t>
  </si>
  <si>
    <t>§ 64 LFGB Nr. L 05.00-14, modifiziert</t>
  </si>
  <si>
    <t>Büchi/Caviezel</t>
  </si>
  <si>
    <t>NMR</t>
  </si>
  <si>
    <t>Volumetrische Karl-Fischer-Titration</t>
  </si>
  <si>
    <t>Mikrowellentrocknung mit automatischem Endpunkt</t>
  </si>
  <si>
    <t>§ 64 LFGB Nr. L 03.42-6</t>
  </si>
  <si>
    <t>§ 64 LFGB Nr. L 03.42-6, modifiziert</t>
  </si>
  <si>
    <t>§ 64 LFGB Nr. L 20.01-13</t>
  </si>
  <si>
    <t>§ 64 LFGB Nr. L 20.01-13, modifiziert</t>
  </si>
  <si>
    <t>§ 64 LFGB Nr. L 18.00-17</t>
  </si>
  <si>
    <t>§ 64 LFGB Nr. L 18.00-17, modifiziert</t>
  </si>
  <si>
    <r>
      <t xml:space="preserve">Reineigelb-Gehalt
</t>
    </r>
    <r>
      <rPr>
        <sz val="10"/>
        <rFont val="Times New Roman"/>
        <family val="1"/>
      </rPr>
      <t>(über Cholesterin, GC)</t>
    </r>
  </si>
  <si>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</si>
  <si>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</si>
  <si>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</si>
  <si>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</si>
  <si>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</si>
  <si>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</si>
  <si>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</si>
  <si>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Weibull-Stoldt</t>
  </si>
  <si>
    <t>Büchi Fettextraktionsmaschine mit Soxhlet-Aufsatz ohne Aufschluss</t>
  </si>
  <si>
    <t>Aufschluss, Neutralisation, PLE (pressured liquid extraction), Trocknung des Fettrückstandes bei 103 °C bis zur Gewichtskonstanz</t>
  </si>
  <si>
    <t>§ 64 LFGB Nr. L 03.00-17</t>
  </si>
  <si>
    <t>§ 64 LFGB Nr. L 03.00-17, modifiziert</t>
  </si>
  <si>
    <t>§ 64 LFGB Nr. L 01.00-41</t>
  </si>
  <si>
    <t>§ 64 LFGB Nr. L 01.00-41, modifiziert</t>
  </si>
  <si>
    <t>Umesterung mit Na-Methylat, GC-FID</t>
  </si>
  <si>
    <t>Gefriertrocknung</t>
  </si>
  <si>
    <t>Petrolether-Extraktion ohne Aufschluss</t>
  </si>
  <si>
    <t xml:space="preserve">NIR / Nah-Infrarot-Spektroskopie </t>
  </si>
  <si>
    <t>TS7437, AOAC 963.15</t>
  </si>
  <si>
    <t>AOAC 983.16, FC VOL.82</t>
  </si>
  <si>
    <t>§ 64 LFGB Nr. L 06.00-9</t>
  </si>
  <si>
    <t>§ 64 LFGB Nr. L 06.00-9, modifiziert</t>
  </si>
  <si>
    <t>Hausmethode GC FID angelehnt an Schulte Methode</t>
  </si>
  <si>
    <t>pH-Wert</t>
  </si>
  <si>
    <t>ohne</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</si>
  <si>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</si>
  <si>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</si>
  <si>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</si>
  <si>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</si>
  <si>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</si>
  <si>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</si>
  <si>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</si>
  <si>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</si>
  <si>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</si>
  <si>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</si>
  <si>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</si>
  <si>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</si>
  <si>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L 26.11.03-3 (= L 52.01.01-3)</t>
  </si>
  <si>
    <t>§ 64 LFGB Nr. L 26.11.03-3 (= L 52.01.01-3), modifiziert</t>
  </si>
  <si>
    <t>§ 64 LFGB Nr. L 26.04-3</t>
  </si>
  <si>
    <t>§ 64 LFGB Nr. L 26.04-3, modifiziert</t>
  </si>
  <si>
    <t>§ 64 LFGB Nr. 52.01.01-3</t>
  </si>
  <si>
    <t>§ 64 LFGB Nr. 52.01.01-3, modifiziert</t>
  </si>
  <si>
    <t>§ 64 LFGB Nr. L 06.00-2</t>
  </si>
  <si>
    <t>§ 64 LFGB Nr. L 06.00-2, modifiziert</t>
  </si>
  <si>
    <t>Schweizerisches Lebensmittelbuch Kapitel  30A / 2.2</t>
  </si>
  <si>
    <t>DIN EN 1132: 1994</t>
  </si>
  <si>
    <t>IFU Nr. 11</t>
  </si>
  <si>
    <t>Potentiometrisch</t>
  </si>
  <si>
    <t>§ 64 LFGB Nr. L 31.00-3 (= L 26.26.15)</t>
  </si>
  <si>
    <t>§ 64 LFGB Nr. L 31.00-3 (= L 26.26.15), modifiziert</t>
  </si>
  <si>
    <t>§ 64 LFGB Nr. L 26.11.03-4 (= L 52.01.01-4)</t>
  </si>
  <si>
    <t>§ 64 LFGB Nr. L 26.11.03-4 (= L 52.01.01-4), modifiziert</t>
  </si>
  <si>
    <t>Potentiometrische Titration</t>
  </si>
  <si>
    <t>Kochsalz (über Chlorid)</t>
  </si>
  <si>
    <t>Natrium</t>
  </si>
  <si>
    <t>Kochsalz</t>
  </si>
  <si>
    <t>§ 64 LFGB Nr. L 26.11.03-2 (potentiometrisch)</t>
  </si>
  <si>
    <t>§ 64 LFGB Nr. L 26.11.03-2 (potentiometrisch), modifiziert</t>
  </si>
  <si>
    <t>§ 64 LFGB Nr. L 52.06-3 (potentiometrisch)</t>
  </si>
  <si>
    <t>§ 64 LFGB Nr. L 52.06-3 (potentiometrisch), modifiziert</t>
  </si>
  <si>
    <t>Nach Mohr</t>
  </si>
  <si>
    <t>IFU Nr. 37</t>
  </si>
  <si>
    <t>HPLC der mit Wasser verdünnten und filtrierten Probelösung</t>
  </si>
  <si>
    <t>Ionenchroamtographisch</t>
  </si>
  <si>
    <t>§ 64 LFGB Nr. L 05.02-2</t>
  </si>
  <si>
    <t>§ 64 LFGB Nr. L 05.02-2, modifiziert</t>
  </si>
  <si>
    <t>§ 64 LFGB Nr. L07.00-5/1</t>
  </si>
  <si>
    <t>§ 64 LFGB Nr. L07.00-5/1, modifiziert</t>
  </si>
  <si>
    <t>§ 64LFGB Nr.  L 17.00-6</t>
  </si>
  <si>
    <t>§ 64LFGB Nr.  L 17.00-6, modifiziert</t>
  </si>
  <si>
    <t>VDLUFA III,10.8.2</t>
  </si>
  <si>
    <t>§ 64 LFGB Nrn L 06.00-4 und L 06.00-9</t>
  </si>
  <si>
    <t>§ 64 LFGB Nr. L 07.00-56, modifiziert</t>
  </si>
  <si>
    <t>§ 64 LFGB Nr. L 07.00-56</t>
  </si>
  <si>
    <t>AOAC 985.35</t>
  </si>
  <si>
    <t>DIN EN ISO 15510</t>
  </si>
  <si>
    <t>DIN EN ISO 15763</t>
  </si>
  <si>
    <t>VDLUA VII 2.2.2.6</t>
  </si>
  <si>
    <t>DIN EN ISO 14911</t>
  </si>
  <si>
    <t>DIN EN ISO 17294-2</t>
  </si>
  <si>
    <t>DIN EN ISO 7980 DEV 3a</t>
  </si>
  <si>
    <t>DIN EN ISO 11885</t>
  </si>
  <si>
    <t>§ 64 LFGB Nr. L 31.00-10 (DIN EN 1134), modifiziert</t>
  </si>
  <si>
    <t>§ 64 LFGB Nr. L 31.00-10 (DIN EN 1134)</t>
  </si>
  <si>
    <t>§ 64 LFGB Nr. L 17.00-17, modifiziert</t>
  </si>
  <si>
    <t>§ 64 LFGB Nr. L 17.00-17</t>
  </si>
  <si>
    <t>§ 64 LFGB Nr. L 00.00-19/1, modifiziert</t>
  </si>
  <si>
    <t>§ 64 LFGB Nr. L 00.00-19/1</t>
  </si>
  <si>
    <t>Verfahren</t>
  </si>
  <si>
    <t>Atomemissionsspektrometrie (AES)</t>
  </si>
  <si>
    <t>Ionensensitive Bestimmung</t>
  </si>
  <si>
    <t>Kapillarelektrophores</t>
  </si>
  <si>
    <t>ICP-AES</t>
  </si>
  <si>
    <t>ICP-OES</t>
  </si>
  <si>
    <t>ICP-MS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</si>
  <si>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</si>
  <si>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</si>
  <si>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</si>
  <si>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</si>
  <si>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</si>
  <si>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</si>
  <si>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Oxidationsmittel</t>
  </si>
  <si>
    <t>Sonstige Säure</t>
  </si>
  <si>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</si>
  <si>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r>
      <rPr>
        <sz val="11"/>
        <rFont val="Times New Roman"/>
        <family val="1"/>
      </rPr>
      <t xml:space="preserve"> + HCl</t>
    </r>
  </si>
  <si>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</si>
  <si>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</si>
  <si>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</si>
  <si>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</si>
  <si>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</si>
  <si>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</si>
  <si>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Trockenveraschung bei 450 bis 500 °C</t>
  </si>
  <si>
    <t>wässrige Extraktion</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</si>
  <si>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</si>
  <si>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</si>
  <si>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</si>
  <si>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</si>
  <si>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</si>
  <si>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</si>
  <si>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</si>
  <si>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</si>
  <si>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</si>
  <si>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</si>
  <si>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</si>
  <si>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</si>
  <si>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</si>
  <si>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</si>
  <si>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</si>
  <si>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</si>
  <si>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</si>
  <si>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</si>
  <si>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</si>
  <si>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</si>
  <si>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Aufschlussprinzip</t>
  </si>
  <si>
    <t>verwendete Säure(n)</t>
  </si>
  <si>
    <t>Messprinzip</t>
  </si>
  <si>
    <t>Verfahren / Literatur</t>
  </si>
  <si>
    <r>
      <t>Titrierbare Gesamtsäure
(</t>
    </r>
    <r>
      <rPr>
        <sz val="12"/>
        <rFont val="Times New Roman"/>
        <family val="1"/>
      </rPr>
      <t>pH 8,1, berechnet als Essigsäure</t>
    </r>
    <r>
      <rPr>
        <sz val="13"/>
        <rFont val="Times New Roman"/>
        <family val="1"/>
      </rPr>
      <t>)</t>
    </r>
  </si>
  <si>
    <t>V.1</t>
  </si>
  <si>
    <t>LECO TGA 110°C</t>
  </si>
  <si>
    <t>PSE (Pressured Solvent Extraction): Salzsäureaufschluss / Petroletherextraktion</t>
  </si>
  <si>
    <t>§ 64 LFGB Nr. L 20.01/02-4 (potentiometrisch)</t>
  </si>
  <si>
    <t>§ 64 LFGB Nr. L 20.01/02-4 (potentiometrisch), modifiziert</t>
  </si>
  <si>
    <t>DIN EN 15621</t>
  </si>
  <si>
    <t>DIN EN 16943:2017</t>
  </si>
  <si>
    <t>§ 64 LFGB Nr. L 00.00-135</t>
  </si>
  <si>
    <t>§ 64 LFGB Nr. L 00.00-135, modifiziert</t>
  </si>
  <si>
    <t>§ 64 LFGB Nr. L 00.00-144, modifiziert</t>
  </si>
  <si>
    <t>§ 64 LFGB Nr. L 00.00-144</t>
  </si>
  <si>
    <t>DIN EN ISO 15505</t>
  </si>
  <si>
    <t>§ 64 LFGB Nr. L 05.02-1</t>
  </si>
  <si>
    <t>§ 64 LFGB Nr. L 05.02-1, modifiziert</t>
  </si>
  <si>
    <t>§ 64 LFGB Nr. L 06.00-5/2</t>
  </si>
  <si>
    <t>§ 64 LFGB Nr. L 06.00-5/2, modifiziert</t>
  </si>
  <si>
    <t>§ 64 LFGB Nr. L 13.05-4</t>
  </si>
  <si>
    <t>§ 64 LFGB Nr. L 13.05-4, modifiziert</t>
  </si>
  <si>
    <t>§ 64 LFGB Nr. L 03.00-11</t>
  </si>
  <si>
    <t>§ 64 LFGB Nr. L 03.00-11, modifiziert</t>
  </si>
  <si>
    <t>?</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</si>
  <si>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</si>
  <si>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</si>
  <si>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</si>
  <si>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</si>
  <si>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</si>
  <si>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</si>
  <si>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</si>
  <si>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</si>
  <si>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</si>
  <si>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</si>
  <si>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</si>
  <si>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Ihre Ergebnisse mit den in Spalte 3 aufgeführten signifikanten Stellen an. Beispiele hierzu sind in "Signifikanz" enthalten.
Report your results with in column 3 shown significant numbers (there are some examples in sheet "Significance".</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</si>
  <si>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</si>
  <si>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</si>
  <si>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</si>
  <si>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</si>
  <si>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Kontaktname</t>
  </si>
  <si>
    <t>Mailadresse</t>
  </si>
  <si>
    <t>Zertifikat geeignet</t>
  </si>
  <si>
    <t>§ 64 LFGB Nr. L 20.01/02-1:1980-05</t>
  </si>
  <si>
    <t>§ 64 LFGB Nr. L 20.01/02-1:1980-05, modifiziert</t>
  </si>
  <si>
    <t>Thermometrische Titration</t>
  </si>
  <si>
    <t>Natriumsensitive Elektrode</t>
  </si>
  <si>
    <t>§ 64 LFGB Nr. L 00.00-19/2, modifiziert</t>
  </si>
  <si>
    <t>Mikrowellendruckaufschluss nach 13805,  Messung nach EN 16943</t>
  </si>
  <si>
    <r>
      <rPr>
        <sz val="12"/>
        <color rgb="FF3366FF"/>
        <rFont val="Times New Roman"/>
        <family val="1"/>
      </rPr>
      <t>Berechnungsgrundlage über Cholesterin (GC-Verfahren):</t>
    </r>
    <r>
      <rPr>
        <sz val="12"/>
        <rFont val="Times New Roman"/>
        <family val="1"/>
      </rPr>
      <t xml:space="preserve"> 2,4 % Cholesterin in der Reineigelbtrockenmasse und 50 % Trockenmasse im Reineigelb. Dies entspricht der Empfehlung des ALS –Ei (Journal für Verbraucherschutz 1 371 (2006))</t>
    </r>
  </si>
  <si>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</si>
  <si>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</si>
  <si>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</si>
  <si>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</si>
  <si>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t>Trocknung bei 102 °C ± 2 °C mit Seesand 4 Std.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</si>
</sst>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7"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b/>
      <sz val="11"/>
      <name val="Times New Roman"/>
      <family val="1"/>
    </font>
    <font>
      <sz val="12"/>
      <color indexed="10"/>
      <name val="Times New Roman"/>
      <family val="1"/>
    </font>
    <font>
      <sz val="11"/>
      <color indexed="12"/>
      <name val="Times New Roman"/>
      <family val="1"/>
    </font>
    <font>
      <b/>
      <vertAlign val="subscript"/>
      <sz val="11"/>
      <name val="Times New Roman"/>
      <family val="1"/>
    </font>
    <font>
      <sz val="11"/>
      <color indexed="42"/>
      <name val="Times New Roman"/>
      <family val="1"/>
    </font>
    <font>
      <sz val="10"/>
      <name val="Symbol"/>
      <family val="1"/>
      <charset val="2"/>
    </font>
    <font>
      <u/>
      <sz val="10"/>
      <name val="Times New Roman"/>
      <family val="1"/>
    </font>
    <font>
      <sz val="12"/>
      <color indexed="9"/>
      <name val="Times New Roman"/>
      <family val="1"/>
    </font>
    <font>
      <u/>
      <sz val="11"/>
      <name val="Times New Roman"/>
      <family val="1"/>
    </font>
    <font>
      <u/>
      <sz val="11"/>
      <color indexed="12"/>
      <name val="Times New Roman"/>
      <family val="1"/>
    </font>
    <font>
      <sz val="10"/>
      <name val="Arial"/>
      <family val="2"/>
    </font>
    <font>
      <vertAlign val="subscript"/>
      <sz val="11"/>
      <name val="Times New Roman"/>
      <family val="1"/>
    </font>
    <font>
      <i/>
      <vertAlign val="subscript"/>
      <sz val="11"/>
      <name val="Times New Roman"/>
      <family val="1"/>
    </font>
    <font>
      <i/>
      <sz val="11"/>
      <color theme="0" tint="-0.499984740745262"/>
      <name val="Times New Roman"/>
      <family val="1"/>
    </font>
    <font>
      <b/>
      <sz val="11"/>
      <color rgb="FFFF0000"/>
      <name val="Times New Roman"/>
      <family val="1"/>
    </font>
    <font>
      <sz val="12"/>
      <color rgb="FF3366FF"/>
      <name val="Times New Roman"/>
      <family val="1"/>
    </font>
  </fonts>
  <fills count="12">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9">
    <xf numFmtId="0" fontId="0" fillId="0" borderId="0"/>
    <xf numFmtId="0" fontId="1"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1" fillId="0" borderId="0"/>
    <xf numFmtId="0" fontId="5" fillId="0" borderId="0"/>
    <xf numFmtId="0" fontId="5" fillId="0" borderId="0"/>
    <xf numFmtId="0" fontId="5" fillId="0" borderId="0"/>
    <xf numFmtId="0" fontId="1" fillId="0" borderId="0" applyNumberFormat="0" applyFill="0" applyBorder="0" applyAlignment="0" applyProtection="0">
      <alignment vertical="top"/>
      <protection locked="0"/>
    </xf>
    <xf numFmtId="0" fontId="31" fillId="0" borderId="0"/>
  </cellStyleXfs>
  <cellXfs count="179">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8"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4" fillId="0" borderId="0" xfId="0" applyFont="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3" xfId="0" applyFont="1" applyBorder="1" applyAlignment="1" applyProtection="1">
      <alignment wrapText="1"/>
      <protection hidden="1"/>
    </xf>
    <xf numFmtId="0" fontId="4" fillId="0" borderId="0" xfId="0" applyFont="1" applyProtection="1">
      <protection locked="0" hidden="1"/>
    </xf>
    <xf numFmtId="0" fontId="5" fillId="0" borderId="4" xfId="0" applyFont="1" applyBorder="1" applyAlignment="1">
      <alignment vertical="top" wrapText="1"/>
    </xf>
    <xf numFmtId="0" fontId="19" fillId="0" borderId="0" xfId="0" applyFont="1" applyProtection="1">
      <protection hidden="1"/>
    </xf>
    <xf numFmtId="0" fontId="19" fillId="0" borderId="0" xfId="0" applyFont="1" applyAlignment="1" applyProtection="1">
      <alignment wrapText="1"/>
      <protection hidden="1"/>
    </xf>
    <xf numFmtId="0" fontId="19" fillId="0" borderId="0" xfId="0" applyFont="1" applyAlignment="1" applyProtection="1">
      <alignment horizontal="left" wrapText="1"/>
      <protection hidden="1"/>
    </xf>
    <xf numFmtId="0" fontId="19" fillId="0" borderId="0" xfId="0" applyFont="1" applyAlignment="1">
      <alignment vertical="center" wrapText="1"/>
    </xf>
    <xf numFmtId="0" fontId="19" fillId="4" borderId="0" xfId="0" applyFont="1" applyFill="1" applyAlignment="1" applyProtection="1">
      <alignment vertical="center" wrapText="1"/>
      <protection hidden="1"/>
    </xf>
    <xf numFmtId="0" fontId="17" fillId="0" borderId="0" xfId="0" applyFont="1" applyAlignment="1">
      <alignment horizontal="justify" vertical="top" wrapText="1"/>
    </xf>
    <xf numFmtId="0" fontId="17" fillId="0" borderId="0" xfId="0" applyFont="1" applyAlignment="1">
      <alignment wrapText="1"/>
    </xf>
    <xf numFmtId="0" fontId="17" fillId="0" borderId="0" xfId="0" applyFont="1" applyAlignment="1">
      <alignment horizontal="left" wrapText="1"/>
    </xf>
    <xf numFmtId="0" fontId="5" fillId="0" borderId="4"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3" xfId="0" applyFont="1" applyBorder="1" applyAlignment="1" applyProtection="1">
      <alignment wrapText="1"/>
      <protection hidden="1"/>
    </xf>
    <xf numFmtId="0" fontId="4" fillId="0" borderId="0" xfId="0" applyFont="1" applyAlignment="1" applyProtection="1">
      <alignment horizontal="left" wrapText="1"/>
      <protection hidden="1"/>
    </xf>
    <xf numFmtId="49" fontId="0" fillId="2" borderId="0" xfId="0" applyNumberFormat="1" applyFill="1" applyAlignment="1">
      <alignment horizontal="center"/>
    </xf>
    <xf numFmtId="0" fontId="19" fillId="0" borderId="0" xfId="0" applyFont="1" applyAlignment="1" applyProtection="1">
      <alignment horizontal="center" vertical="center"/>
      <protection hidden="1"/>
    </xf>
    <xf numFmtId="14" fontId="0" fillId="2"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11" fillId="0" borderId="0" xfId="0" applyFont="1" applyAlignment="1">
      <alignment vertical="center"/>
    </xf>
    <xf numFmtId="0" fontId="22" fillId="0" borderId="0" xfId="0" applyFont="1" applyAlignment="1" applyProtection="1">
      <alignment vertical="center"/>
      <protection hidden="1"/>
    </xf>
    <xf numFmtId="0" fontId="0" fillId="4" borderId="0" xfId="0" applyFill="1" applyAlignment="1" applyProtection="1">
      <alignment horizontal="center"/>
      <protection hidden="1"/>
    </xf>
    <xf numFmtId="0" fontId="17" fillId="3" borderId="0" xfId="0" applyFont="1" applyFill="1" applyProtection="1">
      <protection hidden="1"/>
    </xf>
    <xf numFmtId="0" fontId="19" fillId="5" borderId="0" xfId="0" applyFont="1" applyFill="1" applyAlignment="1" applyProtection="1">
      <alignment horizontal="left" vertical="center"/>
      <protection hidden="1"/>
    </xf>
    <xf numFmtId="0" fontId="19" fillId="5" borderId="0" xfId="0" applyFont="1" applyFill="1" applyAlignment="1" applyProtection="1">
      <alignment horizontal="center" vertical="center"/>
      <protection hidden="1"/>
    </xf>
    <xf numFmtId="0" fontId="19" fillId="5" borderId="0" xfId="0" applyFont="1" applyFill="1" applyAlignment="1" applyProtection="1">
      <alignment vertical="center"/>
      <protection hidden="1"/>
    </xf>
    <xf numFmtId="0" fontId="20" fillId="0" borderId="0" xfId="0" applyFont="1" applyAlignment="1" applyProtection="1">
      <alignment horizontal="center" vertical="center"/>
      <protection hidden="1"/>
    </xf>
    <xf numFmtId="0" fontId="17" fillId="0" borderId="0" xfId="0" applyFont="1" applyAlignment="1">
      <alignment horizontal="left" vertical="top" wrapText="1"/>
    </xf>
    <xf numFmtId="0" fontId="5" fillId="0" borderId="0" xfId="0" applyFont="1" applyAlignment="1" applyProtection="1">
      <alignment horizontal="left" vertical="top" wrapText="1"/>
      <protection hidden="1"/>
    </xf>
    <xf numFmtId="0" fontId="5" fillId="0" borderId="0" xfId="0" applyFont="1" applyAlignment="1" applyProtection="1">
      <alignment horizontal="left"/>
      <protection hidden="1"/>
    </xf>
    <xf numFmtId="0" fontId="19" fillId="0" borderId="0" xfId="0" applyFont="1" applyAlignment="1" applyProtection="1">
      <alignment vertical="center"/>
      <protection hidden="1"/>
    </xf>
    <xf numFmtId="0" fontId="19" fillId="4" borderId="0" xfId="0" applyFont="1" applyFill="1" applyAlignment="1">
      <alignment vertical="center" wrapText="1"/>
    </xf>
    <xf numFmtId="0" fontId="5" fillId="0" borderId="0" xfId="0" applyFont="1"/>
    <xf numFmtId="0" fontId="7" fillId="4" borderId="0" xfId="0" applyFont="1" applyFill="1" applyProtection="1">
      <protection hidden="1"/>
    </xf>
    <xf numFmtId="0" fontId="11" fillId="0" borderId="0" xfId="0" applyFont="1" applyProtection="1">
      <protection hidden="1"/>
    </xf>
    <xf numFmtId="0" fontId="23" fillId="0" borderId="0" xfId="0" applyFont="1" applyAlignment="1">
      <alignment horizontal="left" vertical="center" wrapText="1"/>
    </xf>
    <xf numFmtId="0" fontId="23" fillId="0" borderId="0" xfId="0" applyFont="1" applyAlignment="1">
      <alignment horizontal="left" vertical="center"/>
    </xf>
    <xf numFmtId="0" fontId="17" fillId="0" borderId="0" xfId="0" applyFont="1" applyAlignment="1" applyProtection="1">
      <alignment horizontal="left"/>
      <protection hidden="1"/>
    </xf>
    <xf numFmtId="0" fontId="17" fillId="0" borderId="2" xfId="0" applyFont="1" applyBorder="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xf>
    <xf numFmtId="0" fontId="17" fillId="0" borderId="0" xfId="0" applyFont="1" applyAlignment="1">
      <alignment horizontal="left"/>
    </xf>
    <xf numFmtId="0" fontId="17" fillId="0" borderId="0" xfId="0" applyFont="1" applyAlignment="1" applyProtection="1">
      <alignment horizontal="right"/>
      <protection locked="0"/>
    </xf>
    <xf numFmtId="0" fontId="4" fillId="0" borderId="0" xfId="0" applyFont="1" applyAlignment="1" applyProtection="1">
      <alignment horizontal="left"/>
      <protection hidden="1"/>
    </xf>
    <xf numFmtId="0" fontId="20" fillId="0" borderId="0" xfId="0" applyFont="1" applyAlignment="1" applyProtection="1">
      <alignment horizontal="center"/>
      <protection hidden="1"/>
    </xf>
    <xf numFmtId="0" fontId="14" fillId="0" borderId="0" xfId="0" applyFont="1" applyProtection="1">
      <protection hidden="1"/>
    </xf>
    <xf numFmtId="49" fontId="1" fillId="2" borderId="0" xfId="1" applyNumberFormat="1" applyFill="1" applyAlignment="1" applyProtection="1">
      <alignment vertical="center"/>
      <protection locked="0"/>
    </xf>
    <xf numFmtId="49" fontId="4" fillId="2" borderId="0" xfId="0" applyNumberFormat="1" applyFont="1" applyFill="1" applyAlignment="1" applyProtection="1">
      <alignment horizontal="right"/>
      <protection locked="0"/>
    </xf>
    <xf numFmtId="49" fontId="19" fillId="2" borderId="0" xfId="0" applyNumberFormat="1" applyFont="1" applyFill="1" applyAlignment="1" applyProtection="1">
      <alignment vertical="center"/>
      <protection locked="0"/>
    </xf>
    <xf numFmtId="0" fontId="0" fillId="4" borderId="0" xfId="0" applyFill="1" applyAlignment="1" applyProtection="1">
      <alignment horizontal="center"/>
      <protection locked="0"/>
    </xf>
    <xf numFmtId="0" fontId="28" fillId="0" borderId="0" xfId="0" applyFont="1" applyProtection="1">
      <protection hidden="1"/>
    </xf>
    <xf numFmtId="1" fontId="5" fillId="0" borderId="0" xfId="3" applyNumberFormat="1" applyFont="1"/>
    <xf numFmtId="0" fontId="17" fillId="0" borderId="2" xfId="0" applyFont="1" applyBorder="1" applyAlignment="1" applyProtection="1">
      <alignment horizontal="left" vertical="top" wrapText="1"/>
      <protection hidden="1"/>
    </xf>
    <xf numFmtId="0" fontId="17" fillId="0" borderId="0" xfId="0" applyFont="1" applyAlignment="1" applyProtection="1">
      <alignment horizontal="left" vertical="top" wrapText="1"/>
      <protection hidden="1"/>
    </xf>
    <xf numFmtId="0" fontId="17" fillId="0" borderId="3" xfId="0" applyFont="1" applyBorder="1" applyAlignment="1" applyProtection="1">
      <alignment horizontal="left" wrapText="1"/>
      <protection hidden="1"/>
    </xf>
    <xf numFmtId="0" fontId="17" fillId="0" borderId="0" xfId="0" applyFont="1" applyAlignment="1" applyProtection="1">
      <alignment horizontal="left" wrapText="1"/>
      <protection hidden="1"/>
    </xf>
    <xf numFmtId="0" fontId="17" fillId="0" borderId="4" xfId="4" applyFont="1" applyBorder="1" applyAlignment="1">
      <alignment horizontal="left" vertical="top" wrapText="1"/>
    </xf>
    <xf numFmtId="0" fontId="17" fillId="0" borderId="0" xfId="4" applyFont="1" applyAlignment="1" applyProtection="1">
      <alignment horizontal="left"/>
      <protection locked="0" hidden="1"/>
    </xf>
    <xf numFmtId="0" fontId="17" fillId="0" borderId="0" xfId="4" applyFont="1" applyAlignment="1" applyProtection="1">
      <alignment horizontal="left"/>
      <protection hidden="1"/>
    </xf>
    <xf numFmtId="0" fontId="17" fillId="0" borderId="2" xfId="4" applyFont="1" applyBorder="1" applyAlignment="1" applyProtection="1">
      <alignment horizontal="left" vertical="top" wrapText="1"/>
      <protection hidden="1"/>
    </xf>
    <xf numFmtId="0" fontId="17" fillId="0" borderId="0" xfId="4" applyFont="1" applyAlignment="1">
      <alignment horizontal="left" vertical="top" wrapText="1"/>
    </xf>
    <xf numFmtId="0" fontId="17" fillId="0" borderId="0" xfId="4" applyFont="1" applyAlignment="1">
      <alignment horizontal="left" wrapText="1"/>
    </xf>
    <xf numFmtId="0" fontId="17" fillId="0" borderId="0" xfId="4" applyFont="1" applyAlignment="1" applyProtection="1">
      <alignment horizontal="left" vertical="top" wrapText="1"/>
      <protection hidden="1"/>
    </xf>
    <xf numFmtId="0" fontId="5" fillId="0" borderId="0" xfId="4"/>
    <xf numFmtId="0" fontId="5" fillId="0" borderId="0" xfId="4" applyAlignment="1">
      <alignment horizontal="center"/>
    </xf>
    <xf numFmtId="0" fontId="5" fillId="0" borderId="0" xfId="4" applyAlignment="1" applyProtection="1">
      <alignment horizontal="center"/>
      <protection locked="0" hidden="1"/>
    </xf>
    <xf numFmtId="0" fontId="5" fillId="0" borderId="0" xfId="4" applyProtection="1">
      <protection locked="0" hidden="1"/>
    </xf>
    <xf numFmtId="0" fontId="21" fillId="0" borderId="0" xfId="4" applyFont="1"/>
    <xf numFmtId="0" fontId="5" fillId="0" borderId="0" xfId="5"/>
    <xf numFmtId="0" fontId="0" fillId="6" borderId="0" xfId="0" applyFill="1" applyProtection="1">
      <protection hidden="1"/>
    </xf>
    <xf numFmtId="0" fontId="23" fillId="6" borderId="0" xfId="0" applyFont="1" applyFill="1" applyProtection="1">
      <protection hidden="1"/>
    </xf>
    <xf numFmtId="0" fontId="6" fillId="6" borderId="0" xfId="0" applyFont="1" applyFill="1" applyProtection="1">
      <protection hidden="1"/>
    </xf>
    <xf numFmtId="0" fontId="8" fillId="6" borderId="0" xfId="0" applyFont="1" applyFill="1" applyAlignment="1" applyProtection="1">
      <alignment vertical="center" wrapText="1"/>
      <protection hidden="1"/>
    </xf>
    <xf numFmtId="0" fontId="0" fillId="6" borderId="0" xfId="0" applyFill="1" applyAlignment="1" applyProtection="1">
      <alignment horizontal="center" vertical="center"/>
      <protection hidden="1"/>
    </xf>
    <xf numFmtId="0" fontId="5" fillId="6" borderId="0" xfId="0" applyFont="1" applyFill="1" applyAlignment="1" applyProtection="1">
      <alignment vertical="center"/>
      <protection hidden="1"/>
    </xf>
    <xf numFmtId="0" fontId="1" fillId="6" borderId="0" xfId="1" applyFill="1" applyBorder="1" applyAlignment="1" applyProtection="1">
      <protection hidden="1"/>
    </xf>
    <xf numFmtId="0" fontId="11" fillId="6" borderId="0" xfId="0" applyFont="1" applyFill="1" applyAlignment="1" applyProtection="1">
      <alignment vertical="center"/>
      <protection hidden="1"/>
    </xf>
    <xf numFmtId="0" fontId="7" fillId="6" borderId="0" xfId="0" applyFont="1" applyFill="1" applyProtection="1">
      <protection hidden="1"/>
    </xf>
    <xf numFmtId="0" fontId="4" fillId="6" borderId="0" xfId="0" applyFont="1" applyFill="1" applyAlignment="1" applyProtection="1">
      <alignment vertical="center" wrapText="1"/>
      <protection hidden="1"/>
    </xf>
    <xf numFmtId="0" fontId="21" fillId="0" borderId="0" xfId="5" applyFont="1"/>
    <xf numFmtId="0" fontId="5" fillId="4" borderId="1" xfId="5" applyFill="1" applyBorder="1" applyAlignment="1">
      <alignment horizontal="left" vertical="top" wrapText="1"/>
    </xf>
    <xf numFmtId="0" fontId="4" fillId="3" borderId="1" xfId="5" applyFont="1" applyFill="1" applyBorder="1" applyAlignment="1">
      <alignment horizontal="center" vertical="top" wrapText="1"/>
    </xf>
    <xf numFmtId="2" fontId="22" fillId="3" borderId="1" xfId="5" applyNumberFormat="1" applyFont="1" applyFill="1" applyBorder="1" applyAlignment="1">
      <alignment horizontal="center" vertical="top" wrapText="1"/>
    </xf>
    <xf numFmtId="0" fontId="5" fillId="3" borderId="0" xfId="5" applyFill="1"/>
    <xf numFmtId="0" fontId="5" fillId="0" borderId="0" xfId="6" applyAlignment="1">
      <alignment vertical="center"/>
    </xf>
    <xf numFmtId="0" fontId="5" fillId="0" borderId="0" xfId="6"/>
    <xf numFmtId="0" fontId="8" fillId="0" borderId="0" xfId="6" applyFont="1" applyAlignment="1">
      <alignment vertical="center"/>
    </xf>
    <xf numFmtId="0" fontId="4" fillId="0" borderId="0" xfId="6" applyFont="1" applyAlignment="1">
      <alignment vertical="center"/>
    </xf>
    <xf numFmtId="0" fontId="4" fillId="0" borderId="0" xfId="6" applyFont="1"/>
    <xf numFmtId="0" fontId="4" fillId="3" borderId="0" xfId="6" applyFont="1" applyFill="1"/>
    <xf numFmtId="0" fontId="4" fillId="3" borderId="0" xfId="6" applyFont="1" applyFill="1" applyAlignment="1">
      <alignment vertical="center"/>
    </xf>
    <xf numFmtId="0" fontId="15" fillId="3" borderId="0" xfId="7" applyFont="1" applyFill="1" applyAlignment="1" applyProtection="1">
      <alignment horizontal="justify" vertical="center"/>
    </xf>
    <xf numFmtId="0" fontId="4" fillId="3" borderId="1" xfId="6" applyFont="1" applyFill="1" applyBorder="1" applyAlignment="1">
      <alignment horizontal="left" vertical="top" wrapText="1"/>
    </xf>
    <xf numFmtId="0" fontId="4" fillId="3" borderId="1" xfId="6" applyFont="1" applyFill="1" applyBorder="1" applyAlignment="1">
      <alignment horizontal="center" vertical="top" wrapText="1"/>
    </xf>
    <xf numFmtId="2" fontId="22" fillId="3" borderId="1" xfId="6" applyNumberFormat="1" applyFont="1" applyFill="1" applyBorder="1" applyAlignment="1">
      <alignment horizontal="center" vertical="top" wrapText="1"/>
    </xf>
    <xf numFmtId="164" fontId="22" fillId="3" borderId="1" xfId="6" applyNumberFormat="1" applyFont="1" applyFill="1" applyBorder="1" applyAlignment="1">
      <alignment horizontal="center" vertical="top" wrapText="1"/>
    </xf>
    <xf numFmtId="0" fontId="5" fillId="3" borderId="0" xfId="6" applyFill="1" applyAlignment="1">
      <alignment vertical="center"/>
    </xf>
    <xf numFmtId="0" fontId="5" fillId="3" borderId="0" xfId="6" applyFill="1"/>
    <xf numFmtId="0" fontId="5" fillId="8" borderId="0" xfId="0" applyFont="1" applyFill="1" applyAlignment="1">
      <alignment vertical="center"/>
    </xf>
    <xf numFmtId="0" fontId="5" fillId="0" borderId="0" xfId="0" applyFont="1" applyAlignment="1">
      <alignment vertical="center"/>
    </xf>
    <xf numFmtId="0" fontId="5" fillId="9" borderId="0" xfId="0" applyFont="1" applyFill="1" applyAlignment="1">
      <alignment horizontal="left" vertical="center"/>
    </xf>
    <xf numFmtId="49" fontId="5" fillId="2" borderId="0" xfId="0" applyNumberFormat="1" applyFont="1" applyFill="1" applyAlignment="1">
      <alignment horizontal="center"/>
    </xf>
    <xf numFmtId="0" fontId="5" fillId="0" borderId="0" xfId="8" applyFont="1"/>
    <xf numFmtId="0" fontId="5" fillId="0" borderId="5" xfId="5" applyBorder="1" applyAlignment="1">
      <alignment horizontal="left" wrapText="1"/>
    </xf>
    <xf numFmtId="0" fontId="5" fillId="0" borderId="5" xfId="5" applyBorder="1" applyAlignment="1">
      <alignment horizontal="left"/>
    </xf>
    <xf numFmtId="0" fontId="8" fillId="0" borderId="0" xfId="5" applyFont="1" applyAlignment="1">
      <alignment horizontal="left" wrapText="1"/>
    </xf>
    <xf numFmtId="0" fontId="8" fillId="0" borderId="0" xfId="5" applyFont="1" applyAlignment="1">
      <alignment horizontal="left"/>
    </xf>
    <xf numFmtId="0" fontId="5" fillId="0" borderId="0" xfId="5" applyAlignment="1">
      <alignment horizontal="left" wrapText="1"/>
    </xf>
    <xf numFmtId="0" fontId="5" fillId="0" borderId="0" xfId="5" applyAlignment="1">
      <alignment horizontal="left"/>
    </xf>
    <xf numFmtId="0" fontId="9" fillId="0" borderId="0" xfId="5" applyFont="1" applyAlignment="1">
      <alignment horizontal="left" wrapText="1"/>
    </xf>
    <xf numFmtId="0" fontId="5" fillId="0" borderId="0" xfId="6" applyAlignment="1">
      <alignment horizontal="left" vertical="center" wrapText="1"/>
    </xf>
    <xf numFmtId="0" fontId="5" fillId="0" borderId="0" xfId="6" applyAlignment="1">
      <alignment horizontal="left" vertical="center"/>
    </xf>
    <xf numFmtId="0" fontId="8" fillId="0" borderId="0" xfId="6" applyFont="1" applyAlignment="1">
      <alignment horizontal="left" vertical="center"/>
    </xf>
    <xf numFmtId="0" fontId="4" fillId="0" borderId="0" xfId="6" applyFont="1" applyAlignment="1">
      <alignment horizontal="left"/>
    </xf>
    <xf numFmtId="0" fontId="4" fillId="0" borderId="0" xfId="6" applyFont="1" applyAlignment="1">
      <alignment horizontal="left" vertical="center" wrapText="1"/>
    </xf>
    <xf numFmtId="0" fontId="4" fillId="0" borderId="0" xfId="6" applyFont="1" applyAlignment="1">
      <alignment horizontal="left" vertical="center"/>
    </xf>
    <xf numFmtId="0" fontId="8" fillId="3" borderId="0" xfId="6" applyFont="1" applyFill="1" applyAlignment="1">
      <alignment horizontal="left"/>
    </xf>
    <xf numFmtId="0" fontId="8" fillId="3" borderId="5" xfId="6" applyFont="1" applyFill="1" applyBorder="1" applyAlignment="1">
      <alignment horizontal="left" vertical="center" wrapText="1"/>
    </xf>
    <xf numFmtId="0" fontId="4" fillId="3" borderId="5" xfId="6" applyFont="1" applyFill="1" applyBorder="1" applyAlignment="1">
      <alignment horizontal="left" vertical="center"/>
    </xf>
    <xf numFmtId="0" fontId="4" fillId="3" borderId="0" xfId="6" applyFont="1" applyFill="1" applyAlignment="1">
      <alignment horizontal="left" vertical="center"/>
    </xf>
    <xf numFmtId="0" fontId="4" fillId="3" borderId="0" xfId="6" applyFont="1" applyFill="1" applyAlignment="1">
      <alignment horizontal="left" wrapText="1"/>
    </xf>
    <xf numFmtId="0" fontId="4" fillId="3" borderId="0" xfId="6" applyFont="1" applyFill="1" applyAlignment="1">
      <alignment horizontal="left"/>
    </xf>
    <xf numFmtId="0" fontId="5" fillId="3" borderId="0" xfId="6" applyFill="1" applyAlignment="1">
      <alignment horizontal="left" wrapText="1"/>
    </xf>
    <xf numFmtId="0" fontId="5" fillId="3" borderId="0" xfId="6" applyFill="1" applyAlignment="1">
      <alignment horizontal="left" vertical="center" wrapText="1"/>
    </xf>
    <xf numFmtId="0" fontId="9" fillId="0" borderId="0" xfId="6" applyFont="1" applyAlignment="1">
      <alignment horizontal="left" vertical="center"/>
    </xf>
    <xf numFmtId="0" fontId="21" fillId="3" borderId="0" xfId="6" applyFont="1" applyFill="1" applyAlignment="1">
      <alignment horizontal="left" vertical="center" wrapText="1"/>
    </xf>
    <xf numFmtId="0" fontId="5" fillId="9" borderId="0" xfId="0" applyFont="1" applyFill="1" applyAlignment="1">
      <alignment horizontal="left" vertical="center" wrapText="1"/>
    </xf>
    <xf numFmtId="0" fontId="5" fillId="9" borderId="0" xfId="0" applyFont="1" applyFill="1" applyAlignment="1">
      <alignment horizontal="left" vertical="center"/>
    </xf>
    <xf numFmtId="0" fontId="0" fillId="0" borderId="0" xfId="0" applyAlignment="1">
      <alignment horizontal="left" vertical="center"/>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21" fillId="9" borderId="0" xfId="6" applyFont="1" applyFill="1" applyAlignment="1">
      <alignment horizontal="left" vertical="center" wrapText="1"/>
    </xf>
    <xf numFmtId="0" fontId="0" fillId="7" borderId="0" xfId="0" applyFill="1" applyAlignment="1" applyProtection="1">
      <alignment vertical="center" wrapText="1"/>
      <protection locked="0"/>
    </xf>
    <xf numFmtId="0" fontId="0" fillId="4" borderId="0" xfId="0" applyFill="1" applyAlignment="1" applyProtection="1">
      <alignment horizontal="left"/>
      <protection hidden="1"/>
    </xf>
    <xf numFmtId="0" fontId="4" fillId="4" borderId="0" xfId="0" applyFont="1" applyFill="1" applyAlignment="1" applyProtection="1">
      <alignment vertical="center" wrapText="1"/>
      <protection locked="0"/>
    </xf>
    <xf numFmtId="0" fontId="0" fillId="4" borderId="0" xfId="0" applyFill="1" applyAlignment="1" applyProtection="1">
      <alignment horizontal="center"/>
      <protection hidden="1"/>
    </xf>
    <xf numFmtId="0" fontId="0" fillId="4" borderId="0" xfId="0" applyFill="1" applyAlignment="1" applyProtection="1">
      <alignment vertical="center" wrapText="1"/>
      <protection locked="0"/>
    </xf>
    <xf numFmtId="0" fontId="5" fillId="4" borderId="0" xfId="0" applyFont="1" applyFill="1" applyAlignment="1" applyProtection="1">
      <alignment vertical="center" wrapText="1"/>
      <protection locked="0"/>
    </xf>
    <xf numFmtId="0" fontId="22" fillId="0" borderId="0" xfId="0" applyFont="1" applyAlignment="1" applyProtection="1">
      <alignment horizontal="left" vertical="center" wrapText="1"/>
      <protection hidden="1"/>
    </xf>
    <xf numFmtId="0" fontId="7" fillId="0" borderId="0" xfId="0" applyFont="1" applyAlignment="1" applyProtection="1">
      <alignment horizontal="left" vertical="center"/>
      <protection hidden="1"/>
    </xf>
    <xf numFmtId="0" fontId="0" fillId="4" borderId="0" xfId="0" applyFill="1" applyAlignment="1" applyProtection="1">
      <alignment horizontal="left" vertical="center" wrapText="1"/>
      <protection locked="0"/>
    </xf>
    <xf numFmtId="0" fontId="25" fillId="4" borderId="0" xfId="0" applyFont="1" applyFill="1" applyAlignment="1" applyProtection="1">
      <alignment horizontal="center" vertical="center"/>
      <protection hidden="1"/>
    </xf>
    <xf numFmtId="0" fontId="4" fillId="0" borderId="0" xfId="0" applyFont="1" applyAlignment="1" applyProtection="1">
      <alignment horizontal="left" vertical="center" wrapText="1"/>
      <protection hidden="1"/>
    </xf>
    <xf numFmtId="0" fontId="17"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14" fontId="16" fillId="0" borderId="0" xfId="0" applyNumberFormat="1" applyFont="1" applyAlignment="1" applyProtection="1">
      <alignment horizontal="left"/>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protection hidden="1"/>
    </xf>
    <xf numFmtId="0" fontId="4" fillId="2" borderId="0" xfId="0" applyFont="1" applyFill="1" applyAlignment="1" applyProtection="1">
      <alignment horizontal="left"/>
      <protection locked="0"/>
    </xf>
    <xf numFmtId="0" fontId="5" fillId="10" borderId="0" xfId="6" applyFill="1"/>
    <xf numFmtId="0" fontId="5" fillId="11" borderId="0" xfId="6" applyFill="1"/>
    <xf numFmtId="0" fontId="1" fillId="0" borderId="0" xfId="1" applyAlignment="1" applyProtection="1">
      <alignment vertical="center"/>
    </xf>
    <xf numFmtId="0" fontId="17" fillId="0" borderId="0" xfId="0" applyFont="1" applyAlignment="1" applyProtection="1">
      <alignment horizontal="justify" vertical="top" wrapText="1"/>
      <protection hidden="1"/>
    </xf>
    <xf numFmtId="49" fontId="5" fillId="2" borderId="0" xfId="0" applyNumberFormat="1" applyFont="1" applyFill="1" applyAlignment="1" applyProtection="1">
      <alignment vertical="center"/>
      <protection locked="0"/>
    </xf>
  </cellXfs>
  <cellStyles count="9">
    <cellStyle name="Hyperlink 2" xfId="2" xr:uid="{00000000-0005-0000-0000-000001000000}"/>
    <cellStyle name="Link" xfId="1" builtinId="8"/>
    <cellStyle name="Link 2" xfId="7" xr:uid="{172AF5C0-5345-44C3-B571-9E41CCD73C89}"/>
    <cellStyle name="Standard" xfId="0" builtinId="0"/>
    <cellStyle name="Standard 2" xfId="3" xr:uid="{00000000-0005-0000-0000-000003000000}"/>
    <cellStyle name="Standard 2 2" xfId="5" xr:uid="{00000000-0005-0000-0000-000004000000}"/>
    <cellStyle name="Standard 2 2 2" xfId="6" xr:uid="{10576E82-761B-453C-86AB-C04076853D95}"/>
    <cellStyle name="Standard 3" xfId="4" xr:uid="{00000000-0005-0000-0000-000005000000}"/>
    <cellStyle name="Standard_Kochsalz" xfId="8" xr:uid="{0C8D936B-C73A-44DB-B4B6-A5533257D560}"/>
  </cellStyles>
  <dxfs count="36">
    <dxf>
      <fill>
        <patternFill>
          <bgColor indexed="43"/>
        </patternFill>
      </fill>
    </dxf>
    <dxf>
      <font>
        <condense val="0"/>
        <extend val="0"/>
        <color indexed="9"/>
      </font>
    </dxf>
    <dxf>
      <font>
        <condense val="0"/>
        <extend val="0"/>
        <color indexed="9"/>
      </font>
    </dxf>
    <dxf>
      <font>
        <condense val="0"/>
        <extend val="0"/>
        <color auto="1"/>
      </font>
      <fill>
        <patternFill>
          <bgColor indexed="43"/>
        </patternFill>
      </fill>
    </dxf>
    <dxf>
      <fill>
        <patternFill>
          <bgColor indexed="26"/>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100" dropStyle="combo" dx="18" fmlaLink="Wasser!$B$1" fmlaRange="Wasser!$B$3:$B$17" sel="15" val="0"/>
</file>

<file path=xl/ctrlProps/ctrlProp10.xml><?xml version="1.0" encoding="utf-8"?>
<formControlPr xmlns="http://schemas.microsoft.com/office/spreadsheetml/2009/9/main" objectType="Drop" dropLines="100" dropStyle="combo" dx="18" fmlaLink="Kochsalz!$B$1" fmlaRange="Kochsalz!$B$3:$B$29" sel="27" val="0"/>
</file>

<file path=xl/ctrlProps/ctrlProp11.xml><?xml version="1.0" encoding="utf-8"?>
<formControlPr xmlns="http://schemas.microsoft.com/office/spreadsheetml/2009/9/main" objectType="Drop" dropStyle="combo" dx="18" fmlaLink="Natrium!$B$2" fmlaRange="Natrium!$B$3:$B$10" sel="8" val="0"/>
</file>

<file path=xl/ctrlProps/ctrlProp12.xml><?xml version="1.0" encoding="utf-8"?>
<formControlPr xmlns="http://schemas.microsoft.com/office/spreadsheetml/2009/9/main" objectType="Drop" dropLines="20" dropStyle="combo" dx="18" fmlaLink="Natrium!$B$13" fmlaRange="Natrium!$B$14:$B$26" sel="13" val="0"/>
</file>

<file path=xl/ctrlProps/ctrlProp13.xml><?xml version="1.0" encoding="utf-8"?>
<formControlPr xmlns="http://schemas.microsoft.com/office/spreadsheetml/2009/9/main" objectType="Drop" dropLines="20" dropStyle="combo" dx="18" fmlaLink="Natrium!$B$29" fmlaRange="Natrium!$B$30:$B$37" sel="8" val="0"/>
</file>

<file path=xl/ctrlProps/ctrlProp14.xml><?xml version="1.0" encoding="utf-8"?>
<formControlPr xmlns="http://schemas.microsoft.com/office/spreadsheetml/2009/9/main" objectType="Drop" dropStyle="combo" dx="18" fmlaLink="Natrium!$B$40" fmlaRange="Natrium!$B$41:$B$44" sel="4" val="0"/>
</file>

<file path=xl/ctrlProps/ctrlProp15.xml><?xml version="1.0" encoding="utf-8"?>
<formControlPr xmlns="http://schemas.microsoft.com/office/spreadsheetml/2009/9/main" objectType="Drop" dropLines="30" dropStyle="combo" dx="18" fmlaLink="Natrium!$B$47" fmlaRange="Natrium!$B$48:$B$59" sel="12" val="0"/>
</file>

<file path=xl/ctrlProps/ctrlProp16.xml><?xml version="1.0" encoding="utf-8"?>
<formControlPr xmlns="http://schemas.microsoft.com/office/spreadsheetml/2009/9/main" objectType="Drop" dropLines="50" dropStyle="combo" dx="18" fmlaLink="Natrium!$B$62" fmlaRange="Natrium!$B$63:$B$92" sel="30" val="0"/>
</file>

<file path=xl/ctrlProps/ctrlProp2.xml><?xml version="1.0" encoding="utf-8"?>
<formControlPr xmlns="http://schemas.microsoft.com/office/spreadsheetml/2009/9/main" objectType="Drop" dropLines="100" dropStyle="combo" dx="18" fmlaLink="Gesamtsre!$B$1" fmlaRange="Gesamtsre!$B$3:$B$13" sel="11" val="0"/>
</file>

<file path=xl/ctrlProps/ctrlProp3.xml><?xml version="1.0" encoding="utf-8"?>
<formControlPr xmlns="http://schemas.microsoft.com/office/spreadsheetml/2009/9/main" objectType="Drop" dropLines="100" dropStyle="combo" dx="18" fmlaLink="Fett!$B$1" fmlaRange="Fett!$B$3:$B$25" sel="23" val="0"/>
</file>

<file path=xl/ctrlProps/ctrlProp4.xml><?xml version="1.0" encoding="utf-8"?>
<formControlPr xmlns="http://schemas.microsoft.com/office/spreadsheetml/2009/9/main" objectType="Drop" dropLines="100" dropStyle="combo" dx="18" fmlaLink="Gesamtsre!$B$27" fmlaRange="Gesamtsre!$B$28:$B$32" sel="5" val="0"/>
</file>

<file path=xl/ctrlProps/ctrlProp5.xml><?xml version="1.0" encoding="utf-8"?>
<formControlPr xmlns="http://schemas.microsoft.com/office/spreadsheetml/2009/9/main" objectType="Drop" dropLines="100" dropStyle="combo" dx="18" fmlaLink="Cholesterin!$B$1" fmlaRange="Cholesterin!$B$3:$B$15" sel="13" val="0"/>
</file>

<file path=xl/ctrlProps/ctrlProp6.xml><?xml version="1.0" encoding="utf-8"?>
<formControlPr xmlns="http://schemas.microsoft.com/office/spreadsheetml/2009/9/main" objectType="Drop" dropLines="15" dropStyle="combo" dx="18" fmlaLink="Teilnehmerdaten!$D$4" fmlaRange="Teilnehmerdaten!$G$5:$G$6" sel="2" val="0"/>
</file>

<file path=xl/ctrlProps/ctrlProp7.xml><?xml version="1.0" encoding="utf-8"?>
<formControlPr xmlns="http://schemas.microsoft.com/office/spreadsheetml/2009/9/main" objectType="Drop" dropLines="100" dropStyle="combo" dx="18" fmlaLink="Benz_Sorbinsre!$D$2" fmlaRange="Benz_Sorbinsre!$B$3:$B$17" sel="15" val="0"/>
</file>

<file path=xl/ctrlProps/ctrlProp8.xml><?xml version="1.0" encoding="utf-8"?>
<formControlPr xmlns="http://schemas.microsoft.com/office/spreadsheetml/2009/9/main" objectType="Drop" dropLines="100" dropStyle="combo" dx="18" fmlaLink="Benz_Sorbinsre!$E$2" fmlaRange="Benz_Sorbinsre!$B$3:$B$17" sel="15" val="0"/>
</file>

<file path=xl/ctrlProps/ctrlProp9.xml><?xml version="1.0" encoding="utf-8"?>
<formControlPr xmlns="http://schemas.microsoft.com/office/spreadsheetml/2009/9/main" objectType="Drop" dropLines="100" dropStyle="combo" dx="18" fmlaLink="pHWert!$B$1" fmlaRange="pHWert!$B$3:$B$18" sel="16"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A53EF5F8-B0E3-458F-8EDF-FFA2667819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7338"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667670</xdr:colOff>
      <xdr:row>44</xdr:row>
      <xdr:rowOff>119062</xdr:rowOff>
    </xdr:to>
    <xdr:pic>
      <xdr:nvPicPr>
        <xdr:cNvPr id="3" name="Grafik 2">
          <a:extLst>
            <a:ext uri="{FF2B5EF4-FFF2-40B4-BE49-F238E27FC236}">
              <a16:creationId xmlns:a16="http://schemas.microsoft.com/office/drawing/2014/main" id="{DA3C4981-F30F-E53D-4559-79D20680739B}"/>
            </a:ext>
          </a:extLst>
        </xdr:cNvPr>
        <xdr:cNvPicPr>
          <a:picLocks noChangeAspect="1"/>
        </xdr:cNvPicPr>
      </xdr:nvPicPr>
      <xdr:blipFill>
        <a:blip xmlns:r="http://schemas.openxmlformats.org/officeDocument/2006/relationships" r:embed="rId1"/>
        <a:stretch>
          <a:fillRect/>
        </a:stretch>
      </xdr:blipFill>
      <xdr:spPr>
        <a:xfrm>
          <a:off x="0" y="0"/>
          <a:ext cx="6382670" cy="78724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39</xdr:row>
          <xdr:rowOff>38100</xdr:rowOff>
        </xdr:from>
        <xdr:to>
          <xdr:col>7</xdr:col>
          <xdr:colOff>342900</xdr:colOff>
          <xdr:row>40</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19050</xdr:rowOff>
        </xdr:from>
        <xdr:to>
          <xdr:col>7</xdr:col>
          <xdr:colOff>342900</xdr:colOff>
          <xdr:row>36</xdr:row>
          <xdr:rowOff>228600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38100</xdr:rowOff>
        </xdr:from>
        <xdr:to>
          <xdr:col>7</xdr:col>
          <xdr:colOff>342900</xdr:colOff>
          <xdr:row>41</xdr:row>
          <xdr:rowOff>228600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37</xdr:row>
          <xdr:rowOff>19050</xdr:rowOff>
        </xdr:from>
        <xdr:to>
          <xdr:col>5</xdr:col>
          <xdr:colOff>66675</xdr:colOff>
          <xdr:row>37</xdr:row>
          <xdr:rowOff>228600</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8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38100</xdr:rowOff>
        </xdr:from>
        <xdr:to>
          <xdr:col>7</xdr:col>
          <xdr:colOff>342900</xdr:colOff>
          <xdr:row>43</xdr:row>
          <xdr:rowOff>228600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15</xdr:row>
          <xdr:rowOff>19050</xdr:rowOff>
        </xdr:from>
        <xdr:to>
          <xdr:col>7</xdr:col>
          <xdr:colOff>0</xdr:colOff>
          <xdr:row>15</xdr:row>
          <xdr:rowOff>304800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38100</xdr:rowOff>
        </xdr:from>
        <xdr:to>
          <xdr:col>7</xdr:col>
          <xdr:colOff>342900</xdr:colOff>
          <xdr:row>48</xdr:row>
          <xdr:rowOff>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38100</xdr:rowOff>
        </xdr:from>
        <xdr:to>
          <xdr:col>7</xdr:col>
          <xdr:colOff>342900</xdr:colOff>
          <xdr:row>50</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19050</xdr:rowOff>
        </xdr:from>
        <xdr:to>
          <xdr:col>7</xdr:col>
          <xdr:colOff>342900</xdr:colOff>
          <xdr:row>34</xdr:row>
          <xdr:rowOff>228600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38100</xdr:rowOff>
        </xdr:from>
        <xdr:to>
          <xdr:col>7</xdr:col>
          <xdr:colOff>342900</xdr:colOff>
          <xdr:row>52</xdr:row>
          <xdr:rowOff>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55</xdr:row>
          <xdr:rowOff>19050</xdr:rowOff>
        </xdr:from>
        <xdr:to>
          <xdr:col>2</xdr:col>
          <xdr:colOff>180975</xdr:colOff>
          <xdr:row>55</xdr:row>
          <xdr:rowOff>200025</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57</xdr:row>
          <xdr:rowOff>19050</xdr:rowOff>
        </xdr:from>
        <xdr:to>
          <xdr:col>6</xdr:col>
          <xdr:colOff>0</xdr:colOff>
          <xdr:row>58</xdr:row>
          <xdr:rowOff>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59</xdr:row>
          <xdr:rowOff>19050</xdr:rowOff>
        </xdr:from>
        <xdr:to>
          <xdr:col>6</xdr:col>
          <xdr:colOff>0</xdr:colOff>
          <xdr:row>59</xdr:row>
          <xdr:rowOff>200025</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19050</xdr:rowOff>
        </xdr:from>
        <xdr:to>
          <xdr:col>6</xdr:col>
          <xdr:colOff>0</xdr:colOff>
          <xdr:row>61</xdr:row>
          <xdr:rowOff>200025</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63</xdr:row>
          <xdr:rowOff>9525</xdr:rowOff>
        </xdr:from>
        <xdr:to>
          <xdr:col>6</xdr:col>
          <xdr:colOff>0</xdr:colOff>
          <xdr:row>63</xdr:row>
          <xdr:rowOff>200025</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8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65</xdr:row>
          <xdr:rowOff>9525</xdr:rowOff>
        </xdr:from>
        <xdr:to>
          <xdr:col>6</xdr:col>
          <xdr:colOff>0</xdr:colOff>
          <xdr:row>65</xdr:row>
          <xdr:rowOff>200025</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Daten\TABELLEN\LVU\Ergebnistabellen\2025\ungesch&#252;tzt\2025-09-ungesch&#252;tzt.xlsx" TargetMode="External"/><Relationship Id="rId1" Type="http://schemas.openxmlformats.org/officeDocument/2006/relationships/externalLinkPath" Target="/Daten/TABELLEN/LVU/Ergebnistabellen/2025/ungesch&#252;tzt/2025-09-ungesch&#252;tz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Asche"/>
      <sheetName val="Glutaminsre"/>
      <sheetName val="Rohprotein"/>
      <sheetName val="Lycopin"/>
      <sheetName val="Natrium"/>
      <sheetName val="Dichte"/>
      <sheetName val="pHWert"/>
      <sheetName val="Gesamtsre"/>
      <sheetName val="Citronensre"/>
      <sheetName val="Kochsalz"/>
      <sheetName val="Gestamttrocken"/>
      <sheetName val="LoeslichTrocken"/>
      <sheetName val="GluFruSac"/>
      <sheetName val="BenzoeSorbin"/>
      <sheetName val="Formolzahl"/>
      <sheetName val="Ergosterol"/>
    </sheetNames>
    <sheetDataSet>
      <sheetData sheetId="0"/>
      <sheetData sheetId="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3.xml"/><Relationship Id="rId21" Type="http://schemas.openxmlformats.org/officeDocument/2006/relationships/comments" Target="../comments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A6C0F-2DE6-4C06-9A17-45F2BF708DB2}">
  <dimension ref="A1:C13"/>
  <sheetViews>
    <sheetView workbookViewId="0">
      <selection sqref="A1:C1"/>
    </sheetView>
  </sheetViews>
  <sheetFormatPr baseColWidth="10" defaultColWidth="11.42578125" defaultRowHeight="13.9" x14ac:dyDescent="0.4"/>
  <cols>
    <col min="1" max="2" width="27.7109375" style="93" customWidth="1"/>
    <col min="3" max="3" width="30.42578125" style="93" customWidth="1"/>
    <col min="4" max="16384" width="11.42578125" style="93"/>
  </cols>
  <sheetData>
    <row r="1" spans="1:3" ht="30.75" customHeight="1" x14ac:dyDescent="0.4">
      <c r="A1" s="130" t="s">
        <v>50</v>
      </c>
      <c r="B1" s="131"/>
      <c r="C1" s="131"/>
    </row>
    <row r="2" spans="1:3" ht="51.95" customHeight="1" x14ac:dyDescent="0.4">
      <c r="A2" s="132" t="s">
        <v>61</v>
      </c>
      <c r="B2" s="133"/>
      <c r="C2" s="133"/>
    </row>
    <row r="3" spans="1:3" ht="74.25" customHeight="1" x14ac:dyDescent="0.4">
      <c r="A3" s="132" t="s">
        <v>324</v>
      </c>
      <c r="B3" s="132"/>
      <c r="C3" s="132"/>
    </row>
    <row r="4" spans="1:3" ht="80.45" customHeight="1" x14ac:dyDescent="0.55000000000000004">
      <c r="A4" s="132" t="s">
        <v>325</v>
      </c>
      <c r="B4" s="133"/>
      <c r="C4" s="133"/>
    </row>
    <row r="5" spans="1:3" ht="30.4" customHeight="1" x14ac:dyDescent="0.45">
      <c r="A5" s="134"/>
      <c r="B5" s="134"/>
      <c r="C5" s="134"/>
    </row>
    <row r="6" spans="1:3" ht="30.4" customHeight="1" x14ac:dyDescent="0.4">
      <c r="A6" s="104" t="s">
        <v>51</v>
      </c>
    </row>
    <row r="7" spans="1:3" ht="54" customHeight="1" x14ac:dyDescent="0.4">
      <c r="A7" s="128" t="s">
        <v>52</v>
      </c>
      <c r="B7" s="129"/>
      <c r="C7" s="129"/>
    </row>
    <row r="9" spans="1:3" x14ac:dyDescent="0.4">
      <c r="A9" s="105" t="s">
        <v>53</v>
      </c>
      <c r="B9" s="105" t="s">
        <v>54</v>
      </c>
    </row>
    <row r="10" spans="1:3" ht="15.4" x14ac:dyDescent="0.4">
      <c r="A10" s="106">
        <v>1379</v>
      </c>
      <c r="B10" s="106">
        <v>1380</v>
      </c>
    </row>
    <row r="11" spans="1:3" ht="15.4" x14ac:dyDescent="0.4">
      <c r="A11" s="106">
        <v>179.34</v>
      </c>
      <c r="B11" s="106">
        <v>179</v>
      </c>
    </row>
    <row r="12" spans="1:3" ht="15.4" x14ac:dyDescent="0.4">
      <c r="A12" s="106">
        <v>80.12</v>
      </c>
      <c r="B12" s="106">
        <v>80.099999999999994</v>
      </c>
    </row>
    <row r="13" spans="1:3" ht="15.4" x14ac:dyDescent="0.4">
      <c r="A13" s="106">
        <v>7.8</v>
      </c>
      <c r="B13" s="107">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67"/>
  <sheetViews>
    <sheetView workbookViewId="0">
      <selection activeCell="A2" sqref="A2"/>
    </sheetView>
  </sheetViews>
  <sheetFormatPr baseColWidth="10" defaultColWidth="11.42578125" defaultRowHeight="13.9" x14ac:dyDescent="0.4"/>
  <cols>
    <col min="1" max="1" width="34.42578125" style="9" customWidth="1"/>
    <col min="2" max="2" width="12" style="9" bestFit="1" customWidth="1"/>
    <col min="3" max="3" width="13" style="9" bestFit="1" customWidth="1"/>
    <col min="4" max="6" width="15.7109375" style="9" customWidth="1"/>
    <col min="7" max="7" width="12.7109375" style="9" customWidth="1"/>
    <col min="8" max="8" width="9.7109375" style="9" customWidth="1"/>
    <col min="9" max="9" width="5.7109375" style="9" customWidth="1"/>
    <col min="10" max="10" width="11.7109375" style="9" customWidth="1"/>
    <col min="11" max="16384" width="11.42578125" style="9"/>
  </cols>
  <sheetData>
    <row r="1" spans="1:8" ht="21.95" customHeight="1" x14ac:dyDescent="0.55000000000000004">
      <c r="A1" s="5" t="s">
        <v>55</v>
      </c>
      <c r="B1" s="6"/>
      <c r="E1" s="7" t="s">
        <v>64</v>
      </c>
      <c r="F1" s="8"/>
      <c r="G1" s="72" t="s">
        <v>323</v>
      </c>
    </row>
    <row r="2" spans="1:8" ht="21.95" customHeight="1" x14ac:dyDescent="0.55000000000000004">
      <c r="A2" s="5" t="s">
        <v>112</v>
      </c>
      <c r="B2" s="6"/>
      <c r="E2" s="7" t="s">
        <v>2</v>
      </c>
      <c r="F2" s="8"/>
      <c r="G2" s="72" t="s">
        <v>323</v>
      </c>
    </row>
    <row r="3" spans="1:8" ht="21.95" customHeight="1" x14ac:dyDescent="0.55000000000000004">
      <c r="A3" s="5"/>
      <c r="B3" s="6"/>
      <c r="E3" s="168" t="s">
        <v>41</v>
      </c>
      <c r="F3" s="168"/>
      <c r="G3" s="46">
        <v>1</v>
      </c>
      <c r="H3" s="70" t="s">
        <v>303</v>
      </c>
    </row>
    <row r="4" spans="1:8" ht="21.95" customHeight="1" x14ac:dyDescent="0.5">
      <c r="A4" s="7" t="s">
        <v>8</v>
      </c>
      <c r="B4" s="9" t="s">
        <v>3</v>
      </c>
      <c r="E4" s="70"/>
      <c r="F4" s="58" t="str">
        <f>IF(OR(ISBLANK(G1),G1="?"),"",IF(ISNUMBER(VALUE(G1)),"","Bitte nur Ziffern eingeben (numbers only)"))</f>
        <v/>
      </c>
      <c r="G4" s="70"/>
      <c r="H4" s="10"/>
    </row>
    <row r="5" spans="1:8" ht="21.95" customHeight="1" x14ac:dyDescent="0.5">
      <c r="A5" s="10" t="s">
        <v>56</v>
      </c>
      <c r="B5" s="170">
        <v>46005</v>
      </c>
      <c r="C5" s="170"/>
      <c r="E5" s="44"/>
      <c r="F5" s="58" t="str">
        <f>IF(OR(ISBLANK(G2),G2="?"),"",IF(ISNUMBER(VALUE(G2)),"","Bitte nur Ziffern eingeben (numbers only)"))</f>
        <v/>
      </c>
      <c r="G5" s="8"/>
      <c r="H5" s="10"/>
    </row>
    <row r="6" spans="1:8" ht="12.2" customHeight="1" x14ac:dyDescent="0.4"/>
    <row r="7" spans="1:8" s="13" customFormat="1" ht="35.1" customHeight="1" x14ac:dyDescent="0.4">
      <c r="A7" s="167" t="s">
        <v>122</v>
      </c>
      <c r="B7" s="169"/>
      <c r="C7" s="169"/>
      <c r="D7" s="169"/>
      <c r="E7" s="169"/>
      <c r="F7" s="169"/>
      <c r="G7" s="169"/>
    </row>
    <row r="8" spans="1:8" s="13" customFormat="1" ht="39.950000000000003" customHeight="1" x14ac:dyDescent="0.4">
      <c r="A8" s="167" t="s">
        <v>335</v>
      </c>
      <c r="B8" s="169"/>
      <c r="C8" s="169"/>
      <c r="D8" s="169"/>
      <c r="E8" s="169"/>
      <c r="F8" s="169"/>
      <c r="G8" s="169"/>
    </row>
    <row r="9" spans="1:8" s="13" customFormat="1" ht="25.15" customHeight="1" x14ac:dyDescent="0.4">
      <c r="A9" s="167" t="s">
        <v>123</v>
      </c>
      <c r="B9" s="169"/>
      <c r="C9" s="169"/>
      <c r="D9" s="169"/>
      <c r="E9" s="169"/>
      <c r="F9" s="169"/>
      <c r="G9" s="169"/>
    </row>
    <row r="10" spans="1:8" s="13" customFormat="1" ht="50.1" customHeight="1" x14ac:dyDescent="0.4">
      <c r="A10" s="167" t="s">
        <v>124</v>
      </c>
      <c r="B10" s="169"/>
      <c r="C10" s="169"/>
      <c r="D10" s="169"/>
      <c r="E10" s="169"/>
      <c r="F10" s="169"/>
      <c r="G10" s="169"/>
    </row>
    <row r="11" spans="1:8" s="13" customFormat="1" ht="35.1" customHeight="1" x14ac:dyDescent="0.4">
      <c r="A11" s="167" t="s">
        <v>57</v>
      </c>
      <c r="B11" s="167"/>
      <c r="C11" s="167"/>
      <c r="D11" s="167"/>
      <c r="E11" s="167"/>
      <c r="F11" s="167"/>
      <c r="G11" s="167"/>
    </row>
    <row r="12" spans="1:8" s="13" customFormat="1" ht="35.1" customHeight="1" x14ac:dyDescent="0.4">
      <c r="A12" s="171" t="s">
        <v>125</v>
      </c>
      <c r="B12" s="172"/>
      <c r="C12" s="172"/>
      <c r="D12" s="172"/>
      <c r="E12" s="172"/>
      <c r="F12" s="172"/>
      <c r="G12" s="172"/>
    </row>
    <row r="13" spans="1:8" s="13" customFormat="1" ht="35.1" customHeight="1" x14ac:dyDescent="0.4">
      <c r="A13" s="167" t="s">
        <v>349</v>
      </c>
      <c r="B13" s="167"/>
      <c r="C13" s="167"/>
      <c r="D13" s="167"/>
      <c r="E13" s="167"/>
      <c r="F13" s="167"/>
      <c r="G13" s="167"/>
    </row>
    <row r="14" spans="1:8" s="13" customFormat="1" ht="25.15" customHeight="1" x14ac:dyDescent="0.4">
      <c r="A14" s="163"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63"/>
      <c r="C14" s="163"/>
      <c r="D14" s="163"/>
      <c r="E14" s="163"/>
      <c r="F14" s="163"/>
      <c r="G14" s="163"/>
      <c r="H14" s="163"/>
    </row>
    <row r="15" spans="1:8" s="13" customFormat="1" ht="25.15" customHeight="1" x14ac:dyDescent="0.4">
      <c r="A15" s="163" t="str">
        <f>IF(OR(OR(G1="?",ISBLANK(G1)),OR(G2="?",ISBLANK(G2))),"Nur wenn diese beiden Felder korrekt ausgefüllt sind, kann der Absender dieser Tabelle identifiziert werden.","")</f>
        <v>Nur wenn diese beiden Felder korrekt ausgefüllt sind, kann der Absender dieser Tabelle identifiziert werden.</v>
      </c>
      <c r="B15" s="163"/>
      <c r="C15" s="163"/>
      <c r="D15" s="163"/>
      <c r="E15" s="163"/>
      <c r="F15" s="163"/>
      <c r="G15" s="163"/>
      <c r="H15" s="163"/>
    </row>
    <row r="16" spans="1:8" s="13" customFormat="1" ht="25.15" customHeight="1" x14ac:dyDescent="0.5">
      <c r="A16" s="12" t="s">
        <v>37</v>
      </c>
      <c r="B16" s="7"/>
      <c r="C16" s="10"/>
      <c r="D16" s="7"/>
      <c r="E16" s="7"/>
      <c r="F16" s="7"/>
      <c r="G16" s="57"/>
      <c r="H16" s="7"/>
    </row>
    <row r="17" spans="1:10" s="13" customFormat="1" ht="25.15" customHeight="1" x14ac:dyDescent="0.4">
      <c r="A17" s="164" t="s">
        <v>65</v>
      </c>
      <c r="B17" s="164"/>
      <c r="C17" s="164"/>
      <c r="D17" s="164"/>
      <c r="E17" s="164"/>
      <c r="F17" s="164"/>
      <c r="G17" s="164"/>
      <c r="H17" s="164"/>
    </row>
    <row r="18" spans="1:10" s="25" customFormat="1" ht="39.950000000000003" customHeight="1" x14ac:dyDescent="0.45">
      <c r="A18" s="25" t="s">
        <v>0</v>
      </c>
      <c r="B18" s="25" t="s">
        <v>1</v>
      </c>
      <c r="C18" s="26" t="s">
        <v>38</v>
      </c>
      <c r="D18" s="26" t="s">
        <v>5</v>
      </c>
      <c r="E18" s="26" t="s">
        <v>6</v>
      </c>
      <c r="F18" s="26" t="s">
        <v>7</v>
      </c>
      <c r="G18" s="26" t="s">
        <v>58</v>
      </c>
      <c r="H18" s="27"/>
      <c r="I18" s="26"/>
    </row>
    <row r="19" spans="1:10" s="25" customFormat="1" ht="26.1" customHeight="1" x14ac:dyDescent="0.45">
      <c r="A19" s="28" t="s">
        <v>187</v>
      </c>
      <c r="B19" s="28" t="s">
        <v>188</v>
      </c>
      <c r="C19" s="38">
        <v>3</v>
      </c>
      <c r="D19" s="73"/>
      <c r="E19" s="73"/>
      <c r="F19" s="38">
        <f>pHWert!B1</f>
        <v>16</v>
      </c>
      <c r="G19" s="47"/>
      <c r="H19" s="50">
        <f>pHWert!C1</f>
        <v>15</v>
      </c>
      <c r="I19" s="26"/>
    </row>
    <row r="20" spans="1:10" s="54" customFormat="1" ht="38.1" customHeight="1" x14ac:dyDescent="0.4">
      <c r="A20" s="28" t="s">
        <v>302</v>
      </c>
      <c r="B20" s="28" t="s">
        <v>74</v>
      </c>
      <c r="C20" s="38">
        <v>3</v>
      </c>
      <c r="D20" s="73"/>
      <c r="E20" s="73"/>
      <c r="F20" s="38">
        <f>Gesamtsre!$B$1</f>
        <v>11</v>
      </c>
      <c r="G20" s="38">
        <f>Gesamtsre!$B$27</f>
        <v>5</v>
      </c>
      <c r="H20" s="50">
        <f>Gesamtsre!$C$1</f>
        <v>10</v>
      </c>
      <c r="I20" s="50">
        <f>Gesamtsre!$C$27</f>
        <v>4</v>
      </c>
      <c r="J20" s="38"/>
    </row>
    <row r="21" spans="1:10" s="54" customFormat="1" ht="26.1" customHeight="1" x14ac:dyDescent="0.4">
      <c r="A21" s="28" t="s">
        <v>73</v>
      </c>
      <c r="B21" s="28" t="s">
        <v>74</v>
      </c>
      <c r="C21" s="38">
        <v>4</v>
      </c>
      <c r="D21" s="73"/>
      <c r="E21" s="73"/>
      <c r="F21" s="38">
        <f>Wasser!$B$1</f>
        <v>15</v>
      </c>
      <c r="G21" s="47"/>
      <c r="H21" s="50">
        <f>Wasser!$C$1</f>
        <v>14</v>
      </c>
      <c r="I21" s="38"/>
      <c r="J21" s="38"/>
    </row>
    <row r="22" spans="1:10" s="54" customFormat="1" ht="26.1" customHeight="1" x14ac:dyDescent="0.4">
      <c r="A22" s="28" t="str">
        <f>Fett!A1</f>
        <v>Fett</v>
      </c>
      <c r="B22" s="28" t="s">
        <v>74</v>
      </c>
      <c r="C22" s="38">
        <v>4</v>
      </c>
      <c r="D22" s="73"/>
      <c r="E22" s="73"/>
      <c r="F22" s="38">
        <f>Fett!$B$1</f>
        <v>23</v>
      </c>
      <c r="G22" s="48"/>
      <c r="H22" s="50">
        <f>Fett!$C$1</f>
        <v>22</v>
      </c>
      <c r="I22" s="38"/>
      <c r="J22" s="38"/>
    </row>
    <row r="23" spans="1:10" s="54" customFormat="1" ht="26.1" customHeight="1" x14ac:dyDescent="0.4">
      <c r="A23" s="28" t="s">
        <v>82</v>
      </c>
      <c r="B23" s="28" t="s">
        <v>77</v>
      </c>
      <c r="C23" s="38">
        <v>3</v>
      </c>
      <c r="D23" s="73"/>
      <c r="E23" s="73"/>
      <c r="F23" s="38">
        <f>Cholesterin!B1</f>
        <v>13</v>
      </c>
      <c r="G23" s="49"/>
      <c r="H23" s="50">
        <f>Cholesterin!C1</f>
        <v>12</v>
      </c>
      <c r="I23" s="38"/>
      <c r="J23" s="38"/>
    </row>
    <row r="24" spans="1:10" s="54" customFormat="1" ht="38.1" customHeight="1" x14ac:dyDescent="0.4">
      <c r="A24" s="28" t="s">
        <v>163</v>
      </c>
      <c r="B24" s="28" t="s">
        <v>74</v>
      </c>
      <c r="C24" s="38">
        <v>3</v>
      </c>
      <c r="D24" s="73"/>
      <c r="E24" s="73"/>
      <c r="F24" s="38"/>
      <c r="G24" s="49"/>
      <c r="H24" s="50"/>
      <c r="I24" s="38"/>
      <c r="J24" s="38"/>
    </row>
    <row r="25" spans="1:10" s="54" customFormat="1" ht="26.1" customHeight="1" x14ac:dyDescent="0.45">
      <c r="A25" s="28" t="s">
        <v>146</v>
      </c>
      <c r="B25" s="28" t="s">
        <v>76</v>
      </c>
      <c r="C25" s="38">
        <v>3</v>
      </c>
      <c r="D25" s="73"/>
      <c r="E25" s="73"/>
      <c r="F25" s="38">
        <f>Benz_Sorbinsre!D2</f>
        <v>15</v>
      </c>
      <c r="G25" s="49"/>
      <c r="H25" s="69">
        <f>Benz_Sorbinsre!C1</f>
        <v>14</v>
      </c>
    </row>
    <row r="26" spans="1:10" s="54" customFormat="1" ht="26.1" customHeight="1" x14ac:dyDescent="0.45">
      <c r="A26" s="28" t="s">
        <v>147</v>
      </c>
      <c r="B26" s="28" t="s">
        <v>76</v>
      </c>
      <c r="C26" s="38">
        <v>3</v>
      </c>
      <c r="D26" s="73"/>
      <c r="E26" s="73"/>
      <c r="F26" s="38">
        <f>Benz_Sorbinsre!E2</f>
        <v>15</v>
      </c>
      <c r="G26" s="49"/>
      <c r="H26" s="69">
        <f>Benz_Sorbinsre!C1</f>
        <v>14</v>
      </c>
    </row>
    <row r="27" spans="1:10" s="54" customFormat="1" ht="26.1" customHeight="1" x14ac:dyDescent="0.45">
      <c r="A27" s="28" t="s">
        <v>218</v>
      </c>
      <c r="B27" s="28" t="s">
        <v>74</v>
      </c>
      <c r="C27" s="38">
        <v>3</v>
      </c>
      <c r="D27" s="73"/>
      <c r="E27" s="73"/>
      <c r="F27" s="38">
        <f>Kochsalz!B1</f>
        <v>27</v>
      </c>
      <c r="G27" s="49"/>
      <c r="H27" s="69">
        <f>Kochsalz!C1</f>
        <v>26</v>
      </c>
    </row>
    <row r="28" spans="1:10" s="54" customFormat="1" ht="26.1" customHeight="1" x14ac:dyDescent="0.45">
      <c r="A28" s="28" t="s">
        <v>219</v>
      </c>
      <c r="B28" s="28" t="s">
        <v>74</v>
      </c>
      <c r="C28" s="38">
        <v>3</v>
      </c>
      <c r="D28" s="73"/>
      <c r="E28" s="73"/>
      <c r="F28" s="38">
        <f>Natrium!B62</f>
        <v>30</v>
      </c>
      <c r="G28" s="49"/>
      <c r="H28" s="69">
        <f>Natrium!D62</f>
        <v>29</v>
      </c>
    </row>
    <row r="29" spans="1:10" ht="9.9499999999999993" hidden="1" customHeight="1" x14ac:dyDescent="0.5">
      <c r="A29" s="12"/>
      <c r="B29" s="7"/>
      <c r="C29" s="10"/>
      <c r="D29" s="7"/>
      <c r="E29" s="7"/>
      <c r="F29" s="7"/>
      <c r="G29" s="7"/>
      <c r="H29" s="7"/>
    </row>
    <row r="30" spans="1:10" ht="9.9499999999999993" hidden="1" customHeight="1" x14ac:dyDescent="0.5">
      <c r="A30" s="12"/>
      <c r="B30" s="7"/>
      <c r="C30" s="10"/>
      <c r="D30" s="7"/>
      <c r="E30" s="7"/>
      <c r="F30" s="7"/>
      <c r="G30" s="7"/>
      <c r="H30" s="7"/>
    </row>
    <row r="31" spans="1:10" ht="9.9499999999999993" hidden="1" customHeight="1" x14ac:dyDescent="0.5">
      <c r="A31" s="12"/>
      <c r="B31" s="7"/>
      <c r="C31" s="10"/>
      <c r="D31" s="7"/>
      <c r="E31" s="7"/>
      <c r="F31" s="7"/>
      <c r="G31" s="7"/>
      <c r="H31" s="7"/>
    </row>
    <row r="32" spans="1:10" ht="9.9499999999999993" hidden="1" customHeight="1" x14ac:dyDescent="0.5">
      <c r="A32" s="12"/>
      <c r="B32" s="7"/>
      <c r="C32" s="10"/>
      <c r="D32" s="7"/>
      <c r="E32" s="7"/>
      <c r="F32" s="7"/>
      <c r="G32" s="7"/>
      <c r="H32" s="7"/>
    </row>
    <row r="33" spans="1:9" ht="9.9499999999999993" hidden="1" customHeight="1" x14ac:dyDescent="0.5">
      <c r="A33" s="12"/>
      <c r="B33" s="7"/>
      <c r="C33" s="10"/>
      <c r="D33" s="7"/>
      <c r="E33" s="7"/>
      <c r="F33" s="7"/>
      <c r="G33" s="7"/>
      <c r="H33" s="7"/>
    </row>
    <row r="34" spans="1:9" ht="28.05" customHeight="1" x14ac:dyDescent="0.45">
      <c r="A34" s="11" t="s">
        <v>113</v>
      </c>
    </row>
    <row r="35" spans="1:9" ht="18.75" customHeight="1" x14ac:dyDescent="0.4">
      <c r="A35" s="29" t="s">
        <v>187</v>
      </c>
      <c r="B35" s="160"/>
      <c r="C35" s="160"/>
      <c r="D35" s="160"/>
      <c r="E35" s="160"/>
      <c r="F35" s="160"/>
      <c r="G35" s="160"/>
      <c r="H35" s="160"/>
      <c r="I35" s="15" t="b">
        <f>ISBLANK(VLOOKUP(F21,pHWert!A3:C18,3))</f>
        <v>1</v>
      </c>
    </row>
    <row r="36" spans="1:9" ht="28.05" customHeight="1" x14ac:dyDescent="0.4">
      <c r="A36" s="14" t="str">
        <f>IF(F19=H19,"bitte eingeben:",IF(I35,"","Art der Modifikation:"))</f>
        <v/>
      </c>
      <c r="B36" s="165"/>
      <c r="C36" s="165"/>
      <c r="D36" s="165"/>
      <c r="E36" s="165"/>
      <c r="F36" s="165"/>
      <c r="G36" s="165"/>
      <c r="H36" s="165"/>
    </row>
    <row r="37" spans="1:9" ht="18.75" customHeight="1" x14ac:dyDescent="0.4">
      <c r="A37" s="29" t="s">
        <v>35</v>
      </c>
      <c r="B37" s="160"/>
      <c r="C37" s="160"/>
      <c r="D37" s="160"/>
      <c r="E37" s="160"/>
      <c r="F37" s="160"/>
      <c r="G37" s="160"/>
      <c r="H37" s="160"/>
      <c r="I37" s="15" t="b">
        <f>ISBLANK(VLOOKUP(F20,Gesamtsre!A3:C19,3))</f>
        <v>1</v>
      </c>
    </row>
    <row r="38" spans="1:9" ht="18.95" customHeight="1" x14ac:dyDescent="0.4">
      <c r="A38" s="29" t="s">
        <v>70</v>
      </c>
      <c r="B38" s="45"/>
      <c r="C38" s="45"/>
      <c r="D38" s="45"/>
      <c r="E38" s="45"/>
      <c r="F38" s="166" t="s">
        <v>85</v>
      </c>
      <c r="G38" s="166"/>
      <c r="H38" s="74"/>
      <c r="I38" s="15" t="b">
        <f>ISBLANK(VLOOKUP(F20,Gesamtsre!A3:C19,3))</f>
        <v>1</v>
      </c>
    </row>
    <row r="39" spans="1:9" ht="28.05" customHeight="1" x14ac:dyDescent="0.4">
      <c r="A39" s="14" t="str">
        <f>IF(F20=H20,"bitte eingeben:",IF(I37,"","Art der Modifikation:"))</f>
        <v/>
      </c>
      <c r="B39" s="165"/>
      <c r="C39" s="165"/>
      <c r="D39" s="165"/>
      <c r="E39" s="165"/>
      <c r="F39" s="165"/>
      <c r="G39" s="165"/>
      <c r="H39" s="165"/>
      <c r="I39" s="15"/>
    </row>
    <row r="40" spans="1:9" ht="18.95" customHeight="1" x14ac:dyDescent="0.4">
      <c r="A40" s="29" t="str">
        <f>A21</f>
        <v>Wasser</v>
      </c>
      <c r="B40" s="160"/>
      <c r="C40" s="160"/>
      <c r="D40" s="160"/>
      <c r="E40" s="160"/>
      <c r="F40" s="160"/>
      <c r="G40" s="160"/>
      <c r="H40" s="160"/>
      <c r="I40" s="15" t="b">
        <f>ISBLANK(VLOOKUP(F21,Wasser!A3:C23,3))</f>
        <v>1</v>
      </c>
    </row>
    <row r="41" spans="1:9" ht="28.05" customHeight="1" x14ac:dyDescent="0.4">
      <c r="A41" s="14" t="str">
        <f>IF(F21=H21,"bitte eingeben:",IF(I40,"","Art der Modifikation:"))</f>
        <v/>
      </c>
      <c r="B41" s="162"/>
      <c r="C41" s="162"/>
      <c r="D41" s="162"/>
      <c r="E41" s="162"/>
      <c r="F41" s="162"/>
      <c r="G41" s="162"/>
      <c r="H41" s="162"/>
      <c r="I41" s="15"/>
    </row>
    <row r="42" spans="1:9" ht="18.95" customHeight="1" x14ac:dyDescent="0.4">
      <c r="A42" s="29" t="str">
        <f>A22</f>
        <v>Fett</v>
      </c>
      <c r="B42" s="160"/>
      <c r="C42" s="160"/>
      <c r="D42" s="160"/>
      <c r="E42" s="160"/>
      <c r="F42" s="160"/>
      <c r="G42" s="160"/>
      <c r="H42" s="160"/>
      <c r="I42" s="15" t="b">
        <f>ISBLANK(VLOOKUP(F22,Fett!A3:C31,3))</f>
        <v>1</v>
      </c>
    </row>
    <row r="43" spans="1:9" ht="28.05" customHeight="1" x14ac:dyDescent="0.4">
      <c r="A43" s="14" t="str">
        <f>IF(F22=H22,"bitte eingeben:",IF(I42,"","Art der Modifikation:"))</f>
        <v/>
      </c>
      <c r="B43" s="161"/>
      <c r="C43" s="161"/>
      <c r="D43" s="161"/>
      <c r="E43" s="161"/>
      <c r="F43" s="161"/>
      <c r="G43" s="161"/>
      <c r="H43" s="161"/>
      <c r="I43" s="15"/>
    </row>
    <row r="44" spans="1:9" ht="18.95" customHeight="1" x14ac:dyDescent="0.4">
      <c r="A44" s="55" t="s">
        <v>105</v>
      </c>
      <c r="B44" s="158"/>
      <c r="C44" s="158"/>
      <c r="D44" s="158"/>
      <c r="E44" s="158"/>
      <c r="F44" s="158"/>
      <c r="G44" s="158"/>
      <c r="H44" s="158"/>
      <c r="I44" s="15" t="b">
        <f>ISBLANK(VLOOKUP(F23,Cholesterin!A3:C25,3))</f>
        <v>1</v>
      </c>
    </row>
    <row r="45" spans="1:9" ht="28.05" customHeight="1" x14ac:dyDescent="0.4">
      <c r="A45" s="14" t="str">
        <f>IF(F23=H23,"bitte eingeben:",IF(I44,"","Art der Modifikation:"))</f>
        <v/>
      </c>
      <c r="B45" s="159"/>
      <c r="C45" s="159"/>
      <c r="D45" s="159"/>
      <c r="E45" s="159"/>
      <c r="F45" s="159"/>
      <c r="G45" s="159"/>
      <c r="H45" s="159"/>
    </row>
    <row r="46" spans="1:9" ht="18.95" hidden="1" customHeight="1" x14ac:dyDescent="0.4">
      <c r="A46" s="55" t="s">
        <v>83</v>
      </c>
      <c r="B46" s="158"/>
      <c r="C46" s="158"/>
      <c r="D46" s="158"/>
      <c r="E46" s="158"/>
      <c r="F46" s="158"/>
      <c r="G46" s="158"/>
      <c r="H46" s="158"/>
      <c r="I46" s="15" t="b">
        <f>ISBLANK(VLOOKUP(#REF!,Gesamtsterine!A3:C21,3))</f>
        <v>0</v>
      </c>
    </row>
    <row r="47" spans="1:9" ht="30.2" hidden="1" customHeight="1" x14ac:dyDescent="0.4">
      <c r="A47" s="14" t="e">
        <f>IF(#REF!=#REF!,"bitte eingeben:",IF(I46,"","Art der Modifikation:"))</f>
        <v>#REF!</v>
      </c>
      <c r="B47" s="159"/>
      <c r="C47" s="159"/>
      <c r="D47" s="159"/>
      <c r="E47" s="159"/>
      <c r="F47" s="159"/>
      <c r="G47" s="159"/>
      <c r="H47" s="159"/>
    </row>
    <row r="48" spans="1:9" ht="18.95" customHeight="1" x14ac:dyDescent="0.4">
      <c r="A48" s="55" t="s">
        <v>78</v>
      </c>
      <c r="B48" s="158"/>
      <c r="C48" s="158"/>
      <c r="D48" s="158"/>
      <c r="E48" s="158"/>
      <c r="F48" s="158"/>
      <c r="G48" s="158"/>
      <c r="H48" s="158"/>
      <c r="I48" s="15" t="b">
        <f>ISBLANK(VLOOKUP(F25,Benz_Sorbinsre!A3:C17,3))</f>
        <v>1</v>
      </c>
    </row>
    <row r="49" spans="1:9" ht="28.05" customHeight="1" x14ac:dyDescent="0.4">
      <c r="A49" s="14" t="str">
        <f>IF(F25=H25,"bitte eingeben:",IF(I48,"","Art der Modifikation:"))</f>
        <v/>
      </c>
      <c r="B49" s="159"/>
      <c r="C49" s="159"/>
      <c r="D49" s="159"/>
      <c r="E49" s="159"/>
      <c r="F49" s="159"/>
      <c r="G49" s="159"/>
      <c r="H49" s="159"/>
    </row>
    <row r="50" spans="1:9" ht="18.75" customHeight="1" x14ac:dyDescent="0.4">
      <c r="A50" s="55" t="s">
        <v>79</v>
      </c>
      <c r="B50" s="158"/>
      <c r="C50" s="158"/>
      <c r="D50" s="158"/>
      <c r="E50" s="158"/>
      <c r="F50" s="158"/>
      <c r="G50" s="158"/>
      <c r="H50" s="158"/>
      <c r="I50" s="15" t="b">
        <f>ISBLANK(VLOOKUP(F26,Benz_Sorbinsre!A3:C17,3))</f>
        <v>1</v>
      </c>
    </row>
    <row r="51" spans="1:9" ht="28.05" customHeight="1" x14ac:dyDescent="0.4">
      <c r="A51" s="14" t="str">
        <f>IF(F26=H26,"bitte eingeben:",IF(I50,"","Art der Modifikation:"))</f>
        <v/>
      </c>
      <c r="B51" s="159"/>
      <c r="C51" s="159"/>
      <c r="D51" s="159"/>
      <c r="E51" s="159"/>
      <c r="F51" s="159"/>
      <c r="G51" s="159"/>
      <c r="H51" s="159"/>
    </row>
    <row r="52" spans="1:9" ht="18.75" customHeight="1" x14ac:dyDescent="0.4">
      <c r="A52" s="55" t="s">
        <v>220</v>
      </c>
      <c r="B52" s="158"/>
      <c r="C52" s="158"/>
      <c r="D52" s="158"/>
      <c r="E52" s="158"/>
      <c r="F52" s="158"/>
      <c r="G52" s="158"/>
      <c r="H52" s="158"/>
      <c r="I52" s="15" t="b">
        <f>ISBLANK(VLOOKUP(F27,Kochsalz!A3:C29,3))</f>
        <v>1</v>
      </c>
    </row>
    <row r="53" spans="1:9" ht="28.05" customHeight="1" x14ac:dyDescent="0.4">
      <c r="A53" s="14" t="str">
        <f>IF(F27=H27,"bitte eingeben:",IF(I52,"","Art der Modifikation:"))</f>
        <v/>
      </c>
      <c r="B53" s="159"/>
      <c r="C53" s="159"/>
      <c r="D53" s="159"/>
      <c r="E53" s="159"/>
      <c r="F53" s="159"/>
      <c r="G53" s="159"/>
      <c r="H53" s="159"/>
    </row>
    <row r="54" spans="1:9" ht="28.05" customHeight="1" x14ac:dyDescent="0.45">
      <c r="A54" s="11" t="s">
        <v>113</v>
      </c>
    </row>
    <row r="55" spans="1:9" ht="17.649999999999999" x14ac:dyDescent="0.5">
      <c r="A55" s="102" t="s">
        <v>219</v>
      </c>
      <c r="B55" s="94"/>
      <c r="C55" s="95"/>
      <c r="D55" s="95"/>
      <c r="E55" s="96"/>
      <c r="F55" s="95"/>
      <c r="G55" s="95"/>
      <c r="H55" s="96"/>
    </row>
    <row r="56" spans="1:9" ht="18.75" customHeight="1" x14ac:dyDescent="0.4">
      <c r="A56" s="103" t="s">
        <v>295</v>
      </c>
      <c r="B56" s="98">
        <f>Natrium!B2</f>
        <v>8</v>
      </c>
      <c r="C56" s="94"/>
      <c r="D56" s="94"/>
      <c r="E56" s="94"/>
      <c r="F56" s="94"/>
      <c r="G56" s="94"/>
      <c r="H56" s="94"/>
    </row>
    <row r="57" spans="1:9" ht="18.75" customHeight="1" x14ac:dyDescent="0.4">
      <c r="A57" s="99"/>
      <c r="B57" s="94"/>
      <c r="C57" s="94"/>
      <c r="D57" s="100"/>
      <c r="E57" s="94"/>
      <c r="F57" s="94"/>
      <c r="G57" s="94"/>
      <c r="H57" s="94"/>
    </row>
    <row r="58" spans="1:9" ht="15.4" x14ac:dyDescent="0.4">
      <c r="A58" s="103" t="s">
        <v>298</v>
      </c>
      <c r="B58" s="98">
        <f>Natrium!B13</f>
        <v>13</v>
      </c>
      <c r="C58" s="94"/>
      <c r="D58" s="98">
        <f>Natrium!D13</f>
        <v>12</v>
      </c>
      <c r="E58" s="94"/>
      <c r="F58" s="94"/>
      <c r="G58" s="94"/>
      <c r="H58" s="94"/>
      <c r="I58" s="15" t="b">
        <f>ISBLANK(VLOOKUP(B58,Natrium!A14:C26,3))</f>
        <v>1</v>
      </c>
    </row>
    <row r="59" spans="1:9" ht="30.2" customHeight="1" x14ac:dyDescent="0.4">
      <c r="A59" s="101" t="str">
        <f>IF(B58=Natrium!D13,"bitte eingeben:","")</f>
        <v/>
      </c>
      <c r="B59" s="157"/>
      <c r="C59" s="157"/>
      <c r="D59" s="157"/>
      <c r="E59" s="157"/>
      <c r="F59" s="157"/>
      <c r="G59" s="157"/>
      <c r="H59" s="157"/>
    </row>
    <row r="60" spans="1:9" ht="18.75" customHeight="1" x14ac:dyDescent="0.4">
      <c r="A60" s="103" t="s">
        <v>299</v>
      </c>
      <c r="B60" s="98">
        <f>Natrium!B29</f>
        <v>8</v>
      </c>
      <c r="C60" s="94"/>
      <c r="D60" s="98">
        <f>Natrium!D29</f>
        <v>7</v>
      </c>
      <c r="E60" s="94"/>
      <c r="F60" s="94"/>
      <c r="G60" s="94"/>
      <c r="H60" s="94"/>
      <c r="I60" s="15" t="b">
        <f>ISBLANK(VLOOKUP(B60,Natrium!A30:C37,3))</f>
        <v>1</v>
      </c>
    </row>
    <row r="61" spans="1:9" ht="28.05" customHeight="1" x14ac:dyDescent="0.4">
      <c r="A61" s="101" t="str">
        <f>IF(B60=Natrium!D29,"bitte eingeben:","")</f>
        <v/>
      </c>
      <c r="B61" s="157"/>
      <c r="C61" s="157"/>
      <c r="D61" s="157"/>
      <c r="E61" s="157"/>
      <c r="F61" s="157"/>
      <c r="G61" s="157"/>
      <c r="H61" s="157"/>
    </row>
    <row r="62" spans="1:9" ht="18.75" customHeight="1" x14ac:dyDescent="0.4">
      <c r="A62" s="103" t="s">
        <v>266</v>
      </c>
      <c r="B62" s="98">
        <f>Natrium!B40</f>
        <v>4</v>
      </c>
      <c r="C62" s="97"/>
      <c r="D62" s="98">
        <f>Natrium!D40</f>
        <v>3</v>
      </c>
      <c r="E62" s="97"/>
      <c r="F62" s="97"/>
      <c r="G62" s="97"/>
      <c r="H62" s="97"/>
      <c r="I62" s="15" t="b">
        <f>ISBLANK(VLOOKUP(B62,Natrium!A41:C44,3))</f>
        <v>1</v>
      </c>
    </row>
    <row r="63" spans="1:9" ht="28.05" customHeight="1" x14ac:dyDescent="0.4">
      <c r="A63" s="101" t="str">
        <f>IF(B62=Natrium!D40,"bitte eingeben:","")</f>
        <v/>
      </c>
      <c r="B63" s="157"/>
      <c r="C63" s="157"/>
      <c r="D63" s="157"/>
      <c r="E63" s="157"/>
      <c r="F63" s="157"/>
      <c r="G63" s="157"/>
      <c r="H63" s="157"/>
    </row>
    <row r="64" spans="1:9" ht="18.75" customHeight="1" x14ac:dyDescent="0.4">
      <c r="A64" s="103" t="s">
        <v>300</v>
      </c>
      <c r="B64" s="97">
        <f>Natrium!B47</f>
        <v>12</v>
      </c>
      <c r="C64" s="97"/>
      <c r="D64" s="97">
        <f>Natrium!D47</f>
        <v>11</v>
      </c>
      <c r="E64" s="97"/>
      <c r="F64" s="97"/>
      <c r="G64" s="97"/>
      <c r="H64" s="97"/>
      <c r="I64" s="15" t="b">
        <f>ISBLANK(VLOOKUP(B64,Natrium!A48:C59,3))</f>
        <v>1</v>
      </c>
    </row>
    <row r="65" spans="1:9" ht="28.05" customHeight="1" x14ac:dyDescent="0.4">
      <c r="A65" s="101" t="str">
        <f>IF(B64=Natrium!D47,"bitte eingeben:","")</f>
        <v/>
      </c>
      <c r="B65" s="157"/>
      <c r="C65" s="157"/>
      <c r="D65" s="157"/>
      <c r="E65" s="157"/>
      <c r="F65" s="157"/>
      <c r="G65" s="157"/>
      <c r="H65" s="157"/>
    </row>
    <row r="66" spans="1:9" ht="18.75" customHeight="1" x14ac:dyDescent="0.4">
      <c r="A66" s="103" t="s">
        <v>301</v>
      </c>
      <c r="B66" s="98">
        <f>Natrium!B62</f>
        <v>30</v>
      </c>
      <c r="C66" s="94"/>
      <c r="D66" s="98">
        <f>Natrium!D62</f>
        <v>29</v>
      </c>
      <c r="E66" s="94"/>
      <c r="F66" s="94"/>
      <c r="G66" s="94"/>
      <c r="H66" s="94"/>
      <c r="I66" s="15" t="b">
        <f>ISBLANK(VLOOKUP(F27,Natrium!A63:C92,3))</f>
        <v>1</v>
      </c>
    </row>
    <row r="67" spans="1:9" ht="28.05" customHeight="1" x14ac:dyDescent="0.4">
      <c r="A67" s="101" t="str">
        <f>IF(F28=Natrium!D62,"bitte eingeben:",IF(I66,"","Art der Modifikation:"))</f>
        <v/>
      </c>
      <c r="B67" s="157"/>
      <c r="C67" s="157"/>
      <c r="D67" s="157"/>
      <c r="E67" s="157"/>
      <c r="F67" s="157"/>
      <c r="G67" s="157"/>
      <c r="H67" s="157"/>
    </row>
  </sheetData>
  <sheetProtection algorithmName="SHA-512" hashValue="AplOWxtjxctRmGe4yMkJ60kr+LfdYHA/imMIkWLb/RY7clX15T6pLqTAhxiXTEA/z2IOFxt2w+f+PgHZCPHmNQ==" saltValue="L4AcSx+vYHD5W6h/duJgyg==" spinCount="100000" sheet="1" objects="1" scenarios="1"/>
  <mergeCells count="36">
    <mergeCell ref="A13:G13"/>
    <mergeCell ref="A11:G11"/>
    <mergeCell ref="E3:F3"/>
    <mergeCell ref="A7:G7"/>
    <mergeCell ref="A8:G8"/>
    <mergeCell ref="A10:G10"/>
    <mergeCell ref="B5:C5"/>
    <mergeCell ref="A9:G9"/>
    <mergeCell ref="A12:G12"/>
    <mergeCell ref="B40:H40"/>
    <mergeCell ref="B41:H41"/>
    <mergeCell ref="A14:H14"/>
    <mergeCell ref="A15:H15"/>
    <mergeCell ref="A17:H17"/>
    <mergeCell ref="B39:H39"/>
    <mergeCell ref="B37:H37"/>
    <mergeCell ref="F38:G38"/>
    <mergeCell ref="B35:H35"/>
    <mergeCell ref="B36:H36"/>
    <mergeCell ref="B42:H42"/>
    <mergeCell ref="B43:H43"/>
    <mergeCell ref="B51:H51"/>
    <mergeCell ref="B44:H44"/>
    <mergeCell ref="B45:H45"/>
    <mergeCell ref="B46:H46"/>
    <mergeCell ref="B47:H47"/>
    <mergeCell ref="B48:H48"/>
    <mergeCell ref="B49:H49"/>
    <mergeCell ref="B50:H50"/>
    <mergeCell ref="B67:H67"/>
    <mergeCell ref="B52:H52"/>
    <mergeCell ref="B53:H53"/>
    <mergeCell ref="B59:H59"/>
    <mergeCell ref="B61:H61"/>
    <mergeCell ref="B63:H63"/>
    <mergeCell ref="B65:H65"/>
  </mergeCells>
  <phoneticPr fontId="0" type="noConversion"/>
  <conditionalFormatting sqref="B59:C59 B61:C61 B63:C63 B65:C65 B67:C67">
    <cfRule type="expression" dxfId="35" priority="3" stopIfTrue="1">
      <formula>OR($B58-$D58=0,NOT(I58))</formula>
    </cfRule>
  </conditionalFormatting>
  <conditionalFormatting sqref="B36:H36">
    <cfRule type="expression" dxfId="34" priority="8" stopIfTrue="1">
      <formula>OR($F$19-$H$19=0,NOT(I35))</formula>
    </cfRule>
  </conditionalFormatting>
  <conditionalFormatting sqref="B39:H39">
    <cfRule type="expression" dxfId="33" priority="18" stopIfTrue="1">
      <formula>OR($F$20-$H$20=0,NOT(I37))</formula>
    </cfRule>
  </conditionalFormatting>
  <conditionalFormatting sqref="B41:H41">
    <cfRule type="expression" dxfId="32" priority="17" stopIfTrue="1">
      <formula>OR($F$21-$H$21=0,NOT(I40))</formula>
    </cfRule>
  </conditionalFormatting>
  <conditionalFormatting sqref="B43:H43">
    <cfRule type="expression" dxfId="31" priority="14" stopIfTrue="1">
      <formula>OR($F$22-$H$22=0,NOT(I42))</formula>
    </cfRule>
  </conditionalFormatting>
  <conditionalFormatting sqref="B44:H44 B46:H46 B48:H48 B50:H50">
    <cfRule type="expression" dxfId="25" priority="28" stopIfTrue="1">
      <formula>$I$21-10=0</formula>
    </cfRule>
  </conditionalFormatting>
  <conditionalFormatting sqref="B45:H45">
    <cfRule type="expression" dxfId="24" priority="22" stopIfTrue="1">
      <formula>OR($F$23-$H$23=0,NOT(I44))</formula>
    </cfRule>
  </conditionalFormatting>
  <conditionalFormatting sqref="B49:H49">
    <cfRule type="expression" dxfId="23" priority="45" stopIfTrue="1">
      <formula>OR($F$25-$H$25=0,NOT(I48))</formula>
    </cfRule>
  </conditionalFormatting>
  <conditionalFormatting sqref="B51:H51">
    <cfRule type="expression" dxfId="22" priority="46" stopIfTrue="1">
      <formula>OR($F$26-$H$26=0,NOT(I50))</formula>
    </cfRule>
  </conditionalFormatting>
  <conditionalFormatting sqref="B52:H52">
    <cfRule type="expression" dxfId="21" priority="6" stopIfTrue="1">
      <formula>$I$21-10=0</formula>
    </cfRule>
  </conditionalFormatting>
  <conditionalFormatting sqref="B53:H53">
    <cfRule type="expression" dxfId="20" priority="7" stopIfTrue="1">
      <formula>OR($F$27-$H$27=0,NOT(I52))</formula>
    </cfRule>
  </conditionalFormatting>
  <conditionalFormatting sqref="D59:G59 D61:G61 D63:G63 D65:G65 D67:G67">
    <cfRule type="expression" dxfId="19" priority="5" stopIfTrue="1">
      <formula>OR($B58-$D58=0,NOT(#REF!))</formula>
    </cfRule>
  </conditionalFormatting>
  <conditionalFormatting sqref="F19">
    <cfRule type="expression" dxfId="18" priority="10" stopIfTrue="1">
      <formula>$F$19-$H$19=1</formula>
    </cfRule>
  </conditionalFormatting>
  <conditionalFormatting sqref="F20">
    <cfRule type="expression" dxfId="17" priority="36" stopIfTrue="1">
      <formula>$F$20-$H$20=1</formula>
    </cfRule>
  </conditionalFormatting>
  <conditionalFormatting sqref="F21">
    <cfRule type="expression" dxfId="16" priority="35" stopIfTrue="1">
      <formula>$F$21-$H$21=1</formula>
    </cfRule>
  </conditionalFormatting>
  <conditionalFormatting sqref="F22">
    <cfRule type="expression" dxfId="15" priority="37" stopIfTrue="1">
      <formula>$F$22-$H$22=1</formula>
    </cfRule>
  </conditionalFormatting>
  <conditionalFormatting sqref="F23:F24">
    <cfRule type="expression" dxfId="14" priority="43" stopIfTrue="1">
      <formula>$F$23-$H$23=1</formula>
    </cfRule>
  </conditionalFormatting>
  <conditionalFormatting sqref="F25">
    <cfRule type="expression" dxfId="13" priority="42" stopIfTrue="1">
      <formula>$F$25-$H$25=1</formula>
    </cfRule>
  </conditionalFormatting>
  <conditionalFormatting sqref="F26">
    <cfRule type="expression" dxfId="12" priority="2" stopIfTrue="1">
      <formula>$F$26-$H$26=1</formula>
    </cfRule>
  </conditionalFormatting>
  <conditionalFormatting sqref="F27">
    <cfRule type="expression" dxfId="11" priority="13" stopIfTrue="1">
      <formula>$F$27-$H$27=1</formula>
    </cfRule>
  </conditionalFormatting>
  <conditionalFormatting sqref="F28">
    <cfRule type="expression" dxfId="10" priority="1" stopIfTrue="1">
      <formula>$F$28-$H$28=1</formula>
    </cfRule>
  </conditionalFormatting>
  <conditionalFormatting sqref="F38:G38">
    <cfRule type="expression" dxfId="9" priority="30" stopIfTrue="1">
      <formula>$G$20-$I$20=0</formula>
    </cfRule>
  </conditionalFormatting>
  <conditionalFormatting sqref="G19">
    <cfRule type="cellIs" dxfId="8" priority="11" stopIfTrue="1" operator="equal">
      <formula>10</formula>
    </cfRule>
  </conditionalFormatting>
  <conditionalFormatting sqref="G20">
    <cfRule type="expression" dxfId="7" priority="41" stopIfTrue="1">
      <formula>$G$20-$I$20=1</formula>
    </cfRule>
  </conditionalFormatting>
  <conditionalFormatting sqref="G21:G22">
    <cfRule type="cellIs" dxfId="6" priority="34" stopIfTrue="1" operator="equal">
      <formula>10</formula>
    </cfRule>
  </conditionalFormatting>
  <conditionalFormatting sqref="H19:H22">
    <cfRule type="cellIs" dxfId="5" priority="9" stopIfTrue="1" operator="equal">
      <formula>6</formula>
    </cfRule>
  </conditionalFormatting>
  <conditionalFormatting sqref="H38">
    <cfRule type="expression" dxfId="4" priority="29" stopIfTrue="1">
      <formula>$G$20-$I$20=0</formula>
    </cfRule>
  </conditionalFormatting>
  <conditionalFormatting sqref="H59 H61 H63 H65 H67">
    <cfRule type="expression" dxfId="3" priority="4" stopIfTrue="1">
      <formula>OR($B58-$D58=0,NOT(K58))</formula>
    </cfRule>
  </conditionalFormatting>
  <conditionalFormatting sqref="I20:I24">
    <cfRule type="cellIs" dxfId="2" priority="32" stopIfTrue="1" operator="equal">
      <formula>11</formula>
    </cfRule>
  </conditionalFormatting>
  <conditionalFormatting sqref="J20:J24">
    <cfRule type="cellIs" dxfId="1" priority="31" stopIfTrue="1" operator="equal">
      <formula>15</formula>
    </cfRule>
  </conditionalFormatting>
  <conditionalFormatting sqref="B47:H47">
    <cfRule type="expression" dxfId="0" priority="50" stopIfTrue="1">
      <formula>OR(#REF!-#REF!=0,NOT(I46))</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6" max="16383" man="1"/>
    <brk id="28"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28575</xdr:colOff>
                    <xdr:row>39</xdr:row>
                    <xdr:rowOff>38100</xdr:rowOff>
                  </from>
                  <to>
                    <xdr:col>7</xdr:col>
                    <xdr:colOff>342900</xdr:colOff>
                    <xdr:row>40</xdr:row>
                    <xdr:rowOff>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28575</xdr:colOff>
                    <xdr:row>36</xdr:row>
                    <xdr:rowOff>19050</xdr:rowOff>
                  </from>
                  <to>
                    <xdr:col>7</xdr:col>
                    <xdr:colOff>342900</xdr:colOff>
                    <xdr:row>36</xdr:row>
                    <xdr:rowOff>228600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28575</xdr:colOff>
                    <xdr:row>41</xdr:row>
                    <xdr:rowOff>38100</xdr:rowOff>
                  </from>
                  <to>
                    <xdr:col>7</xdr:col>
                    <xdr:colOff>342900</xdr:colOff>
                    <xdr:row>41</xdr:row>
                    <xdr:rowOff>228600</xdr:rowOff>
                  </to>
                </anchor>
              </controlPr>
            </control>
          </mc:Choice>
        </mc:AlternateContent>
        <mc:AlternateContent xmlns:mc="http://schemas.openxmlformats.org/markup-compatibility/2006">
          <mc:Choice Requires="x14">
            <control shapeId="2120" r:id="rId8" name="Drop Down 72">
              <controlPr locked="0" defaultSize="0" autoLine="0" autoPict="0">
                <anchor moveWithCells="1">
                  <from>
                    <xdr:col>1</xdr:col>
                    <xdr:colOff>28575</xdr:colOff>
                    <xdr:row>37</xdr:row>
                    <xdr:rowOff>19050</xdr:rowOff>
                  </from>
                  <to>
                    <xdr:col>5</xdr:col>
                    <xdr:colOff>66675</xdr:colOff>
                    <xdr:row>37</xdr:row>
                    <xdr:rowOff>228600</xdr:rowOff>
                  </to>
                </anchor>
              </controlPr>
            </control>
          </mc:Choice>
        </mc:AlternateContent>
        <mc:AlternateContent xmlns:mc="http://schemas.openxmlformats.org/markup-compatibility/2006">
          <mc:Choice Requires="x14">
            <control shapeId="2122" r:id="rId9" name="Drop Down 74">
              <controlPr locked="0" defaultSize="0" autoLine="0" autoPict="0">
                <anchor moveWithCells="1">
                  <from>
                    <xdr:col>1</xdr:col>
                    <xdr:colOff>28575</xdr:colOff>
                    <xdr:row>43</xdr:row>
                    <xdr:rowOff>38100</xdr:rowOff>
                  </from>
                  <to>
                    <xdr:col>7</xdr:col>
                    <xdr:colOff>342900</xdr:colOff>
                    <xdr:row>43</xdr:row>
                    <xdr:rowOff>228600</xdr:rowOff>
                  </to>
                </anchor>
              </controlPr>
            </control>
          </mc:Choice>
        </mc:AlternateContent>
        <mc:AlternateContent xmlns:mc="http://schemas.openxmlformats.org/markup-compatibility/2006">
          <mc:Choice Requires="x14">
            <control shapeId="2125" r:id="rId10" name="Drop Down 77">
              <controlPr locked="0" defaultSize="0" autoLine="0" autoPict="0">
                <anchor moveWithCells="1">
                  <from>
                    <xdr:col>6</xdr:col>
                    <xdr:colOff>9525</xdr:colOff>
                    <xdr:row>15</xdr:row>
                    <xdr:rowOff>19050</xdr:rowOff>
                  </from>
                  <to>
                    <xdr:col>7</xdr:col>
                    <xdr:colOff>0</xdr:colOff>
                    <xdr:row>15</xdr:row>
                    <xdr:rowOff>304800</xdr:rowOff>
                  </to>
                </anchor>
              </controlPr>
            </control>
          </mc:Choice>
        </mc:AlternateContent>
        <mc:AlternateContent xmlns:mc="http://schemas.openxmlformats.org/markup-compatibility/2006">
          <mc:Choice Requires="x14">
            <control shapeId="2126" r:id="rId11" name="Drop Down 78">
              <controlPr locked="0" defaultSize="0" autoLine="0" autoPict="0">
                <anchor moveWithCells="1">
                  <from>
                    <xdr:col>1</xdr:col>
                    <xdr:colOff>28575</xdr:colOff>
                    <xdr:row>47</xdr:row>
                    <xdr:rowOff>38100</xdr:rowOff>
                  </from>
                  <to>
                    <xdr:col>7</xdr:col>
                    <xdr:colOff>342900</xdr:colOff>
                    <xdr:row>48</xdr:row>
                    <xdr:rowOff>0</xdr:rowOff>
                  </to>
                </anchor>
              </controlPr>
            </control>
          </mc:Choice>
        </mc:AlternateContent>
        <mc:AlternateContent xmlns:mc="http://schemas.openxmlformats.org/markup-compatibility/2006">
          <mc:Choice Requires="x14">
            <control shapeId="2127" r:id="rId12" name="Drop Down 79">
              <controlPr locked="0" defaultSize="0" autoLine="0" autoPict="0">
                <anchor moveWithCells="1">
                  <from>
                    <xdr:col>1</xdr:col>
                    <xdr:colOff>28575</xdr:colOff>
                    <xdr:row>49</xdr:row>
                    <xdr:rowOff>38100</xdr:rowOff>
                  </from>
                  <to>
                    <xdr:col>7</xdr:col>
                    <xdr:colOff>342900</xdr:colOff>
                    <xdr:row>50</xdr:row>
                    <xdr:rowOff>0</xdr:rowOff>
                  </to>
                </anchor>
              </controlPr>
            </control>
          </mc:Choice>
        </mc:AlternateContent>
        <mc:AlternateContent xmlns:mc="http://schemas.openxmlformats.org/markup-compatibility/2006">
          <mc:Choice Requires="x14">
            <control shapeId="2128" r:id="rId13" name="Drop Down 80">
              <controlPr locked="0" defaultSize="0" autoLine="0" autoPict="0">
                <anchor moveWithCells="1">
                  <from>
                    <xdr:col>1</xdr:col>
                    <xdr:colOff>28575</xdr:colOff>
                    <xdr:row>34</xdr:row>
                    <xdr:rowOff>19050</xdr:rowOff>
                  </from>
                  <to>
                    <xdr:col>7</xdr:col>
                    <xdr:colOff>342900</xdr:colOff>
                    <xdr:row>34</xdr:row>
                    <xdr:rowOff>228600</xdr:rowOff>
                  </to>
                </anchor>
              </controlPr>
            </control>
          </mc:Choice>
        </mc:AlternateContent>
        <mc:AlternateContent xmlns:mc="http://schemas.openxmlformats.org/markup-compatibility/2006">
          <mc:Choice Requires="x14">
            <control shapeId="2129" r:id="rId14" name="Drop Down 81">
              <controlPr locked="0" defaultSize="0" autoLine="0" autoPict="0">
                <anchor moveWithCells="1">
                  <from>
                    <xdr:col>1</xdr:col>
                    <xdr:colOff>28575</xdr:colOff>
                    <xdr:row>51</xdr:row>
                    <xdr:rowOff>38100</xdr:rowOff>
                  </from>
                  <to>
                    <xdr:col>7</xdr:col>
                    <xdr:colOff>342900</xdr:colOff>
                    <xdr:row>52</xdr:row>
                    <xdr:rowOff>0</xdr:rowOff>
                  </to>
                </anchor>
              </controlPr>
            </control>
          </mc:Choice>
        </mc:AlternateContent>
        <mc:AlternateContent xmlns:mc="http://schemas.openxmlformats.org/markup-compatibility/2006">
          <mc:Choice Requires="x14">
            <control shapeId="2130" r:id="rId15" name="Drop Down 82">
              <controlPr locked="0" defaultSize="0" autoLine="0" autoPict="0">
                <anchor moveWithCells="1">
                  <from>
                    <xdr:col>1</xdr:col>
                    <xdr:colOff>9525</xdr:colOff>
                    <xdr:row>55</xdr:row>
                    <xdr:rowOff>19050</xdr:rowOff>
                  </from>
                  <to>
                    <xdr:col>2</xdr:col>
                    <xdr:colOff>180975</xdr:colOff>
                    <xdr:row>55</xdr:row>
                    <xdr:rowOff>200025</xdr:rowOff>
                  </to>
                </anchor>
              </controlPr>
            </control>
          </mc:Choice>
        </mc:AlternateContent>
        <mc:AlternateContent xmlns:mc="http://schemas.openxmlformats.org/markup-compatibility/2006">
          <mc:Choice Requires="x14">
            <control shapeId="2131" r:id="rId16" name="Drop Down 83">
              <controlPr locked="0" defaultSize="0" autoLine="0" autoPict="0">
                <anchor moveWithCells="1">
                  <from>
                    <xdr:col>1</xdr:col>
                    <xdr:colOff>38100</xdr:colOff>
                    <xdr:row>57</xdr:row>
                    <xdr:rowOff>19050</xdr:rowOff>
                  </from>
                  <to>
                    <xdr:col>6</xdr:col>
                    <xdr:colOff>0</xdr:colOff>
                    <xdr:row>58</xdr:row>
                    <xdr:rowOff>0</xdr:rowOff>
                  </to>
                </anchor>
              </controlPr>
            </control>
          </mc:Choice>
        </mc:AlternateContent>
        <mc:AlternateContent xmlns:mc="http://schemas.openxmlformats.org/markup-compatibility/2006">
          <mc:Choice Requires="x14">
            <control shapeId="2132" r:id="rId17" name="Drop Down 84">
              <controlPr locked="0" defaultSize="0" autoLine="0" autoPict="0">
                <anchor moveWithCells="1">
                  <from>
                    <xdr:col>1</xdr:col>
                    <xdr:colOff>38100</xdr:colOff>
                    <xdr:row>59</xdr:row>
                    <xdr:rowOff>19050</xdr:rowOff>
                  </from>
                  <to>
                    <xdr:col>6</xdr:col>
                    <xdr:colOff>0</xdr:colOff>
                    <xdr:row>59</xdr:row>
                    <xdr:rowOff>200025</xdr:rowOff>
                  </to>
                </anchor>
              </controlPr>
            </control>
          </mc:Choice>
        </mc:AlternateContent>
        <mc:AlternateContent xmlns:mc="http://schemas.openxmlformats.org/markup-compatibility/2006">
          <mc:Choice Requires="x14">
            <control shapeId="2133" r:id="rId18" name="Drop Down 85">
              <controlPr locked="0" defaultSize="0" autoLine="0" autoPict="0">
                <anchor moveWithCells="1">
                  <from>
                    <xdr:col>1</xdr:col>
                    <xdr:colOff>38100</xdr:colOff>
                    <xdr:row>61</xdr:row>
                    <xdr:rowOff>19050</xdr:rowOff>
                  </from>
                  <to>
                    <xdr:col>6</xdr:col>
                    <xdr:colOff>0</xdr:colOff>
                    <xdr:row>61</xdr:row>
                    <xdr:rowOff>200025</xdr:rowOff>
                  </to>
                </anchor>
              </controlPr>
            </control>
          </mc:Choice>
        </mc:AlternateContent>
        <mc:AlternateContent xmlns:mc="http://schemas.openxmlformats.org/markup-compatibility/2006">
          <mc:Choice Requires="x14">
            <control shapeId="2134" r:id="rId19" name="Drop Down 86">
              <controlPr locked="0" defaultSize="0" autoLine="0" autoPict="0">
                <anchor moveWithCells="1">
                  <from>
                    <xdr:col>1</xdr:col>
                    <xdr:colOff>38100</xdr:colOff>
                    <xdr:row>63</xdr:row>
                    <xdr:rowOff>9525</xdr:rowOff>
                  </from>
                  <to>
                    <xdr:col>6</xdr:col>
                    <xdr:colOff>0</xdr:colOff>
                    <xdr:row>63</xdr:row>
                    <xdr:rowOff>200025</xdr:rowOff>
                  </to>
                </anchor>
              </controlPr>
            </control>
          </mc:Choice>
        </mc:AlternateContent>
        <mc:AlternateContent xmlns:mc="http://schemas.openxmlformats.org/markup-compatibility/2006">
          <mc:Choice Requires="x14">
            <control shapeId="2135" r:id="rId20" name="Drop Down 87">
              <controlPr locked="0" defaultSize="0" autoLine="0" autoPict="0">
                <anchor moveWithCells="1">
                  <from>
                    <xdr:col>1</xdr:col>
                    <xdr:colOff>38100</xdr:colOff>
                    <xdr:row>65</xdr:row>
                    <xdr:rowOff>9525</xdr:rowOff>
                  </from>
                  <to>
                    <xdr:col>6</xdr:col>
                    <xdr:colOff>0</xdr:colOff>
                    <xdr:row>65</xdr:row>
                    <xdr:rowOff>200025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2578125" defaultRowHeight="15.4" x14ac:dyDescent="0.45"/>
  <cols>
    <col min="1" max="7" width="12.7109375" style="1" customWidth="1"/>
    <col min="8" max="16384" width="11.42578125" style="1"/>
  </cols>
  <sheetData>
    <row r="1" spans="1:8" x14ac:dyDescent="0.45">
      <c r="A1" s="1" t="s">
        <v>18</v>
      </c>
      <c r="H1" s="75">
        <f>COUNTA(A2:G38)</f>
        <v>0</v>
      </c>
    </row>
    <row r="2" spans="1:8" x14ac:dyDescent="0.45">
      <c r="A2" s="173"/>
      <c r="B2" s="173"/>
      <c r="C2" s="173"/>
      <c r="D2" s="173"/>
      <c r="E2" s="173"/>
      <c r="F2" s="173"/>
      <c r="G2" s="173"/>
    </row>
    <row r="3" spans="1:8" x14ac:dyDescent="0.45">
      <c r="A3" s="173"/>
      <c r="B3" s="173"/>
      <c r="C3" s="173"/>
      <c r="D3" s="173"/>
      <c r="E3" s="173"/>
      <c r="F3" s="173"/>
      <c r="G3" s="173"/>
    </row>
    <row r="4" spans="1:8" x14ac:dyDescent="0.45">
      <c r="A4" s="173"/>
      <c r="B4" s="173"/>
      <c r="C4" s="173"/>
      <c r="D4" s="173"/>
      <c r="E4" s="173"/>
      <c r="F4" s="173"/>
      <c r="G4" s="173"/>
    </row>
    <row r="5" spans="1:8" x14ac:dyDescent="0.45">
      <c r="A5" s="173"/>
      <c r="B5" s="173"/>
      <c r="C5" s="173"/>
      <c r="D5" s="173"/>
      <c r="E5" s="173"/>
      <c r="F5" s="173"/>
      <c r="G5" s="173"/>
    </row>
    <row r="6" spans="1:8" x14ac:dyDescent="0.45">
      <c r="A6" s="173"/>
      <c r="B6" s="173"/>
      <c r="C6" s="173"/>
      <c r="D6" s="173"/>
      <c r="E6" s="173"/>
      <c r="F6" s="173"/>
      <c r="G6" s="173"/>
    </row>
    <row r="7" spans="1:8" x14ac:dyDescent="0.45">
      <c r="A7" s="173"/>
      <c r="B7" s="173"/>
      <c r="C7" s="173"/>
      <c r="D7" s="173"/>
      <c r="E7" s="173"/>
      <c r="F7" s="173"/>
      <c r="G7" s="173"/>
    </row>
    <row r="8" spans="1:8" x14ac:dyDescent="0.45">
      <c r="A8" s="173"/>
      <c r="B8" s="173"/>
      <c r="C8" s="173"/>
      <c r="D8" s="173"/>
      <c r="E8" s="173"/>
      <c r="F8" s="173"/>
      <c r="G8" s="173"/>
    </row>
    <row r="9" spans="1:8" x14ac:dyDescent="0.45">
      <c r="A9" s="173"/>
      <c r="B9" s="173"/>
      <c r="C9" s="173"/>
      <c r="D9" s="173"/>
      <c r="E9" s="173"/>
      <c r="F9" s="173"/>
      <c r="G9" s="173"/>
    </row>
    <row r="10" spans="1:8" x14ac:dyDescent="0.45">
      <c r="A10" s="173"/>
      <c r="B10" s="173"/>
      <c r="C10" s="173"/>
      <c r="D10" s="173"/>
      <c r="E10" s="173"/>
      <c r="F10" s="173"/>
      <c r="G10" s="173"/>
    </row>
    <row r="11" spans="1:8" x14ac:dyDescent="0.45">
      <c r="A11" s="173"/>
      <c r="B11" s="173"/>
      <c r="C11" s="173"/>
      <c r="D11" s="173"/>
      <c r="E11" s="173"/>
      <c r="F11" s="173"/>
      <c r="G11" s="173"/>
    </row>
    <row r="12" spans="1:8" x14ac:dyDescent="0.45">
      <c r="A12" s="173"/>
      <c r="B12" s="173"/>
      <c r="C12" s="173"/>
      <c r="D12" s="173"/>
      <c r="E12" s="173"/>
      <c r="F12" s="173"/>
      <c r="G12" s="173"/>
    </row>
    <row r="13" spans="1:8" x14ac:dyDescent="0.45">
      <c r="A13" s="173"/>
      <c r="B13" s="173"/>
      <c r="C13" s="173"/>
      <c r="D13" s="173"/>
      <c r="E13" s="173"/>
      <c r="F13" s="173"/>
      <c r="G13" s="173"/>
    </row>
    <row r="14" spans="1:8" x14ac:dyDescent="0.45">
      <c r="A14" s="173"/>
      <c r="B14" s="173"/>
      <c r="C14" s="173"/>
      <c r="D14" s="173"/>
      <c r="E14" s="173"/>
      <c r="F14" s="173"/>
      <c r="G14" s="173"/>
    </row>
    <row r="15" spans="1:8" x14ac:dyDescent="0.45">
      <c r="A15" s="173"/>
      <c r="B15" s="173"/>
      <c r="C15" s="173"/>
      <c r="D15" s="173"/>
      <c r="E15" s="173"/>
      <c r="F15" s="173"/>
      <c r="G15" s="173"/>
    </row>
    <row r="16" spans="1:8" x14ac:dyDescent="0.45">
      <c r="A16" s="173"/>
      <c r="B16" s="173"/>
      <c r="C16" s="173"/>
      <c r="D16" s="173"/>
      <c r="E16" s="173"/>
      <c r="F16" s="173"/>
      <c r="G16" s="173"/>
    </row>
    <row r="17" spans="1:7" x14ac:dyDescent="0.45">
      <c r="A17" s="173"/>
      <c r="B17" s="173"/>
      <c r="C17" s="173"/>
      <c r="D17" s="173"/>
      <c r="E17" s="173"/>
      <c r="F17" s="173"/>
      <c r="G17" s="173"/>
    </row>
    <row r="18" spans="1:7" x14ac:dyDescent="0.45">
      <c r="A18" s="173"/>
      <c r="B18" s="173"/>
      <c r="C18" s="173"/>
      <c r="D18" s="173"/>
      <c r="E18" s="173"/>
      <c r="F18" s="173"/>
      <c r="G18" s="173"/>
    </row>
    <row r="19" spans="1:7" x14ac:dyDescent="0.45">
      <c r="A19" s="173"/>
      <c r="B19" s="173"/>
      <c r="C19" s="173"/>
      <c r="D19" s="173"/>
      <c r="E19" s="173"/>
      <c r="F19" s="173"/>
      <c r="G19" s="173"/>
    </row>
    <row r="20" spans="1:7" x14ac:dyDescent="0.45">
      <c r="A20" s="173"/>
      <c r="B20" s="173"/>
      <c r="C20" s="173"/>
      <c r="D20" s="173"/>
      <c r="E20" s="173"/>
      <c r="F20" s="173"/>
      <c r="G20" s="173"/>
    </row>
    <row r="21" spans="1:7" x14ac:dyDescent="0.45">
      <c r="A21" s="173"/>
      <c r="B21" s="173"/>
      <c r="C21" s="173"/>
      <c r="D21" s="173"/>
      <c r="E21" s="173"/>
      <c r="F21" s="173"/>
      <c r="G21" s="173"/>
    </row>
    <row r="22" spans="1:7" x14ac:dyDescent="0.45">
      <c r="A22" s="173"/>
      <c r="B22" s="173"/>
      <c r="C22" s="173"/>
      <c r="D22" s="173"/>
      <c r="E22" s="173"/>
      <c r="F22" s="173"/>
      <c r="G22" s="173"/>
    </row>
    <row r="23" spans="1:7" x14ac:dyDescent="0.45">
      <c r="A23" s="173"/>
      <c r="B23" s="173"/>
      <c r="C23" s="173"/>
      <c r="D23" s="173"/>
      <c r="E23" s="173"/>
      <c r="F23" s="173"/>
      <c r="G23" s="173"/>
    </row>
    <row r="24" spans="1:7" x14ac:dyDescent="0.45">
      <c r="A24" s="173"/>
      <c r="B24" s="173"/>
      <c r="C24" s="173"/>
      <c r="D24" s="173"/>
      <c r="E24" s="173"/>
      <c r="F24" s="173"/>
      <c r="G24" s="173"/>
    </row>
    <row r="25" spans="1:7" x14ac:dyDescent="0.45">
      <c r="A25" s="173"/>
      <c r="B25" s="173"/>
      <c r="C25" s="173"/>
      <c r="D25" s="173"/>
      <c r="E25" s="173"/>
      <c r="F25" s="173"/>
      <c r="G25" s="173"/>
    </row>
    <row r="26" spans="1:7" x14ac:dyDescent="0.45">
      <c r="A26" s="173"/>
      <c r="B26" s="173"/>
      <c r="C26" s="173"/>
      <c r="D26" s="173"/>
      <c r="E26" s="173"/>
      <c r="F26" s="173"/>
      <c r="G26" s="173"/>
    </row>
    <row r="27" spans="1:7" x14ac:dyDescent="0.45">
      <c r="A27" s="173"/>
      <c r="B27" s="173"/>
      <c r="C27" s="173"/>
      <c r="D27" s="173"/>
      <c r="E27" s="173"/>
      <c r="F27" s="173"/>
      <c r="G27" s="173"/>
    </row>
    <row r="28" spans="1:7" x14ac:dyDescent="0.45">
      <c r="A28" s="173"/>
      <c r="B28" s="173"/>
      <c r="C28" s="173"/>
      <c r="D28" s="173"/>
      <c r="E28" s="173"/>
      <c r="F28" s="173"/>
      <c r="G28" s="173"/>
    </row>
    <row r="29" spans="1:7" x14ac:dyDescent="0.45">
      <c r="A29" s="173"/>
      <c r="B29" s="173"/>
      <c r="C29" s="173"/>
      <c r="D29" s="173"/>
      <c r="E29" s="173"/>
      <c r="F29" s="173"/>
      <c r="G29" s="173"/>
    </row>
    <row r="30" spans="1:7" x14ac:dyDescent="0.45">
      <c r="A30" s="173"/>
      <c r="B30" s="173"/>
      <c r="C30" s="173"/>
      <c r="D30" s="173"/>
      <c r="E30" s="173"/>
      <c r="F30" s="173"/>
      <c r="G30" s="173"/>
    </row>
    <row r="31" spans="1:7" x14ac:dyDescent="0.45">
      <c r="A31" s="173"/>
      <c r="B31" s="173"/>
      <c r="C31" s="173"/>
      <c r="D31" s="173"/>
      <c r="E31" s="173"/>
      <c r="F31" s="173"/>
      <c r="G31" s="173"/>
    </row>
    <row r="32" spans="1:7" x14ac:dyDescent="0.45">
      <c r="A32" s="173"/>
      <c r="B32" s="173"/>
      <c r="C32" s="173"/>
      <c r="D32" s="173"/>
      <c r="E32" s="173"/>
      <c r="F32" s="173"/>
      <c r="G32" s="173"/>
    </row>
    <row r="33" spans="1:7" x14ac:dyDescent="0.45">
      <c r="A33" s="173"/>
      <c r="B33" s="173"/>
      <c r="C33" s="173"/>
      <c r="D33" s="173"/>
      <c r="E33" s="173"/>
      <c r="F33" s="173"/>
      <c r="G33" s="173"/>
    </row>
    <row r="34" spans="1:7" x14ac:dyDescent="0.45">
      <c r="A34" s="173"/>
      <c r="B34" s="173"/>
      <c r="C34" s="173"/>
      <c r="D34" s="173"/>
      <c r="E34" s="173"/>
      <c r="F34" s="173"/>
      <c r="G34" s="173"/>
    </row>
    <row r="35" spans="1:7" x14ac:dyDescent="0.45">
      <c r="A35" s="173"/>
      <c r="B35" s="173"/>
      <c r="C35" s="173"/>
      <c r="D35" s="173"/>
      <c r="E35" s="173"/>
      <c r="F35" s="173"/>
      <c r="G35" s="173"/>
    </row>
    <row r="36" spans="1:7" x14ac:dyDescent="0.45">
      <c r="A36" s="173"/>
      <c r="B36" s="173"/>
      <c r="C36" s="173"/>
      <c r="D36" s="173"/>
      <c r="E36" s="173"/>
      <c r="F36" s="173"/>
      <c r="G36" s="173"/>
    </row>
    <row r="37" spans="1:7" x14ac:dyDescent="0.45">
      <c r="A37" s="173"/>
      <c r="B37" s="173"/>
      <c r="C37" s="173"/>
      <c r="D37" s="173"/>
      <c r="E37" s="173"/>
      <c r="F37" s="173"/>
      <c r="G37" s="173"/>
    </row>
    <row r="38" spans="1:7" x14ac:dyDescent="0.45">
      <c r="A38" s="173"/>
      <c r="B38" s="173"/>
      <c r="C38" s="173"/>
      <c r="D38" s="173"/>
      <c r="E38" s="173"/>
      <c r="F38" s="173"/>
      <c r="G38" s="173"/>
    </row>
  </sheetData>
  <sheetProtection password="CAA1" sheet="1" objects="1" scenarios="1"/>
  <mergeCells count="37">
    <mergeCell ref="A7:G7"/>
    <mergeCell ref="A2:G2"/>
    <mergeCell ref="A3:G3"/>
    <mergeCell ref="A4:G4"/>
    <mergeCell ref="A5:G5"/>
    <mergeCell ref="A6:G6"/>
    <mergeCell ref="A19:G19"/>
    <mergeCell ref="A8:G8"/>
    <mergeCell ref="A9:G9"/>
    <mergeCell ref="A10:G10"/>
    <mergeCell ref="A11:G11"/>
    <mergeCell ref="A12:G12"/>
    <mergeCell ref="A13:G13"/>
    <mergeCell ref="A14:G14"/>
    <mergeCell ref="A15:G15"/>
    <mergeCell ref="A16:G16"/>
    <mergeCell ref="A17:G17"/>
    <mergeCell ref="A18:G18"/>
    <mergeCell ref="A31:G31"/>
    <mergeCell ref="A20:G20"/>
    <mergeCell ref="A21:G21"/>
    <mergeCell ref="A22:G22"/>
    <mergeCell ref="A23:G23"/>
    <mergeCell ref="A24:G24"/>
    <mergeCell ref="A25:G25"/>
    <mergeCell ref="A26:G26"/>
    <mergeCell ref="A27:G27"/>
    <mergeCell ref="A28:G28"/>
    <mergeCell ref="A29:G29"/>
    <mergeCell ref="A30:G30"/>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92"/>
  <sheetViews>
    <sheetView workbookViewId="0">
      <pane xSplit="1" ySplit="1" topLeftCell="B64" activePane="bottomRight" state="frozen"/>
      <selection activeCell="A2" sqref="A2:G2"/>
      <selection pane="topRight" activeCell="A2" sqref="A2:G2"/>
      <selection pane="bottomLeft" activeCell="A2" sqref="A2:G2"/>
      <selection pane="bottomRight" activeCell="A2" sqref="A2:G2"/>
    </sheetView>
  </sheetViews>
  <sheetFormatPr baseColWidth="10" defaultColWidth="11" defaultRowHeight="13.9" x14ac:dyDescent="0.4"/>
  <cols>
    <col min="1" max="1" width="16.42578125" style="88" bestFit="1" customWidth="1"/>
    <col min="2" max="2" width="54.42578125" style="88" bestFit="1" customWidth="1"/>
    <col min="3" max="4" width="6.7109375" style="89" customWidth="1"/>
    <col min="5" max="16384" width="11" style="88"/>
  </cols>
  <sheetData>
    <row r="1" spans="1:4" x14ac:dyDescent="0.4">
      <c r="A1" s="88" t="s">
        <v>297</v>
      </c>
      <c r="B1" s="88" t="s">
        <v>296</v>
      </c>
      <c r="D1" s="89" t="s">
        <v>296</v>
      </c>
    </row>
    <row r="2" spans="1:4" x14ac:dyDescent="0.4">
      <c r="A2" s="92" t="s">
        <v>295</v>
      </c>
      <c r="B2" s="91">
        <v>8</v>
      </c>
      <c r="C2" s="90"/>
      <c r="D2" s="89">
        <f>MAX(A3:A10)-1</f>
        <v>7</v>
      </c>
    </row>
    <row r="3" spans="1:4" x14ac:dyDescent="0.4">
      <c r="A3" s="88">
        <v>1</v>
      </c>
      <c r="B3" s="88" t="s">
        <v>294</v>
      </c>
    </row>
    <row r="4" spans="1:4" x14ac:dyDescent="0.4">
      <c r="A4" s="88">
        <v>2</v>
      </c>
      <c r="B4" s="88" t="s">
        <v>293</v>
      </c>
    </row>
    <row r="5" spans="1:4" x14ac:dyDescent="0.4">
      <c r="A5" s="88">
        <v>3</v>
      </c>
      <c r="B5" s="88" t="s">
        <v>292</v>
      </c>
    </row>
    <row r="6" spans="1:4" x14ac:dyDescent="0.4">
      <c r="A6" s="88">
        <v>4</v>
      </c>
      <c r="B6" s="88" t="s">
        <v>291</v>
      </c>
    </row>
    <row r="7" spans="1:4" x14ac:dyDescent="0.4">
      <c r="A7" s="88">
        <v>5</v>
      </c>
      <c r="B7" s="88" t="s">
        <v>290</v>
      </c>
    </row>
    <row r="8" spans="1:4" x14ac:dyDescent="0.4">
      <c r="A8" s="88">
        <v>6</v>
      </c>
      <c r="B8" s="88" t="s">
        <v>289</v>
      </c>
    </row>
    <row r="9" spans="1:4" x14ac:dyDescent="0.4">
      <c r="A9" s="88">
        <v>7</v>
      </c>
      <c r="B9" s="88" t="s">
        <v>288</v>
      </c>
    </row>
    <row r="10" spans="1:4" x14ac:dyDescent="0.4">
      <c r="A10" s="88">
        <v>8</v>
      </c>
    </row>
    <row r="13" spans="1:4" x14ac:dyDescent="0.4">
      <c r="A13" s="92" t="s">
        <v>287</v>
      </c>
      <c r="B13" s="91">
        <v>13</v>
      </c>
      <c r="C13" s="90"/>
      <c r="D13" s="89">
        <f>MAX(A14:A26)-1</f>
        <v>12</v>
      </c>
    </row>
    <row r="14" spans="1:4" x14ac:dyDescent="0.4">
      <c r="A14" s="88">
        <v>1</v>
      </c>
      <c r="B14" s="88" t="s">
        <v>286</v>
      </c>
    </row>
    <row r="15" spans="1:4" x14ac:dyDescent="0.4">
      <c r="A15" s="88">
        <v>2</v>
      </c>
      <c r="B15" s="88" t="s">
        <v>285</v>
      </c>
    </row>
    <row r="16" spans="1:4" x14ac:dyDescent="0.4">
      <c r="A16" s="88">
        <v>3</v>
      </c>
      <c r="B16" s="88" t="s">
        <v>284</v>
      </c>
    </row>
    <row r="17" spans="1:4" x14ac:dyDescent="0.4">
      <c r="A17" s="88">
        <v>4</v>
      </c>
      <c r="B17" s="88" t="s">
        <v>283</v>
      </c>
    </row>
    <row r="18" spans="1:4" x14ac:dyDescent="0.4">
      <c r="A18" s="88">
        <v>5</v>
      </c>
      <c r="B18" s="88" t="s">
        <v>282</v>
      </c>
    </row>
    <row r="19" spans="1:4" x14ac:dyDescent="0.4">
      <c r="A19" s="88">
        <v>6</v>
      </c>
      <c r="B19" s="88" t="s">
        <v>281</v>
      </c>
    </row>
    <row r="20" spans="1:4" x14ac:dyDescent="0.4">
      <c r="A20" s="88">
        <v>7</v>
      </c>
      <c r="B20" s="88" t="s">
        <v>280</v>
      </c>
    </row>
    <row r="21" spans="1:4" x14ac:dyDescent="0.4">
      <c r="A21" s="88">
        <v>8</v>
      </c>
      <c r="B21" s="88" t="s">
        <v>279</v>
      </c>
    </row>
    <row r="22" spans="1:4" x14ac:dyDescent="0.4">
      <c r="A22" s="88">
        <v>9</v>
      </c>
      <c r="B22" s="88" t="s">
        <v>278</v>
      </c>
    </row>
    <row r="23" spans="1:4" x14ac:dyDescent="0.4">
      <c r="A23" s="88">
        <v>10</v>
      </c>
      <c r="B23" s="88" t="s">
        <v>277</v>
      </c>
    </row>
    <row r="24" spans="1:4" x14ac:dyDescent="0.4">
      <c r="A24" s="88">
        <v>11</v>
      </c>
      <c r="B24" s="88" t="s">
        <v>276</v>
      </c>
    </row>
    <row r="25" spans="1:4" x14ac:dyDescent="0.4">
      <c r="A25" s="88">
        <v>12</v>
      </c>
      <c r="B25" s="88" t="s">
        <v>275</v>
      </c>
    </row>
    <row r="26" spans="1:4" x14ac:dyDescent="0.4">
      <c r="A26" s="88">
        <v>13</v>
      </c>
    </row>
    <row r="29" spans="1:4" x14ac:dyDescent="0.4">
      <c r="A29" s="88" t="s">
        <v>274</v>
      </c>
      <c r="B29" s="91">
        <v>8</v>
      </c>
      <c r="C29" s="90"/>
      <c r="D29" s="90">
        <f>MAX(A30:A37)-1</f>
        <v>7</v>
      </c>
    </row>
    <row r="30" spans="1:4" x14ac:dyDescent="0.4">
      <c r="A30" s="93">
        <v>1</v>
      </c>
      <c r="B30" s="93" t="s">
        <v>273</v>
      </c>
    </row>
    <row r="31" spans="1:4" ht="16.149999999999999" x14ac:dyDescent="0.55000000000000004">
      <c r="A31" s="93">
        <v>2</v>
      </c>
      <c r="B31" s="93" t="s">
        <v>272</v>
      </c>
    </row>
    <row r="32" spans="1:4" ht="16.149999999999999" x14ac:dyDescent="0.55000000000000004">
      <c r="A32" s="93">
        <v>3</v>
      </c>
      <c r="B32" s="93" t="s">
        <v>271</v>
      </c>
    </row>
    <row r="33" spans="1:4" x14ac:dyDescent="0.4">
      <c r="A33" s="93">
        <v>4</v>
      </c>
      <c r="B33" s="93" t="s">
        <v>270</v>
      </c>
    </row>
    <row r="34" spans="1:4" ht="16.149999999999999" x14ac:dyDescent="0.55000000000000004">
      <c r="A34" s="93">
        <v>5</v>
      </c>
      <c r="B34" s="93" t="s">
        <v>269</v>
      </c>
    </row>
    <row r="35" spans="1:4" ht="16.149999999999999" x14ac:dyDescent="0.55000000000000004">
      <c r="A35" s="93">
        <v>6</v>
      </c>
      <c r="B35" s="93" t="s">
        <v>268</v>
      </c>
    </row>
    <row r="36" spans="1:4" x14ac:dyDescent="0.4">
      <c r="A36" s="93">
        <v>7</v>
      </c>
      <c r="B36" s="93" t="s">
        <v>267</v>
      </c>
    </row>
    <row r="37" spans="1:4" x14ac:dyDescent="0.4">
      <c r="A37" s="93">
        <v>8</v>
      </c>
      <c r="B37" s="93"/>
    </row>
    <row r="40" spans="1:4" x14ac:dyDescent="0.4">
      <c r="A40" s="88" t="s">
        <v>266</v>
      </c>
      <c r="B40" s="91">
        <v>4</v>
      </c>
      <c r="C40" s="90"/>
      <c r="D40" s="89">
        <f>MAX(A41:A44)-1</f>
        <v>3</v>
      </c>
    </row>
    <row r="41" spans="1:4" ht="16.149999999999999" x14ac:dyDescent="0.55000000000000004">
      <c r="A41" s="88">
        <v>1</v>
      </c>
      <c r="B41" s="88" t="s">
        <v>265</v>
      </c>
    </row>
    <row r="42" spans="1:4" x14ac:dyDescent="0.4">
      <c r="A42" s="88">
        <v>2</v>
      </c>
      <c r="B42" s="88" t="s">
        <v>264</v>
      </c>
    </row>
    <row r="43" spans="1:4" x14ac:dyDescent="0.4">
      <c r="A43" s="88">
        <v>3</v>
      </c>
      <c r="B43" s="88" t="s">
        <v>263</v>
      </c>
    </row>
    <row r="44" spans="1:4" x14ac:dyDescent="0.4">
      <c r="A44" s="88">
        <v>4</v>
      </c>
    </row>
    <row r="47" spans="1:4" x14ac:dyDescent="0.4">
      <c r="A47" s="92" t="s">
        <v>262</v>
      </c>
      <c r="B47" s="91">
        <v>12</v>
      </c>
      <c r="C47" s="90"/>
      <c r="D47" s="89">
        <f>MAX(A48:A59)-1</f>
        <v>11</v>
      </c>
    </row>
    <row r="48" spans="1:4" x14ac:dyDescent="0.4">
      <c r="A48" s="88">
        <v>1</v>
      </c>
      <c r="B48" s="88" t="s">
        <v>261</v>
      </c>
    </row>
    <row r="49" spans="1:4" x14ac:dyDescent="0.4">
      <c r="A49" s="88">
        <v>2</v>
      </c>
      <c r="B49" s="88" t="s">
        <v>260</v>
      </c>
    </row>
    <row r="50" spans="1:4" x14ac:dyDescent="0.4">
      <c r="A50" s="88">
        <v>3</v>
      </c>
      <c r="B50" s="88" t="s">
        <v>259</v>
      </c>
    </row>
    <row r="51" spans="1:4" x14ac:dyDescent="0.4">
      <c r="A51" s="88">
        <v>4</v>
      </c>
      <c r="B51" s="88" t="s">
        <v>258</v>
      </c>
    </row>
    <row r="52" spans="1:4" x14ac:dyDescent="0.4">
      <c r="A52" s="88">
        <v>5</v>
      </c>
      <c r="B52" s="88" t="s">
        <v>257</v>
      </c>
    </row>
    <row r="53" spans="1:4" x14ac:dyDescent="0.4">
      <c r="A53" s="88">
        <v>6</v>
      </c>
      <c r="B53" s="88" t="s">
        <v>256</v>
      </c>
    </row>
    <row r="54" spans="1:4" x14ac:dyDescent="0.4">
      <c r="A54" s="88">
        <v>7</v>
      </c>
      <c r="B54" s="88" t="s">
        <v>255</v>
      </c>
    </row>
    <row r="55" spans="1:4" x14ac:dyDescent="0.4">
      <c r="A55" s="88">
        <v>8</v>
      </c>
      <c r="B55" s="88" t="s">
        <v>254</v>
      </c>
    </row>
    <row r="56" spans="1:4" x14ac:dyDescent="0.4">
      <c r="A56" s="88">
        <v>9</v>
      </c>
      <c r="B56" s="127" t="s">
        <v>345</v>
      </c>
    </row>
    <row r="57" spans="1:4" x14ac:dyDescent="0.4">
      <c r="A57" s="88">
        <v>10</v>
      </c>
      <c r="B57" s="127" t="s">
        <v>346</v>
      </c>
    </row>
    <row r="58" spans="1:4" x14ac:dyDescent="0.4">
      <c r="A58" s="88">
        <v>11</v>
      </c>
      <c r="B58" s="88" t="s">
        <v>4</v>
      </c>
    </row>
    <row r="59" spans="1:4" x14ac:dyDescent="0.4">
      <c r="A59" s="88">
        <v>12</v>
      </c>
    </row>
    <row r="62" spans="1:4" x14ac:dyDescent="0.4">
      <c r="A62" s="88" t="s">
        <v>253</v>
      </c>
      <c r="B62" s="91">
        <v>30</v>
      </c>
      <c r="C62" s="90"/>
      <c r="D62" s="89">
        <f>MAX(A63:A92)-1</f>
        <v>29</v>
      </c>
    </row>
    <row r="63" spans="1:4" x14ac:dyDescent="0.4">
      <c r="A63" s="88">
        <v>1</v>
      </c>
      <c r="B63" s="88" t="s">
        <v>252</v>
      </c>
    </row>
    <row r="64" spans="1:4" x14ac:dyDescent="0.4">
      <c r="A64" s="88">
        <v>2</v>
      </c>
      <c r="B64" s="88" t="s">
        <v>251</v>
      </c>
      <c r="C64" s="89" t="s">
        <v>32</v>
      </c>
    </row>
    <row r="65" spans="1:3" x14ac:dyDescent="0.4">
      <c r="A65" s="88">
        <v>3</v>
      </c>
      <c r="B65" s="88" t="s">
        <v>347</v>
      </c>
    </row>
    <row r="66" spans="1:3" x14ac:dyDescent="0.4">
      <c r="A66" s="88">
        <v>4</v>
      </c>
      <c r="B66" s="88" t="s">
        <v>347</v>
      </c>
      <c r="C66" s="89" t="s">
        <v>32</v>
      </c>
    </row>
    <row r="67" spans="1:3" x14ac:dyDescent="0.4">
      <c r="A67" s="88">
        <v>5</v>
      </c>
      <c r="B67" s="88" t="s">
        <v>310</v>
      </c>
    </row>
    <row r="68" spans="1:3" x14ac:dyDescent="0.4">
      <c r="A68" s="88">
        <v>6</v>
      </c>
      <c r="B68" s="88" t="s">
        <v>311</v>
      </c>
      <c r="C68" s="89" t="s">
        <v>32</v>
      </c>
    </row>
    <row r="69" spans="1:3" x14ac:dyDescent="0.4">
      <c r="A69" s="88">
        <v>7</v>
      </c>
      <c r="B69" s="88" t="s">
        <v>313</v>
      </c>
    </row>
    <row r="70" spans="1:3" x14ac:dyDescent="0.4">
      <c r="A70" s="88">
        <v>8</v>
      </c>
      <c r="B70" s="88" t="s">
        <v>312</v>
      </c>
      <c r="C70" s="89" t="s">
        <v>32</v>
      </c>
    </row>
    <row r="71" spans="1:3" x14ac:dyDescent="0.4">
      <c r="A71" s="88">
        <v>9</v>
      </c>
      <c r="B71" s="88" t="s">
        <v>238</v>
      </c>
    </row>
    <row r="72" spans="1:3" x14ac:dyDescent="0.4">
      <c r="A72" s="88">
        <v>10</v>
      </c>
      <c r="B72" s="88" t="s">
        <v>237</v>
      </c>
      <c r="C72" s="89" t="s">
        <v>32</v>
      </c>
    </row>
    <row r="73" spans="1:3" x14ac:dyDescent="0.4">
      <c r="A73" s="88">
        <v>11</v>
      </c>
      <c r="B73" s="88" t="s">
        <v>250</v>
      </c>
    </row>
    <row r="74" spans="1:3" x14ac:dyDescent="0.4">
      <c r="A74" s="88">
        <v>12</v>
      </c>
      <c r="B74" s="88" t="s">
        <v>249</v>
      </c>
      <c r="C74" s="89" t="s">
        <v>32</v>
      </c>
    </row>
    <row r="75" spans="1:3" x14ac:dyDescent="0.4">
      <c r="A75" s="88">
        <v>13</v>
      </c>
      <c r="B75" s="88" t="s">
        <v>248</v>
      </c>
    </row>
    <row r="76" spans="1:3" x14ac:dyDescent="0.4">
      <c r="A76" s="88">
        <v>14</v>
      </c>
      <c r="B76" s="88" t="s">
        <v>247</v>
      </c>
      <c r="C76" s="89" t="s">
        <v>32</v>
      </c>
    </row>
    <row r="77" spans="1:3" x14ac:dyDescent="0.4">
      <c r="A77" s="88">
        <v>15</v>
      </c>
      <c r="B77" s="88" t="s">
        <v>236</v>
      </c>
    </row>
    <row r="78" spans="1:3" x14ac:dyDescent="0.4">
      <c r="A78" s="88">
        <v>16</v>
      </c>
      <c r="B78" s="88" t="s">
        <v>239</v>
      </c>
    </row>
    <row r="79" spans="1:3" x14ac:dyDescent="0.4">
      <c r="A79" s="88">
        <v>17</v>
      </c>
      <c r="B79" s="88" t="s">
        <v>245</v>
      </c>
    </row>
    <row r="80" spans="1:3" x14ac:dyDescent="0.4">
      <c r="A80" s="88">
        <v>18</v>
      </c>
      <c r="B80" s="88" t="s">
        <v>246</v>
      </c>
    </row>
    <row r="81" spans="1:3" x14ac:dyDescent="0.4">
      <c r="A81" s="88">
        <v>19</v>
      </c>
      <c r="B81" s="88" t="s">
        <v>243</v>
      </c>
    </row>
    <row r="82" spans="1:3" x14ac:dyDescent="0.4">
      <c r="A82" s="88">
        <v>20</v>
      </c>
      <c r="B82" s="88" t="s">
        <v>314</v>
      </c>
      <c r="C82" s="88"/>
    </row>
    <row r="83" spans="1:3" x14ac:dyDescent="0.4">
      <c r="A83" s="88">
        <v>21</v>
      </c>
      <c r="B83" s="88" t="s">
        <v>240</v>
      </c>
      <c r="C83" s="88"/>
    </row>
    <row r="84" spans="1:3" x14ac:dyDescent="0.4">
      <c r="A84" s="88">
        <v>22</v>
      </c>
      <c r="B84" s="88" t="s">
        <v>308</v>
      </c>
    </row>
    <row r="85" spans="1:3" x14ac:dyDescent="0.4">
      <c r="A85" s="88">
        <v>23</v>
      </c>
      <c r="B85" s="88" t="s">
        <v>241</v>
      </c>
    </row>
    <row r="86" spans="1:3" x14ac:dyDescent="0.4">
      <c r="A86" s="88">
        <v>24</v>
      </c>
      <c r="B86" s="88" t="s">
        <v>309</v>
      </c>
    </row>
    <row r="87" spans="1:3" x14ac:dyDescent="0.4">
      <c r="A87" s="88">
        <v>25</v>
      </c>
      <c r="B87" s="88" t="s">
        <v>244</v>
      </c>
    </row>
    <row r="88" spans="1:3" x14ac:dyDescent="0.4">
      <c r="A88" s="88">
        <v>26</v>
      </c>
      <c r="B88" s="88" t="s">
        <v>235</v>
      </c>
    </row>
    <row r="89" spans="1:3" x14ac:dyDescent="0.4">
      <c r="A89" s="88">
        <v>27</v>
      </c>
      <c r="B89" s="88" t="s">
        <v>242</v>
      </c>
    </row>
    <row r="90" spans="1:3" x14ac:dyDescent="0.4">
      <c r="A90" s="88">
        <v>28</v>
      </c>
      <c r="B90" s="88" t="s">
        <v>348</v>
      </c>
    </row>
    <row r="91" spans="1:3" x14ac:dyDescent="0.4">
      <c r="A91" s="88">
        <v>29</v>
      </c>
      <c r="B91" s="88" t="s">
        <v>4</v>
      </c>
    </row>
    <row r="92" spans="1:3" x14ac:dyDescent="0.4">
      <c r="A92" s="88">
        <v>30</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8"/>
  <sheetViews>
    <sheetView workbookViewId="0">
      <selection activeCell="A2" sqref="A2:G2"/>
    </sheetView>
  </sheetViews>
  <sheetFormatPr baseColWidth="10" defaultColWidth="11.42578125" defaultRowHeight="13.15" x14ac:dyDescent="0.4"/>
  <cols>
    <col min="1" max="1" width="13.140625" style="61" customWidth="1"/>
    <col min="2" max="2" width="55.140625" style="61" customWidth="1"/>
    <col min="3" max="16384" width="11.42578125" style="61"/>
  </cols>
  <sheetData>
    <row r="1" spans="1:3" ht="13.5" thickBot="1" x14ac:dyDescent="0.45">
      <c r="A1" s="61" t="s">
        <v>187</v>
      </c>
      <c r="B1" s="61">
        <v>16</v>
      </c>
      <c r="C1" s="61">
        <f>MAX($A$3:$A$18)-1</f>
        <v>15</v>
      </c>
    </row>
    <row r="2" spans="1:3" ht="13.5" thickTop="1" x14ac:dyDescent="0.4">
      <c r="A2" s="77" t="s">
        <v>28</v>
      </c>
      <c r="B2" s="77" t="s">
        <v>29</v>
      </c>
    </row>
    <row r="3" spans="1:3" x14ac:dyDescent="0.4">
      <c r="A3" s="78">
        <v>1</v>
      </c>
      <c r="B3" s="51" t="s">
        <v>343</v>
      </c>
      <c r="C3" s="79"/>
    </row>
    <row r="4" spans="1:3" x14ac:dyDescent="0.4">
      <c r="A4" s="78">
        <v>2</v>
      </c>
      <c r="B4" s="51" t="s">
        <v>344</v>
      </c>
      <c r="C4" s="61" t="s">
        <v>32</v>
      </c>
    </row>
    <row r="5" spans="1:3" x14ac:dyDescent="0.4">
      <c r="A5" s="78">
        <v>3</v>
      </c>
      <c r="B5" s="51" t="s">
        <v>201</v>
      </c>
    </row>
    <row r="6" spans="1:3" x14ac:dyDescent="0.4">
      <c r="A6" s="78">
        <v>4</v>
      </c>
      <c r="B6" s="51" t="s">
        <v>202</v>
      </c>
      <c r="C6" s="61" t="s">
        <v>32</v>
      </c>
    </row>
    <row r="7" spans="1:3" x14ac:dyDescent="0.4">
      <c r="A7" s="78">
        <v>5</v>
      </c>
      <c r="B7" s="51" t="s">
        <v>203</v>
      </c>
    </row>
    <row r="8" spans="1:3" x14ac:dyDescent="0.4">
      <c r="A8" s="78">
        <v>6</v>
      </c>
      <c r="B8" s="51" t="s">
        <v>204</v>
      </c>
      <c r="C8" s="61" t="s">
        <v>32</v>
      </c>
    </row>
    <row r="9" spans="1:3" x14ac:dyDescent="0.4">
      <c r="A9" s="78">
        <v>7</v>
      </c>
      <c r="B9" s="51" t="s">
        <v>205</v>
      </c>
    </row>
    <row r="10" spans="1:3" x14ac:dyDescent="0.4">
      <c r="A10" s="78">
        <v>8</v>
      </c>
      <c r="B10" s="51" t="s">
        <v>206</v>
      </c>
      <c r="C10" s="61" t="s">
        <v>32</v>
      </c>
    </row>
    <row r="11" spans="1:3" x14ac:dyDescent="0.4">
      <c r="A11" s="78">
        <v>9</v>
      </c>
      <c r="B11" s="51" t="s">
        <v>207</v>
      </c>
    </row>
    <row r="12" spans="1:3" x14ac:dyDescent="0.4">
      <c r="A12" s="78">
        <v>10</v>
      </c>
      <c r="B12" s="51" t="s">
        <v>208</v>
      </c>
      <c r="C12" s="61" t="s">
        <v>32</v>
      </c>
    </row>
    <row r="13" spans="1:3" x14ac:dyDescent="0.4">
      <c r="A13" s="78">
        <v>11</v>
      </c>
      <c r="B13" s="51" t="s">
        <v>209</v>
      </c>
    </row>
    <row r="14" spans="1:3" x14ac:dyDescent="0.4">
      <c r="A14" s="78">
        <v>12</v>
      </c>
      <c r="B14" s="51" t="s">
        <v>210</v>
      </c>
      <c r="C14" s="80"/>
    </row>
    <row r="15" spans="1:3" x14ac:dyDescent="0.4">
      <c r="A15" s="78">
        <v>13</v>
      </c>
      <c r="B15" s="51" t="s">
        <v>211</v>
      </c>
      <c r="C15" s="80"/>
    </row>
    <row r="16" spans="1:3" x14ac:dyDescent="0.4">
      <c r="A16" s="78">
        <v>14</v>
      </c>
      <c r="B16" s="51" t="s">
        <v>212</v>
      </c>
      <c r="C16" s="80"/>
    </row>
    <row r="17" spans="1:2" x14ac:dyDescent="0.4">
      <c r="A17" s="78">
        <v>15</v>
      </c>
      <c r="B17" s="78" t="s">
        <v>4</v>
      </c>
    </row>
    <row r="18" spans="1:2" x14ac:dyDescent="0.4">
      <c r="A18" s="78">
        <v>16</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32"/>
  <sheetViews>
    <sheetView workbookViewId="0">
      <selection activeCell="A2" sqref="A2:G2"/>
    </sheetView>
  </sheetViews>
  <sheetFormatPr baseColWidth="10" defaultColWidth="11.42578125" defaultRowHeight="15.4" x14ac:dyDescent="0.45"/>
  <cols>
    <col min="1" max="1" width="13.140625" style="17" customWidth="1"/>
    <col min="2" max="2" width="62.85546875" style="17" customWidth="1"/>
    <col min="3" max="16384" width="11.42578125" style="17"/>
  </cols>
  <sheetData>
    <row r="1" spans="1:3" ht="61.9" thickBot="1" x14ac:dyDescent="0.5">
      <c r="A1" s="21" t="s">
        <v>39</v>
      </c>
      <c r="B1" s="23">
        <v>11</v>
      </c>
      <c r="C1" s="17">
        <f>MAX($A$3:$A$13)-1</f>
        <v>10</v>
      </c>
    </row>
    <row r="2" spans="1:3" ht="15.75" thickTop="1" x14ac:dyDescent="0.45">
      <c r="A2" s="20" t="s">
        <v>28</v>
      </c>
      <c r="B2" s="20" t="s">
        <v>29</v>
      </c>
      <c r="C2" s="17" t="s">
        <v>30</v>
      </c>
    </row>
    <row r="3" spans="1:3" x14ac:dyDescent="0.45">
      <c r="A3" s="19">
        <v>1</v>
      </c>
      <c r="B3" s="19" t="s">
        <v>84</v>
      </c>
      <c r="C3" s="22"/>
    </row>
    <row r="4" spans="1:3" x14ac:dyDescent="0.45">
      <c r="A4" s="19">
        <v>2</v>
      </c>
      <c r="B4" s="19" t="s">
        <v>118</v>
      </c>
      <c r="C4" s="16" t="s">
        <v>32</v>
      </c>
    </row>
    <row r="5" spans="1:3" x14ac:dyDescent="0.45">
      <c r="A5" s="19">
        <v>3</v>
      </c>
      <c r="B5" s="19" t="s">
        <v>119</v>
      </c>
      <c r="C5" s="16"/>
    </row>
    <row r="6" spans="1:3" x14ac:dyDescent="0.45">
      <c r="A6" s="19">
        <v>4</v>
      </c>
      <c r="B6" s="19" t="s">
        <v>129</v>
      </c>
      <c r="C6" s="16" t="s">
        <v>32</v>
      </c>
    </row>
    <row r="7" spans="1:3" x14ac:dyDescent="0.45">
      <c r="A7" s="19">
        <v>5</v>
      </c>
      <c r="B7" s="51" t="s">
        <v>215</v>
      </c>
      <c r="C7" s="16"/>
    </row>
    <row r="8" spans="1:3" x14ac:dyDescent="0.45">
      <c r="A8" s="19">
        <v>6</v>
      </c>
      <c r="B8" s="51" t="s">
        <v>216</v>
      </c>
      <c r="C8" s="16" t="s">
        <v>32</v>
      </c>
    </row>
    <row r="9" spans="1:3" x14ac:dyDescent="0.45">
      <c r="A9" s="19">
        <v>7</v>
      </c>
      <c r="B9" s="19" t="s">
        <v>217</v>
      </c>
      <c r="C9" s="16"/>
    </row>
    <row r="10" spans="1:3" x14ac:dyDescent="0.45">
      <c r="A10" s="19">
        <v>8</v>
      </c>
      <c r="B10" s="51" t="s">
        <v>213</v>
      </c>
      <c r="C10" s="22"/>
    </row>
    <row r="11" spans="1:3" x14ac:dyDescent="0.45">
      <c r="A11" s="19">
        <v>9</v>
      </c>
      <c r="B11" s="51" t="s">
        <v>214</v>
      </c>
      <c r="C11" s="16" t="s">
        <v>32</v>
      </c>
    </row>
    <row r="12" spans="1:3" x14ac:dyDescent="0.45">
      <c r="A12" s="19">
        <v>10</v>
      </c>
      <c r="B12" s="19" t="s">
        <v>4</v>
      </c>
    </row>
    <row r="13" spans="1:3" x14ac:dyDescent="0.45">
      <c r="A13" s="19">
        <v>11</v>
      </c>
    </row>
    <row r="27" spans="1:3" x14ac:dyDescent="0.45">
      <c r="A27" s="16" t="s">
        <v>66</v>
      </c>
      <c r="B27" s="17">
        <v>5</v>
      </c>
      <c r="C27" s="16">
        <f>MAX($A$28:$A$32)-1</f>
        <v>4</v>
      </c>
    </row>
    <row r="28" spans="1:3" x14ac:dyDescent="0.45">
      <c r="A28" s="16">
        <v>1</v>
      </c>
      <c r="B28" s="17" t="s">
        <v>67</v>
      </c>
      <c r="C28" s="16"/>
    </row>
    <row r="29" spans="1:3" x14ac:dyDescent="0.45">
      <c r="A29" s="16">
        <v>2</v>
      </c>
      <c r="B29" s="17" t="s">
        <v>68</v>
      </c>
      <c r="C29" s="16"/>
    </row>
    <row r="30" spans="1:3" x14ac:dyDescent="0.45">
      <c r="A30" s="16">
        <v>3</v>
      </c>
      <c r="B30" s="17" t="s">
        <v>69</v>
      </c>
      <c r="C30" s="16"/>
    </row>
    <row r="31" spans="1:3" x14ac:dyDescent="0.45">
      <c r="A31" s="16">
        <v>4</v>
      </c>
      <c r="B31" s="17" t="s">
        <v>71</v>
      </c>
      <c r="C31" s="16"/>
    </row>
    <row r="32" spans="1:3" x14ac:dyDescent="0.45">
      <c r="A32" s="16">
        <v>5</v>
      </c>
      <c r="C32"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7"/>
  <sheetViews>
    <sheetView workbookViewId="0">
      <selection activeCell="A2" sqref="A2:G2"/>
    </sheetView>
  </sheetViews>
  <sheetFormatPr baseColWidth="10" defaultColWidth="11.42578125" defaultRowHeight="15.4" x14ac:dyDescent="0.45"/>
  <cols>
    <col min="1" max="1" width="24.42578125" style="16" customWidth="1"/>
    <col min="2" max="2" width="55.140625" style="17" customWidth="1"/>
    <col min="3" max="16384" width="11.42578125" style="16"/>
  </cols>
  <sheetData>
    <row r="1" spans="1:3" ht="15.75" thickBot="1" x14ac:dyDescent="0.5">
      <c r="A1" s="24" t="s">
        <v>73</v>
      </c>
      <c r="B1" s="23">
        <v>15</v>
      </c>
      <c r="C1" s="16">
        <f>MAX($A$3:$A$17)-1</f>
        <v>14</v>
      </c>
    </row>
    <row r="2" spans="1:3" ht="15.75" thickTop="1" x14ac:dyDescent="0.4">
      <c r="A2" s="33"/>
      <c r="B2" s="20" t="s">
        <v>29</v>
      </c>
      <c r="C2" s="16" t="s">
        <v>31</v>
      </c>
    </row>
    <row r="3" spans="1:3" x14ac:dyDescent="0.45">
      <c r="A3" s="19">
        <v>1</v>
      </c>
      <c r="B3" s="177" t="s">
        <v>90</v>
      </c>
      <c r="C3" s="35"/>
    </row>
    <row r="4" spans="1:3" x14ac:dyDescent="0.45">
      <c r="A4" s="19">
        <v>2</v>
      </c>
      <c r="B4" s="177" t="s">
        <v>89</v>
      </c>
      <c r="C4" s="17" t="s">
        <v>32</v>
      </c>
    </row>
    <row r="5" spans="1:3" x14ac:dyDescent="0.45">
      <c r="A5" s="19">
        <v>3</v>
      </c>
      <c r="B5" s="177" t="s">
        <v>87</v>
      </c>
      <c r="C5" s="17"/>
    </row>
    <row r="6" spans="1:3" x14ac:dyDescent="0.45">
      <c r="A6" s="19">
        <v>4</v>
      </c>
      <c r="B6" s="177" t="s">
        <v>88</v>
      </c>
      <c r="C6" s="17"/>
    </row>
    <row r="7" spans="1:3" x14ac:dyDescent="0.45">
      <c r="A7" s="19">
        <v>5</v>
      </c>
      <c r="B7" s="177" t="s">
        <v>86</v>
      </c>
      <c r="C7" s="36"/>
    </row>
    <row r="8" spans="1:3" x14ac:dyDescent="0.45">
      <c r="A8" s="19">
        <v>6</v>
      </c>
      <c r="B8" s="177" t="s">
        <v>115</v>
      </c>
      <c r="C8" s="36"/>
    </row>
    <row r="9" spans="1:3" x14ac:dyDescent="0.45">
      <c r="A9" s="19">
        <v>7</v>
      </c>
      <c r="B9" s="177" t="s">
        <v>130</v>
      </c>
      <c r="C9" s="36" t="s">
        <v>32</v>
      </c>
    </row>
    <row r="10" spans="1:3" x14ac:dyDescent="0.45">
      <c r="A10" s="19">
        <v>8</v>
      </c>
      <c r="B10" s="177" t="s">
        <v>139</v>
      </c>
      <c r="C10" s="36"/>
    </row>
    <row r="11" spans="1:3" x14ac:dyDescent="0.45">
      <c r="A11" s="19">
        <v>9</v>
      </c>
      <c r="B11" s="177" t="s">
        <v>155</v>
      </c>
      <c r="C11" s="36"/>
    </row>
    <row r="12" spans="1:3" x14ac:dyDescent="0.45">
      <c r="A12" s="19">
        <v>10</v>
      </c>
      <c r="B12" s="177" t="s">
        <v>354</v>
      </c>
      <c r="C12" s="36"/>
    </row>
    <row r="13" spans="1:3" x14ac:dyDescent="0.45">
      <c r="A13" s="19">
        <v>11</v>
      </c>
      <c r="B13" s="177" t="s">
        <v>156</v>
      </c>
      <c r="C13" s="36"/>
    </row>
    <row r="14" spans="1:3" x14ac:dyDescent="0.45">
      <c r="A14" s="19">
        <v>12</v>
      </c>
      <c r="B14" s="177" t="s">
        <v>179</v>
      </c>
      <c r="C14" s="36"/>
    </row>
    <row r="15" spans="1:3" x14ac:dyDescent="0.45">
      <c r="A15" s="19">
        <v>13</v>
      </c>
      <c r="B15" s="177" t="s">
        <v>304</v>
      </c>
      <c r="C15" s="36"/>
    </row>
    <row r="16" spans="1:3" ht="13.9" x14ac:dyDescent="0.4">
      <c r="A16" s="19">
        <v>14</v>
      </c>
      <c r="B16" s="177" t="s">
        <v>4</v>
      </c>
      <c r="C16" s="34"/>
    </row>
    <row r="17" spans="1:2" x14ac:dyDescent="0.4">
      <c r="A17" s="19">
        <v>15</v>
      </c>
      <c r="B17" s="1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5"/>
  <sheetViews>
    <sheetView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3" ht="15.75" thickBot="1" x14ac:dyDescent="0.5">
      <c r="A1" s="17" t="s">
        <v>75</v>
      </c>
      <c r="B1" s="17">
        <v>23</v>
      </c>
      <c r="C1" s="17">
        <f>MAX($A$3:$A$25)-1</f>
        <v>22</v>
      </c>
    </row>
    <row r="2" spans="1:3" ht="15.75" thickTop="1" x14ac:dyDescent="0.45">
      <c r="A2" s="20" t="s">
        <v>28</v>
      </c>
      <c r="B2" s="20" t="s">
        <v>29</v>
      </c>
    </row>
    <row r="3" spans="1:3" x14ac:dyDescent="0.45">
      <c r="A3" s="18">
        <v>1</v>
      </c>
      <c r="B3" s="18" t="s">
        <v>91</v>
      </c>
      <c r="C3" s="35"/>
    </row>
    <row r="4" spans="1:3" x14ac:dyDescent="0.45">
      <c r="A4" s="18">
        <v>2</v>
      </c>
      <c r="B4" s="18" t="s">
        <v>92</v>
      </c>
      <c r="C4" s="21" t="s">
        <v>32</v>
      </c>
    </row>
    <row r="5" spans="1:3" x14ac:dyDescent="0.45">
      <c r="A5" s="18">
        <v>3</v>
      </c>
      <c r="B5" s="18" t="s">
        <v>93</v>
      </c>
    </row>
    <row r="6" spans="1:3" x14ac:dyDescent="0.45">
      <c r="A6" s="18">
        <v>4</v>
      </c>
      <c r="B6" s="18" t="s">
        <v>94</v>
      </c>
      <c r="C6" s="17" t="s">
        <v>32</v>
      </c>
    </row>
    <row r="7" spans="1:3" x14ac:dyDescent="0.45">
      <c r="A7" s="18">
        <v>5</v>
      </c>
      <c r="B7" s="18" t="s">
        <v>132</v>
      </c>
    </row>
    <row r="8" spans="1:3" x14ac:dyDescent="0.45">
      <c r="A8" s="18">
        <v>6</v>
      </c>
      <c r="B8" s="18" t="s">
        <v>133</v>
      </c>
      <c r="C8" s="17" t="s">
        <v>32</v>
      </c>
    </row>
    <row r="9" spans="1:3" x14ac:dyDescent="0.45">
      <c r="A9" s="18">
        <v>7</v>
      </c>
      <c r="B9" s="18" t="s">
        <v>114</v>
      </c>
    </row>
    <row r="10" spans="1:3" x14ac:dyDescent="0.45">
      <c r="A10" s="18">
        <v>8</v>
      </c>
      <c r="B10" s="18" t="s">
        <v>131</v>
      </c>
      <c r="C10" s="17" t="s">
        <v>32</v>
      </c>
    </row>
    <row r="11" spans="1:3" x14ac:dyDescent="0.45">
      <c r="A11" s="18">
        <v>9</v>
      </c>
      <c r="B11" s="18" t="s">
        <v>137</v>
      </c>
    </row>
    <row r="12" spans="1:3" x14ac:dyDescent="0.45">
      <c r="A12" s="18">
        <v>10</v>
      </c>
      <c r="B12" s="18" t="s">
        <v>138</v>
      </c>
      <c r="C12" s="17" t="s">
        <v>32</v>
      </c>
    </row>
    <row r="13" spans="1:3" x14ac:dyDescent="0.45">
      <c r="A13" s="18">
        <v>11</v>
      </c>
      <c r="B13" s="18" t="s">
        <v>151</v>
      </c>
    </row>
    <row r="14" spans="1:3" x14ac:dyDescent="0.45">
      <c r="A14" s="18">
        <v>12</v>
      </c>
      <c r="B14" s="18" t="s">
        <v>152</v>
      </c>
      <c r="C14" s="17" t="s">
        <v>32</v>
      </c>
    </row>
    <row r="15" spans="1:3" x14ac:dyDescent="0.45">
      <c r="A15" s="18">
        <v>13</v>
      </c>
      <c r="B15" s="18" t="s">
        <v>171</v>
      </c>
    </row>
    <row r="16" spans="1:3" x14ac:dyDescent="0.45">
      <c r="A16" s="18">
        <v>14</v>
      </c>
      <c r="B16" s="18" t="s">
        <v>153</v>
      </c>
    </row>
    <row r="17" spans="1:2" x14ac:dyDescent="0.45">
      <c r="A17" s="18">
        <v>15</v>
      </c>
      <c r="B17" s="18" t="s">
        <v>154</v>
      </c>
    </row>
    <row r="18" spans="1:2" ht="30.75" x14ac:dyDescent="0.45">
      <c r="A18" s="18">
        <v>16</v>
      </c>
      <c r="B18" s="18" t="s">
        <v>172</v>
      </c>
    </row>
    <row r="19" spans="1:2" ht="46.15" x14ac:dyDescent="0.45">
      <c r="A19" s="18">
        <v>17</v>
      </c>
      <c r="B19" s="18" t="s">
        <v>173</v>
      </c>
    </row>
    <row r="20" spans="1:2" x14ac:dyDescent="0.45">
      <c r="A20" s="18">
        <v>18</v>
      </c>
      <c r="B20" s="18" t="s">
        <v>180</v>
      </c>
    </row>
    <row r="21" spans="1:2" x14ac:dyDescent="0.45">
      <c r="A21" s="18">
        <v>19</v>
      </c>
      <c r="B21" s="18" t="s">
        <v>181</v>
      </c>
    </row>
    <row r="22" spans="1:2" x14ac:dyDescent="0.45">
      <c r="A22" s="18">
        <v>20</v>
      </c>
      <c r="B22" s="18" t="s">
        <v>182</v>
      </c>
    </row>
    <row r="23" spans="1:2" ht="30.75" x14ac:dyDescent="0.45">
      <c r="A23" s="18">
        <v>21</v>
      </c>
      <c r="B23" s="18" t="s">
        <v>305</v>
      </c>
    </row>
    <row r="24" spans="1:2" x14ac:dyDescent="0.45">
      <c r="A24" s="18">
        <v>22</v>
      </c>
      <c r="B24" s="18" t="s">
        <v>4</v>
      </c>
    </row>
    <row r="25" spans="1:2" x14ac:dyDescent="0.45">
      <c r="A25" s="18">
        <v>23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2"/>
  <sheetViews>
    <sheetView workbookViewId="0">
      <selection activeCell="A2" sqref="A2:G2"/>
    </sheetView>
  </sheetViews>
  <sheetFormatPr baseColWidth="10" defaultColWidth="11.42578125" defaultRowHeight="15.4" x14ac:dyDescent="0.45"/>
  <cols>
    <col min="1" max="1" width="13.140625" style="17" customWidth="1"/>
    <col min="2" max="2" width="56.7109375" style="17" customWidth="1"/>
    <col min="3" max="16384" width="11.42578125" style="17"/>
  </cols>
  <sheetData>
    <row r="1" spans="1:3" ht="15.75" thickBot="1" x14ac:dyDescent="0.5">
      <c r="A1" s="24" t="s">
        <v>80</v>
      </c>
      <c r="B1" s="23">
        <v>8</v>
      </c>
      <c r="C1" s="17">
        <f>MAX($A$3:$A$12)-1</f>
        <v>9</v>
      </c>
    </row>
    <row r="2" spans="1:3" ht="15.75" thickTop="1" x14ac:dyDescent="0.45">
      <c r="A2" s="20" t="s">
        <v>28</v>
      </c>
      <c r="B2" s="20" t="s">
        <v>29</v>
      </c>
      <c r="C2" s="17" t="s">
        <v>30</v>
      </c>
    </row>
    <row r="3" spans="1:3" x14ac:dyDescent="0.45">
      <c r="A3" s="30">
        <v>1</v>
      </c>
      <c r="B3" s="30" t="s">
        <v>101</v>
      </c>
      <c r="C3" s="30"/>
    </row>
    <row r="4" spans="1:3" x14ac:dyDescent="0.45">
      <c r="A4" s="30">
        <v>2</v>
      </c>
      <c r="B4" s="30" t="s">
        <v>102</v>
      </c>
      <c r="C4" s="30" t="s">
        <v>32</v>
      </c>
    </row>
    <row r="5" spans="1:3" x14ac:dyDescent="0.45">
      <c r="A5" s="30">
        <v>3</v>
      </c>
      <c r="B5" s="30" t="s">
        <v>103</v>
      </c>
      <c r="C5" s="30"/>
    </row>
    <row r="6" spans="1:3" x14ac:dyDescent="0.45">
      <c r="A6" s="30">
        <v>4</v>
      </c>
      <c r="B6" s="30" t="s">
        <v>104</v>
      </c>
      <c r="C6" s="30" t="s">
        <v>32</v>
      </c>
    </row>
    <row r="7" spans="1:3" x14ac:dyDescent="0.45">
      <c r="A7" s="30">
        <v>5</v>
      </c>
      <c r="B7" s="30" t="s">
        <v>95</v>
      </c>
      <c r="C7" s="30"/>
    </row>
    <row r="8" spans="1:3" x14ac:dyDescent="0.45">
      <c r="A8" s="30">
        <v>6</v>
      </c>
      <c r="B8" s="51" t="s">
        <v>96</v>
      </c>
      <c r="C8" s="30"/>
    </row>
    <row r="9" spans="1:3" x14ac:dyDescent="0.45">
      <c r="A9" s="30">
        <v>7</v>
      </c>
      <c r="B9" s="30" t="s">
        <v>135</v>
      </c>
      <c r="C9" s="30"/>
    </row>
    <row r="10" spans="1:3" x14ac:dyDescent="0.45">
      <c r="A10" s="30">
        <v>8</v>
      </c>
      <c r="B10" s="30" t="s">
        <v>134</v>
      </c>
      <c r="C10" s="30" t="s">
        <v>32</v>
      </c>
    </row>
    <row r="11" spans="1:3" x14ac:dyDescent="0.45">
      <c r="A11" s="30">
        <v>9</v>
      </c>
      <c r="B11" s="52" t="s">
        <v>4</v>
      </c>
      <c r="C11" s="19"/>
    </row>
    <row r="12" spans="1:3" x14ac:dyDescent="0.45">
      <c r="A12" s="30">
        <v>10</v>
      </c>
      <c r="B12"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5"/>
  <sheetViews>
    <sheetView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3" ht="32.65" thickTop="1" thickBot="1" x14ac:dyDescent="0.5">
      <c r="A1" s="20" t="s">
        <v>81</v>
      </c>
      <c r="B1" s="23">
        <v>13</v>
      </c>
      <c r="C1" s="17">
        <f>MAX($A$3:$A$15)-1</f>
        <v>12</v>
      </c>
    </row>
    <row r="2" spans="1:3" ht="15.75" thickTop="1" x14ac:dyDescent="0.45">
      <c r="A2" s="20" t="s">
        <v>28</v>
      </c>
      <c r="B2" s="20" t="s">
        <v>29</v>
      </c>
      <c r="C2" s="17" t="s">
        <v>30</v>
      </c>
    </row>
    <row r="3" spans="1:3" x14ac:dyDescent="0.45">
      <c r="A3" s="30">
        <v>1</v>
      </c>
      <c r="B3" s="19" t="s">
        <v>116</v>
      </c>
      <c r="C3" s="31"/>
    </row>
    <row r="4" spans="1:3" x14ac:dyDescent="0.45">
      <c r="A4" s="30">
        <v>2</v>
      </c>
      <c r="B4" s="19" t="s">
        <v>117</v>
      </c>
      <c r="C4" s="32" t="s">
        <v>32</v>
      </c>
    </row>
    <row r="5" spans="1:3" ht="27.75" x14ac:dyDescent="0.45">
      <c r="A5" s="30">
        <v>3</v>
      </c>
      <c r="B5" s="52" t="s">
        <v>136</v>
      </c>
      <c r="C5" s="32"/>
    </row>
    <row r="6" spans="1:3" x14ac:dyDescent="0.45">
      <c r="A6" s="30">
        <v>4</v>
      </c>
      <c r="B6" s="19" t="s">
        <v>157</v>
      </c>
      <c r="C6" s="32"/>
    </row>
    <row r="7" spans="1:3" x14ac:dyDescent="0.45">
      <c r="A7" s="30">
        <v>5</v>
      </c>
      <c r="B7" s="19" t="s">
        <v>158</v>
      </c>
      <c r="C7" s="32" t="s">
        <v>32</v>
      </c>
    </row>
    <row r="8" spans="1:3" x14ac:dyDescent="0.45">
      <c r="A8" s="30">
        <v>6</v>
      </c>
      <c r="B8" s="19" t="s">
        <v>174</v>
      </c>
      <c r="C8" s="31"/>
    </row>
    <row r="9" spans="1:3" x14ac:dyDescent="0.45">
      <c r="A9" s="30">
        <v>7</v>
      </c>
      <c r="B9" s="19" t="s">
        <v>175</v>
      </c>
      <c r="C9" s="32" t="s">
        <v>32</v>
      </c>
    </row>
    <row r="10" spans="1:3" x14ac:dyDescent="0.45">
      <c r="A10" s="30">
        <v>8</v>
      </c>
      <c r="B10" s="19" t="s">
        <v>176</v>
      </c>
      <c r="C10" s="31"/>
    </row>
    <row r="11" spans="1:3" x14ac:dyDescent="0.45">
      <c r="A11" s="30">
        <v>9</v>
      </c>
      <c r="B11" s="19" t="s">
        <v>177</v>
      </c>
      <c r="C11" s="32" t="s">
        <v>32</v>
      </c>
    </row>
    <row r="12" spans="1:3" x14ac:dyDescent="0.45">
      <c r="A12" s="30">
        <v>10</v>
      </c>
      <c r="B12" s="19" t="s">
        <v>184</v>
      </c>
      <c r="C12" s="31"/>
    </row>
    <row r="13" spans="1:3" x14ac:dyDescent="0.45">
      <c r="A13" s="30">
        <v>11</v>
      </c>
      <c r="B13" s="19" t="s">
        <v>185</v>
      </c>
      <c r="C13" s="32" t="s">
        <v>32</v>
      </c>
    </row>
    <row r="14" spans="1:3" x14ac:dyDescent="0.45">
      <c r="A14" s="30">
        <v>12</v>
      </c>
      <c r="B14" s="19" t="s">
        <v>4</v>
      </c>
      <c r="C14" s="19"/>
    </row>
    <row r="15" spans="1:3" x14ac:dyDescent="0.45">
      <c r="A15" s="30">
        <v>13</v>
      </c>
      <c r="B15"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15"/>
  <sheetViews>
    <sheetView workbookViewId="0">
      <selection activeCell="A2" sqref="A2:G2"/>
    </sheetView>
  </sheetViews>
  <sheetFormatPr baseColWidth="10" defaultColWidth="11.42578125" defaultRowHeight="15.4" x14ac:dyDescent="0.45"/>
  <cols>
    <col min="1" max="1" width="15" style="17" bestFit="1" customWidth="1"/>
    <col min="2" max="2" width="55.140625" style="17" customWidth="1"/>
    <col min="3" max="16384" width="11.42578125" style="17"/>
  </cols>
  <sheetData>
    <row r="1" spans="1:3" ht="31.5" thickTop="1" thickBot="1" x14ac:dyDescent="0.5">
      <c r="A1" s="20" t="s">
        <v>82</v>
      </c>
      <c r="B1" s="23">
        <v>13</v>
      </c>
      <c r="C1" s="17">
        <f>MAX($A$3:$A$15)-1</f>
        <v>12</v>
      </c>
    </row>
    <row r="2" spans="1:3" ht="15.75" thickTop="1" x14ac:dyDescent="0.45">
      <c r="A2" s="20" t="s">
        <v>28</v>
      </c>
      <c r="B2" s="20" t="s">
        <v>29</v>
      </c>
      <c r="C2" s="17" t="s">
        <v>30</v>
      </c>
    </row>
    <row r="3" spans="1:3" x14ac:dyDescent="0.45">
      <c r="A3" s="30">
        <v>1</v>
      </c>
      <c r="B3" s="19" t="s">
        <v>159</v>
      </c>
      <c r="C3" s="32"/>
    </row>
    <row r="4" spans="1:3" x14ac:dyDescent="0.45">
      <c r="A4" s="30">
        <v>2</v>
      </c>
      <c r="B4" s="19" t="s">
        <v>160</v>
      </c>
      <c r="C4" s="32" t="s">
        <v>32</v>
      </c>
    </row>
    <row r="5" spans="1:3" x14ac:dyDescent="0.45">
      <c r="A5" s="30">
        <v>3</v>
      </c>
      <c r="B5" s="19" t="s">
        <v>109</v>
      </c>
      <c r="C5" s="32"/>
    </row>
    <row r="6" spans="1:3" x14ac:dyDescent="0.45">
      <c r="A6" s="30">
        <v>4</v>
      </c>
      <c r="B6" s="19" t="s">
        <v>110</v>
      </c>
      <c r="C6" s="32" t="s">
        <v>32</v>
      </c>
    </row>
    <row r="7" spans="1:3" x14ac:dyDescent="0.45">
      <c r="A7" s="30">
        <v>5</v>
      </c>
      <c r="B7" s="19" t="s">
        <v>161</v>
      </c>
      <c r="C7" s="32"/>
    </row>
    <row r="8" spans="1:3" x14ac:dyDescent="0.45">
      <c r="A8" s="30">
        <v>6</v>
      </c>
      <c r="B8" s="19" t="s">
        <v>162</v>
      </c>
      <c r="C8" s="32" t="s">
        <v>32</v>
      </c>
    </row>
    <row r="9" spans="1:3" x14ac:dyDescent="0.45">
      <c r="A9" s="30">
        <v>7</v>
      </c>
      <c r="B9" s="19" t="s">
        <v>106</v>
      </c>
      <c r="C9" s="32"/>
    </row>
    <row r="10" spans="1:3" x14ac:dyDescent="0.45">
      <c r="A10" s="30">
        <v>8</v>
      </c>
      <c r="B10" s="19" t="s">
        <v>107</v>
      </c>
      <c r="C10" s="32"/>
    </row>
    <row r="11" spans="1:3" x14ac:dyDescent="0.45">
      <c r="A11" s="30">
        <v>9</v>
      </c>
      <c r="B11" s="19" t="s">
        <v>108</v>
      </c>
      <c r="C11" s="32"/>
    </row>
    <row r="12" spans="1:3" x14ac:dyDescent="0.45">
      <c r="A12" s="30">
        <v>10</v>
      </c>
      <c r="B12" s="19" t="s">
        <v>178</v>
      </c>
      <c r="C12" s="32"/>
    </row>
    <row r="13" spans="1:3" x14ac:dyDescent="0.45">
      <c r="A13" s="30">
        <v>11</v>
      </c>
      <c r="B13" s="76" t="s">
        <v>186</v>
      </c>
      <c r="C13" s="32"/>
    </row>
    <row r="14" spans="1:3" x14ac:dyDescent="0.45">
      <c r="A14" s="30">
        <v>12</v>
      </c>
      <c r="B14" s="19" t="s">
        <v>4</v>
      </c>
      <c r="C14" s="19"/>
    </row>
    <row r="15" spans="1:3" x14ac:dyDescent="0.45">
      <c r="A15" s="30">
        <v>13</v>
      </c>
      <c r="B15"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0F6A5-0BBB-46BF-8733-3CEA5A5C6CCE}">
  <dimension ref="A1"/>
  <sheetViews>
    <sheetView workbookViewId="0"/>
  </sheetViews>
  <sheetFormatPr baseColWidth="10" defaultColWidth="11.42578125" defaultRowHeight="13.9" x14ac:dyDescent="0.4"/>
  <cols>
    <col min="1" max="16384" width="11.42578125" style="108"/>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5"/>
  <sheetViews>
    <sheetView workbookViewId="0">
      <selection activeCell="A2" sqref="A2:G2"/>
    </sheetView>
  </sheetViews>
  <sheetFormatPr baseColWidth="10" defaultColWidth="11.42578125" defaultRowHeight="15.4" x14ac:dyDescent="0.45"/>
  <cols>
    <col min="1" max="1" width="15" style="17" bestFit="1" customWidth="1"/>
    <col min="2" max="2" width="55.140625" style="17" customWidth="1"/>
    <col min="3" max="16384" width="11.42578125" style="17"/>
  </cols>
  <sheetData>
    <row r="1" spans="1:3" ht="16.149999999999999" thickTop="1" thickBot="1" x14ac:dyDescent="0.5">
      <c r="A1" s="20" t="s">
        <v>83</v>
      </c>
      <c r="B1" s="23">
        <v>3</v>
      </c>
      <c r="C1" s="17">
        <f>MAX($A$3:$A$5)-1</f>
        <v>2</v>
      </c>
    </row>
    <row r="2" spans="1:3" ht="15.75" thickTop="1" x14ac:dyDescent="0.45">
      <c r="A2" s="20" t="s">
        <v>28</v>
      </c>
      <c r="B2" s="20" t="s">
        <v>29</v>
      </c>
      <c r="C2" s="17" t="s">
        <v>30</v>
      </c>
    </row>
    <row r="3" spans="1:3" x14ac:dyDescent="0.45">
      <c r="A3" s="30">
        <v>1</v>
      </c>
      <c r="B3" s="56" t="s">
        <v>111</v>
      </c>
      <c r="C3" s="31"/>
    </row>
    <row r="4" spans="1:3" x14ac:dyDescent="0.45">
      <c r="A4" s="30">
        <v>2</v>
      </c>
      <c r="B4" s="19" t="s">
        <v>4</v>
      </c>
      <c r="C4" s="19"/>
    </row>
    <row r="5" spans="1:3" x14ac:dyDescent="0.45">
      <c r="A5" s="30">
        <v>3</v>
      </c>
      <c r="B5"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3"/>
  <dimension ref="A1:E17"/>
  <sheetViews>
    <sheetView workbookViewId="0">
      <selection activeCell="A2" sqref="A2:G2"/>
    </sheetView>
  </sheetViews>
  <sheetFormatPr baseColWidth="10" defaultColWidth="11.42578125" defaultRowHeight="13.15" x14ac:dyDescent="0.4"/>
  <cols>
    <col min="1" max="1" width="13.140625" style="61" customWidth="1"/>
    <col min="2" max="2" width="55.140625" style="61" customWidth="1"/>
    <col min="3" max="16384" width="11.42578125" style="61"/>
  </cols>
  <sheetData>
    <row r="1" spans="1:5" ht="13.5" thickBot="1" x14ac:dyDescent="0.45">
      <c r="A1" s="66" t="s">
        <v>79</v>
      </c>
      <c r="B1" s="67"/>
      <c r="C1" s="66">
        <f>MAX($A$3:$A$17)-1</f>
        <v>14</v>
      </c>
      <c r="D1" s="61" t="s">
        <v>78</v>
      </c>
      <c r="E1" s="61" t="s">
        <v>79</v>
      </c>
    </row>
    <row r="2" spans="1:5" ht="13.5" thickTop="1" x14ac:dyDescent="0.4">
      <c r="A2" s="62" t="s">
        <v>28</v>
      </c>
      <c r="B2" s="62" t="s">
        <v>29</v>
      </c>
      <c r="C2" s="66" t="s">
        <v>30</v>
      </c>
      <c r="D2" s="61">
        <v>15</v>
      </c>
      <c r="E2" s="61">
        <v>15</v>
      </c>
    </row>
    <row r="3" spans="1:5" ht="15.4" x14ac:dyDescent="0.4">
      <c r="A3" s="63">
        <v>1</v>
      </c>
      <c r="B3" s="64" t="s">
        <v>97</v>
      </c>
      <c r="C3" s="52"/>
    </row>
    <row r="4" spans="1:5" ht="15.4" x14ac:dyDescent="0.45">
      <c r="A4" s="63">
        <v>2</v>
      </c>
      <c r="B4" s="64" t="s">
        <v>98</v>
      </c>
      <c r="C4" s="68" t="s">
        <v>32</v>
      </c>
    </row>
    <row r="5" spans="1:5" ht="15.4" x14ac:dyDescent="0.45">
      <c r="A5" s="63">
        <v>3</v>
      </c>
      <c r="B5" s="64" t="s">
        <v>99</v>
      </c>
      <c r="C5" s="68"/>
    </row>
    <row r="6" spans="1:5" ht="15.4" x14ac:dyDescent="0.45">
      <c r="A6" s="63">
        <v>4</v>
      </c>
      <c r="B6" s="64" t="s">
        <v>100</v>
      </c>
      <c r="C6" s="68" t="s">
        <v>32</v>
      </c>
    </row>
    <row r="7" spans="1:5" ht="15.4" x14ac:dyDescent="0.45">
      <c r="A7" s="63">
        <v>5</v>
      </c>
      <c r="B7" s="64" t="s">
        <v>101</v>
      </c>
      <c r="C7" s="68"/>
    </row>
    <row r="8" spans="1:5" ht="15.4" x14ac:dyDescent="0.45">
      <c r="A8" s="63">
        <v>6</v>
      </c>
      <c r="B8" s="64" t="s">
        <v>102</v>
      </c>
      <c r="C8" s="68" t="s">
        <v>32</v>
      </c>
    </row>
    <row r="9" spans="1:5" ht="15.4" x14ac:dyDescent="0.45">
      <c r="A9" s="63">
        <v>7</v>
      </c>
      <c r="B9" s="65" t="s">
        <v>140</v>
      </c>
      <c r="C9" s="68"/>
    </row>
    <row r="10" spans="1:5" ht="15.4" x14ac:dyDescent="0.45">
      <c r="A10" s="63">
        <v>8</v>
      </c>
      <c r="B10" s="65" t="s">
        <v>145</v>
      </c>
      <c r="C10" s="68"/>
    </row>
    <row r="11" spans="1:5" ht="15.4" x14ac:dyDescent="0.45">
      <c r="A11" s="63">
        <v>9</v>
      </c>
      <c r="B11" s="65" t="s">
        <v>141</v>
      </c>
      <c r="C11" s="68"/>
    </row>
    <row r="12" spans="1:5" ht="15.4" x14ac:dyDescent="0.45">
      <c r="A12" s="63">
        <v>10</v>
      </c>
      <c r="B12" s="65" t="s">
        <v>142</v>
      </c>
      <c r="C12" s="68"/>
    </row>
    <row r="13" spans="1:5" ht="27.75" x14ac:dyDescent="0.45">
      <c r="A13" s="63">
        <v>11</v>
      </c>
      <c r="B13" s="64" t="s">
        <v>143</v>
      </c>
      <c r="C13" s="68"/>
    </row>
    <row r="14" spans="1:5" ht="15.4" x14ac:dyDescent="0.45">
      <c r="A14" s="63">
        <v>12</v>
      </c>
      <c r="B14" s="64" t="s">
        <v>144</v>
      </c>
      <c r="C14" s="68"/>
    </row>
    <row r="15" spans="1:5" ht="15.4" x14ac:dyDescent="0.45">
      <c r="A15" s="63">
        <v>13</v>
      </c>
      <c r="B15" s="64" t="s">
        <v>183</v>
      </c>
      <c r="C15" s="68"/>
    </row>
    <row r="16" spans="1:5" ht="15.4" x14ac:dyDescent="0.45">
      <c r="A16" s="63">
        <v>14</v>
      </c>
      <c r="B16" s="64" t="s">
        <v>4</v>
      </c>
      <c r="C16" s="68"/>
    </row>
    <row r="17" spans="1:3" ht="15.4" x14ac:dyDescent="0.45">
      <c r="A17" s="63">
        <v>15</v>
      </c>
      <c r="B17" s="64"/>
      <c r="C17" s="6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9"/>
  <sheetViews>
    <sheetView workbookViewId="0">
      <selection activeCell="A2" sqref="A2:G2"/>
    </sheetView>
  </sheetViews>
  <sheetFormatPr baseColWidth="10" defaultColWidth="11.42578125" defaultRowHeight="13.15" x14ac:dyDescent="0.4"/>
  <cols>
    <col min="1" max="1" width="13.140625" style="83" customWidth="1"/>
    <col min="2" max="2" width="56.7109375" style="83" customWidth="1"/>
    <col min="3" max="16384" width="11.42578125" style="83"/>
  </cols>
  <sheetData>
    <row r="1" spans="1:3" ht="13.5" thickBot="1" x14ac:dyDescent="0.45">
      <c r="A1" s="81" t="s">
        <v>220</v>
      </c>
      <c r="B1" s="82">
        <v>27</v>
      </c>
      <c r="C1" s="83">
        <f>MAX($A$3:$A$29)-1</f>
        <v>26</v>
      </c>
    </row>
    <row r="2" spans="1:3" ht="13.5" thickTop="1" x14ac:dyDescent="0.4">
      <c r="A2" s="84" t="s">
        <v>28</v>
      </c>
      <c r="B2" s="84" t="s">
        <v>29</v>
      </c>
      <c r="C2" s="83" t="s">
        <v>30</v>
      </c>
    </row>
    <row r="3" spans="1:3" x14ac:dyDescent="0.4">
      <c r="A3" s="85">
        <v>1</v>
      </c>
      <c r="B3" s="85" t="s">
        <v>306</v>
      </c>
      <c r="C3" s="86"/>
    </row>
    <row r="4" spans="1:3" x14ac:dyDescent="0.4">
      <c r="A4" s="85">
        <v>2</v>
      </c>
      <c r="B4" s="85" t="s">
        <v>307</v>
      </c>
      <c r="C4" s="86" t="s">
        <v>32</v>
      </c>
    </row>
    <row r="5" spans="1:3" x14ac:dyDescent="0.4">
      <c r="A5" s="85">
        <v>3</v>
      </c>
      <c r="B5" s="85" t="s">
        <v>221</v>
      </c>
      <c r="C5" s="86"/>
    </row>
    <row r="6" spans="1:3" x14ac:dyDescent="0.4">
      <c r="A6" s="85">
        <v>4</v>
      </c>
      <c r="B6" s="85" t="s">
        <v>222</v>
      </c>
      <c r="C6" s="86" t="s">
        <v>32</v>
      </c>
    </row>
    <row r="7" spans="1:3" x14ac:dyDescent="0.4">
      <c r="A7" s="85">
        <v>5</v>
      </c>
      <c r="B7" s="85" t="s">
        <v>223</v>
      </c>
      <c r="C7" s="86"/>
    </row>
    <row r="8" spans="1:3" x14ac:dyDescent="0.4">
      <c r="A8" s="85">
        <v>6</v>
      </c>
      <c r="B8" s="85" t="s">
        <v>224</v>
      </c>
      <c r="C8" s="86" t="s">
        <v>32</v>
      </c>
    </row>
    <row r="9" spans="1:3" x14ac:dyDescent="0.4">
      <c r="A9" s="85">
        <v>7</v>
      </c>
      <c r="B9" s="85" t="s">
        <v>321</v>
      </c>
      <c r="C9" s="86"/>
    </row>
    <row r="10" spans="1:3" x14ac:dyDescent="0.4">
      <c r="A10" s="85">
        <v>8</v>
      </c>
      <c r="B10" s="85" t="s">
        <v>322</v>
      </c>
      <c r="C10" s="86" t="s">
        <v>32</v>
      </c>
    </row>
    <row r="11" spans="1:3" x14ac:dyDescent="0.4">
      <c r="A11" s="85">
        <v>9</v>
      </c>
      <c r="B11" s="85" t="s">
        <v>315</v>
      </c>
      <c r="C11" s="86"/>
    </row>
    <row r="12" spans="1:3" x14ac:dyDescent="0.4">
      <c r="A12" s="85">
        <v>10</v>
      </c>
      <c r="B12" s="85" t="s">
        <v>316</v>
      </c>
      <c r="C12" s="86" t="s">
        <v>32</v>
      </c>
    </row>
    <row r="13" spans="1:3" x14ac:dyDescent="0.4">
      <c r="A13" s="85">
        <v>11</v>
      </c>
      <c r="B13" s="85" t="s">
        <v>229</v>
      </c>
      <c r="C13" s="86"/>
    </row>
    <row r="14" spans="1:3" x14ac:dyDescent="0.4">
      <c r="A14" s="85">
        <v>12</v>
      </c>
      <c r="B14" s="85" t="s">
        <v>230</v>
      </c>
      <c r="C14" s="86" t="s">
        <v>32</v>
      </c>
    </row>
    <row r="15" spans="1:3" x14ac:dyDescent="0.4">
      <c r="A15" s="85">
        <v>13</v>
      </c>
      <c r="B15" s="85" t="s">
        <v>317</v>
      </c>
      <c r="C15" s="86"/>
    </row>
    <row r="16" spans="1:3" x14ac:dyDescent="0.4">
      <c r="A16" s="85">
        <v>14</v>
      </c>
      <c r="B16" s="85" t="s">
        <v>318</v>
      </c>
      <c r="C16" s="86" t="s">
        <v>32</v>
      </c>
    </row>
    <row r="17" spans="1:3" x14ac:dyDescent="0.4">
      <c r="A17" s="85">
        <v>15</v>
      </c>
      <c r="B17" s="85" t="s">
        <v>231</v>
      </c>
      <c r="C17" s="86"/>
    </row>
    <row r="18" spans="1:3" x14ac:dyDescent="0.4">
      <c r="A18" s="85">
        <v>16</v>
      </c>
      <c r="B18" s="85" t="s">
        <v>232</v>
      </c>
      <c r="C18" s="86" t="s">
        <v>32</v>
      </c>
    </row>
    <row r="19" spans="1:3" x14ac:dyDescent="0.4">
      <c r="A19" s="85">
        <v>17</v>
      </c>
      <c r="B19" s="85" t="s">
        <v>319</v>
      </c>
      <c r="C19" s="86"/>
    </row>
    <row r="20" spans="1:3" x14ac:dyDescent="0.4">
      <c r="A20" s="85">
        <v>18</v>
      </c>
      <c r="B20" s="85" t="s">
        <v>320</v>
      </c>
      <c r="C20" s="86" t="s">
        <v>32</v>
      </c>
    </row>
    <row r="21" spans="1:3" x14ac:dyDescent="0.4">
      <c r="A21" s="85">
        <v>19</v>
      </c>
      <c r="B21" s="85" t="s">
        <v>233</v>
      </c>
      <c r="C21" s="86"/>
    </row>
    <row r="22" spans="1:3" x14ac:dyDescent="0.4">
      <c r="A22" s="85">
        <v>20</v>
      </c>
      <c r="B22" s="85" t="s">
        <v>234</v>
      </c>
      <c r="C22" s="86" t="s">
        <v>32</v>
      </c>
    </row>
    <row r="23" spans="1:3" x14ac:dyDescent="0.4">
      <c r="A23" s="85">
        <v>21</v>
      </c>
      <c r="B23" s="85" t="s">
        <v>225</v>
      </c>
      <c r="C23" s="86"/>
    </row>
    <row r="24" spans="1:3" x14ac:dyDescent="0.4">
      <c r="A24" s="85">
        <v>22</v>
      </c>
      <c r="B24" s="85" t="s">
        <v>212</v>
      </c>
    </row>
    <row r="25" spans="1:3" x14ac:dyDescent="0.4">
      <c r="A25" s="85">
        <v>23</v>
      </c>
      <c r="B25" s="85" t="s">
        <v>226</v>
      </c>
    </row>
    <row r="26" spans="1:3" x14ac:dyDescent="0.4">
      <c r="A26" s="85">
        <v>24</v>
      </c>
      <c r="B26" s="85" t="s">
        <v>227</v>
      </c>
    </row>
    <row r="27" spans="1:3" x14ac:dyDescent="0.4">
      <c r="A27" s="85">
        <v>25</v>
      </c>
      <c r="B27" s="85" t="s">
        <v>228</v>
      </c>
    </row>
    <row r="28" spans="1:3" x14ac:dyDescent="0.4">
      <c r="A28" s="85">
        <v>26</v>
      </c>
      <c r="B28" s="87" t="s">
        <v>4</v>
      </c>
      <c r="C28" s="87"/>
    </row>
    <row r="29" spans="1:3" x14ac:dyDescent="0.4">
      <c r="A29" s="85">
        <v>27</v>
      </c>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6EE33-FA77-41D3-AEC4-BF4431B2D4B1}">
  <dimension ref="A1:C7"/>
  <sheetViews>
    <sheetView workbookViewId="0">
      <selection sqref="A1:C1"/>
    </sheetView>
  </sheetViews>
  <sheetFormatPr baseColWidth="10" defaultColWidth="11.42578125" defaultRowHeight="13.9" x14ac:dyDescent="0.4"/>
  <cols>
    <col min="1" max="3" width="27.5703125" style="110" customWidth="1"/>
    <col min="4" max="16384" width="11.42578125" style="110"/>
  </cols>
  <sheetData>
    <row r="1" spans="1:3" s="109" customFormat="1" ht="15" x14ac:dyDescent="0.4">
      <c r="A1" s="137" t="s">
        <v>59</v>
      </c>
      <c r="B1" s="137"/>
      <c r="C1" s="137"/>
    </row>
    <row r="2" spans="1:3" s="109" customFormat="1" ht="79.7" customHeight="1" x14ac:dyDescent="0.4">
      <c r="A2" s="135" t="s">
        <v>326</v>
      </c>
      <c r="B2" s="136"/>
      <c r="C2" s="136"/>
    </row>
    <row r="3" spans="1:3" s="109" customFormat="1" ht="66.2" customHeight="1" x14ac:dyDescent="0.4">
      <c r="A3" s="135" t="s">
        <v>170</v>
      </c>
      <c r="B3" s="136"/>
      <c r="C3" s="136"/>
    </row>
    <row r="4" spans="1:3" s="109" customFormat="1" ht="45" customHeight="1" x14ac:dyDescent="0.4">
      <c r="A4" s="135" t="s">
        <v>60</v>
      </c>
      <c r="B4" s="136"/>
      <c r="C4" s="136"/>
    </row>
    <row r="5" spans="1:3" s="109" customFormat="1" ht="45" customHeight="1" x14ac:dyDescent="0.4">
      <c r="A5" s="135" t="s">
        <v>126</v>
      </c>
      <c r="B5" s="135"/>
      <c r="C5" s="135"/>
    </row>
    <row r="6" spans="1:3" s="109" customFormat="1" ht="70.150000000000006" customHeight="1" x14ac:dyDescent="0.4">
      <c r="A6" s="135" t="s">
        <v>169</v>
      </c>
      <c r="B6" s="136"/>
      <c r="C6" s="136"/>
    </row>
    <row r="7" spans="1:3" s="109" customFormat="1" ht="65.25" customHeight="1" x14ac:dyDescent="0.4">
      <c r="A7" s="135" t="s">
        <v>350</v>
      </c>
      <c r="B7" s="136"/>
      <c r="C7" s="136"/>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6E1B3-DF3D-44DD-A59E-1DA1CE831DF9}">
  <dimension ref="A1:D16"/>
  <sheetViews>
    <sheetView workbookViewId="0"/>
  </sheetViews>
  <sheetFormatPr baseColWidth="10" defaultColWidth="11.42578125" defaultRowHeight="15.4" x14ac:dyDescent="0.45"/>
  <cols>
    <col min="1" max="3" width="27.5703125" style="113" customWidth="1"/>
    <col min="4" max="16384" width="11.42578125" style="113"/>
  </cols>
  <sheetData>
    <row r="1" spans="1:4" s="112" customFormat="1" x14ac:dyDescent="0.4">
      <c r="A1" s="111" t="s">
        <v>9</v>
      </c>
      <c r="B1" s="111"/>
      <c r="C1" s="111"/>
      <c r="D1" s="111"/>
    </row>
    <row r="2" spans="1:4" s="112" customFormat="1" ht="72" customHeight="1" x14ac:dyDescent="0.4">
      <c r="A2" s="139" t="s">
        <v>168</v>
      </c>
      <c r="B2" s="140"/>
      <c r="C2" s="140"/>
    </row>
    <row r="3" spans="1:4" s="112" customFormat="1" ht="59.45" customHeight="1" x14ac:dyDescent="0.4">
      <c r="A3" s="139" t="s">
        <v>22</v>
      </c>
      <c r="B3" s="140"/>
      <c r="C3" s="140"/>
    </row>
    <row r="4" spans="1:4" s="112" customFormat="1" ht="108" customHeight="1" x14ac:dyDescent="0.4">
      <c r="A4" s="139" t="s">
        <v>167</v>
      </c>
      <c r="B4" s="140"/>
      <c r="C4" s="140"/>
    </row>
    <row r="5" spans="1:4" s="112" customFormat="1" ht="154.5" customHeight="1" x14ac:dyDescent="0.4">
      <c r="A5" s="139" t="s">
        <v>166</v>
      </c>
      <c r="B5" s="139"/>
      <c r="C5" s="139"/>
    </row>
    <row r="6" spans="1:4" s="112" customFormat="1" ht="141.94999999999999" customHeight="1" x14ac:dyDescent="0.4">
      <c r="A6" s="139" t="s">
        <v>165</v>
      </c>
      <c r="B6" s="139"/>
      <c r="C6" s="139"/>
    </row>
    <row r="7" spans="1:4" s="112" customFormat="1" ht="195.2" customHeight="1" x14ac:dyDescent="0.4">
      <c r="A7" s="139" t="s">
        <v>327</v>
      </c>
      <c r="B7" s="140"/>
      <c r="C7" s="140"/>
    </row>
    <row r="8" spans="1:4" s="112" customFormat="1" ht="79.7" customHeight="1" x14ac:dyDescent="0.4">
      <c r="A8" s="139" t="s">
        <v>164</v>
      </c>
      <c r="B8" s="140"/>
      <c r="C8" s="140"/>
    </row>
    <row r="9" spans="1:4" x14ac:dyDescent="0.45">
      <c r="A9" s="138"/>
      <c r="B9" s="138"/>
      <c r="C9" s="138"/>
    </row>
    <row r="10" spans="1:4" x14ac:dyDescent="0.45">
      <c r="A10" s="138"/>
      <c r="B10" s="138"/>
      <c r="C10" s="138"/>
    </row>
    <row r="11" spans="1:4" x14ac:dyDescent="0.45">
      <c r="A11" s="138"/>
      <c r="B11" s="138"/>
      <c r="C11" s="138"/>
    </row>
    <row r="12" spans="1:4" x14ac:dyDescent="0.45">
      <c r="A12" s="138"/>
      <c r="B12" s="138"/>
      <c r="C12" s="138"/>
    </row>
    <row r="13" spans="1:4" x14ac:dyDescent="0.45">
      <c r="A13" s="138"/>
      <c r="B13" s="138"/>
      <c r="C13" s="138"/>
    </row>
    <row r="14" spans="1:4" x14ac:dyDescent="0.45">
      <c r="A14" s="138"/>
      <c r="B14" s="138"/>
      <c r="C14" s="138"/>
    </row>
    <row r="15" spans="1:4" x14ac:dyDescent="0.45">
      <c r="A15" s="138"/>
      <c r="B15" s="138"/>
      <c r="C15" s="138"/>
    </row>
    <row r="16" spans="1:4" x14ac:dyDescent="0.45">
      <c r="A16" s="138"/>
      <c r="B16" s="138"/>
      <c r="C16" s="138"/>
    </row>
  </sheetData>
  <sheetProtection algorithmName="SHA-512" hashValue="1P9gViDhZNTgVCoYu1UINmFJI1C9XKbYQpmjSwwYC56dFnasB8WTnwe+MM92uBV+RYLj+Nda6ijvA7GRQkRDdg==" saltValue="zEejxr5EIcApy+T5rT2cww=="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B8F50-0F44-4222-A44E-6B90AEA331D8}">
  <sheetPr>
    <pageSetUpPr fitToPage="1"/>
  </sheetPr>
  <dimension ref="A1:E11"/>
  <sheetViews>
    <sheetView workbookViewId="0">
      <selection sqref="A1:C1"/>
    </sheetView>
  </sheetViews>
  <sheetFormatPr baseColWidth="10" defaultColWidth="11.42578125" defaultRowHeight="15.4" x14ac:dyDescent="0.45"/>
  <cols>
    <col min="1" max="3" width="27.5703125" style="114" customWidth="1"/>
    <col min="4" max="16384" width="11.42578125" style="114"/>
  </cols>
  <sheetData>
    <row r="1" spans="1:5" ht="27.75" customHeight="1" x14ac:dyDescent="0.45">
      <c r="A1" s="141" t="s">
        <v>328</v>
      </c>
      <c r="B1" s="141"/>
      <c r="C1" s="141"/>
    </row>
    <row r="2" spans="1:5" s="115" customFormat="1" ht="100.15" customHeight="1" x14ac:dyDescent="0.4">
      <c r="A2" s="139" t="s">
        <v>329</v>
      </c>
      <c r="B2" s="140"/>
      <c r="C2" s="140"/>
      <c r="E2" s="116"/>
    </row>
    <row r="3" spans="1:5" s="115" customFormat="1" ht="45" customHeight="1" x14ac:dyDescent="0.4">
      <c r="A3" s="139" t="s">
        <v>330</v>
      </c>
      <c r="B3" s="140"/>
      <c r="C3" s="140"/>
      <c r="E3" s="116"/>
    </row>
    <row r="4" spans="1:5" s="115" customFormat="1" ht="66.75" customHeight="1" x14ac:dyDescent="0.4">
      <c r="A4" s="142" t="s">
        <v>331</v>
      </c>
      <c r="B4" s="143"/>
      <c r="C4" s="144"/>
      <c r="E4" s="116"/>
    </row>
    <row r="5" spans="1:5" ht="30.75" x14ac:dyDescent="0.45">
      <c r="A5" s="117" t="s">
        <v>33</v>
      </c>
      <c r="B5" s="117" t="s">
        <v>49</v>
      </c>
    </row>
    <row r="6" spans="1:5" x14ac:dyDescent="0.45">
      <c r="A6" s="118">
        <v>1379</v>
      </c>
      <c r="B6" s="118">
        <v>1380</v>
      </c>
    </row>
    <row r="7" spans="1:5" x14ac:dyDescent="0.45">
      <c r="A7" s="118">
        <v>179.34</v>
      </c>
      <c r="B7" s="118">
        <v>179</v>
      </c>
    </row>
    <row r="8" spans="1:5" x14ac:dyDescent="0.45">
      <c r="A8" s="118">
        <v>80.12</v>
      </c>
      <c r="B8" s="118">
        <v>80.099999999999994</v>
      </c>
    </row>
    <row r="9" spans="1:5" x14ac:dyDescent="0.45">
      <c r="A9" s="118">
        <v>7.8</v>
      </c>
      <c r="B9" s="119">
        <v>7.8</v>
      </c>
    </row>
    <row r="10" spans="1:5" ht="24" hidden="1" customHeight="1" x14ac:dyDescent="0.45">
      <c r="A10" s="145"/>
      <c r="B10" s="146"/>
      <c r="C10" s="146"/>
    </row>
    <row r="11" spans="1:5" x14ac:dyDescent="0.45">
      <c r="A11" s="118">
        <v>7.8320000000000001E-2</v>
      </c>
      <c r="B11" s="120">
        <v>7.8299999999999995E-2</v>
      </c>
    </row>
  </sheetData>
  <sheetProtection algorithmName="SHA-512" hashValue="62WIx3pTgeVzfFMpA8zW3h1B1nwbm6J7IKmyut8dqCBGpdkksb8N/rSgwXQRkLmWUPvuHy/KAQGQNL8grpzc2g==" saltValue="hw3u4nsSMklsCp9Wmkr21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C3C8E-E800-4461-8689-F17674ED59F2}">
  <dimension ref="A1:H20"/>
  <sheetViews>
    <sheetView zoomScaleNormal="100" workbookViewId="0">
      <selection sqref="A1:H1"/>
    </sheetView>
  </sheetViews>
  <sheetFormatPr baseColWidth="10" defaultColWidth="11.42578125" defaultRowHeight="13.9" x14ac:dyDescent="0.4"/>
  <cols>
    <col min="1" max="8" width="10.5703125" style="122" customWidth="1"/>
    <col min="9" max="256" width="11.42578125" style="122"/>
    <col min="257" max="264" width="10.5703125" style="122" customWidth="1"/>
    <col min="265" max="512" width="11.42578125" style="122"/>
    <col min="513" max="520" width="10.5703125" style="122" customWidth="1"/>
    <col min="521" max="768" width="11.42578125" style="122"/>
    <col min="769" max="776" width="10.5703125" style="122" customWidth="1"/>
    <col min="777" max="1024" width="11.42578125" style="122"/>
    <col min="1025" max="1032" width="10.5703125" style="122" customWidth="1"/>
    <col min="1033" max="1280" width="11.42578125" style="122"/>
    <col min="1281" max="1288" width="10.5703125" style="122" customWidth="1"/>
    <col min="1289" max="1536" width="11.42578125" style="122"/>
    <col min="1537" max="1544" width="10.5703125" style="122" customWidth="1"/>
    <col min="1545" max="1792" width="11.42578125" style="122"/>
    <col min="1793" max="1800" width="10.5703125" style="122" customWidth="1"/>
    <col min="1801" max="2048" width="11.42578125" style="122"/>
    <col min="2049" max="2056" width="10.5703125" style="122" customWidth="1"/>
    <col min="2057" max="2304" width="11.42578125" style="122"/>
    <col min="2305" max="2312" width="10.5703125" style="122" customWidth="1"/>
    <col min="2313" max="2560" width="11.42578125" style="122"/>
    <col min="2561" max="2568" width="10.5703125" style="122" customWidth="1"/>
    <col min="2569" max="2816" width="11.42578125" style="122"/>
    <col min="2817" max="2824" width="10.5703125" style="122" customWidth="1"/>
    <col min="2825" max="3072" width="11.42578125" style="122"/>
    <col min="3073" max="3080" width="10.5703125" style="122" customWidth="1"/>
    <col min="3081" max="3328" width="11.42578125" style="122"/>
    <col min="3329" max="3336" width="10.5703125" style="122" customWidth="1"/>
    <col min="3337" max="3584" width="11.42578125" style="122"/>
    <col min="3585" max="3592" width="10.5703125" style="122" customWidth="1"/>
    <col min="3593" max="3840" width="11.42578125" style="122"/>
    <col min="3841" max="3848" width="10.5703125" style="122" customWidth="1"/>
    <col min="3849" max="4096" width="11.42578125" style="122"/>
    <col min="4097" max="4104" width="10.5703125" style="122" customWidth="1"/>
    <col min="4105" max="4352" width="11.42578125" style="122"/>
    <col min="4353" max="4360" width="10.5703125" style="122" customWidth="1"/>
    <col min="4361" max="4608" width="11.42578125" style="122"/>
    <col min="4609" max="4616" width="10.5703125" style="122" customWidth="1"/>
    <col min="4617" max="4864" width="11.42578125" style="122"/>
    <col min="4865" max="4872" width="10.5703125" style="122" customWidth="1"/>
    <col min="4873" max="5120" width="11.42578125" style="122"/>
    <col min="5121" max="5128" width="10.5703125" style="122" customWidth="1"/>
    <col min="5129" max="5376" width="11.42578125" style="122"/>
    <col min="5377" max="5384" width="10.5703125" style="122" customWidth="1"/>
    <col min="5385" max="5632" width="11.42578125" style="122"/>
    <col min="5633" max="5640" width="10.5703125" style="122" customWidth="1"/>
    <col min="5641" max="5888" width="11.42578125" style="122"/>
    <col min="5889" max="5896" width="10.5703125" style="122" customWidth="1"/>
    <col min="5897" max="6144" width="11.42578125" style="122"/>
    <col min="6145" max="6152" width="10.5703125" style="122" customWidth="1"/>
    <col min="6153" max="6400" width="11.42578125" style="122"/>
    <col min="6401" max="6408" width="10.5703125" style="122" customWidth="1"/>
    <col min="6409" max="6656" width="11.42578125" style="122"/>
    <col min="6657" max="6664" width="10.5703125" style="122" customWidth="1"/>
    <col min="6665" max="6912" width="11.42578125" style="122"/>
    <col min="6913" max="6920" width="10.5703125" style="122" customWidth="1"/>
    <col min="6921" max="7168" width="11.42578125" style="122"/>
    <col min="7169" max="7176" width="10.5703125" style="122" customWidth="1"/>
    <col min="7177" max="7424" width="11.42578125" style="122"/>
    <col min="7425" max="7432" width="10.5703125" style="122" customWidth="1"/>
    <col min="7433" max="7680" width="11.42578125" style="122"/>
    <col min="7681" max="7688" width="10.5703125" style="122" customWidth="1"/>
    <col min="7689" max="7936" width="11.42578125" style="122"/>
    <col min="7937" max="7944" width="10.5703125" style="122" customWidth="1"/>
    <col min="7945" max="8192" width="11.42578125" style="122"/>
    <col min="8193" max="8200" width="10.5703125" style="122" customWidth="1"/>
    <col min="8201" max="8448" width="11.42578125" style="122"/>
    <col min="8449" max="8456" width="10.5703125" style="122" customWidth="1"/>
    <col min="8457" max="8704" width="11.42578125" style="122"/>
    <col min="8705" max="8712" width="10.5703125" style="122" customWidth="1"/>
    <col min="8713" max="8960" width="11.42578125" style="122"/>
    <col min="8961" max="8968" width="10.5703125" style="122" customWidth="1"/>
    <col min="8969" max="9216" width="11.42578125" style="122"/>
    <col min="9217" max="9224" width="10.5703125" style="122" customWidth="1"/>
    <col min="9225" max="9472" width="11.42578125" style="122"/>
    <col min="9473" max="9480" width="10.5703125" style="122" customWidth="1"/>
    <col min="9481" max="9728" width="11.42578125" style="122"/>
    <col min="9729" max="9736" width="10.5703125" style="122" customWidth="1"/>
    <col min="9737" max="9984" width="11.42578125" style="122"/>
    <col min="9985" max="9992" width="10.5703125" style="122" customWidth="1"/>
    <col min="9993" max="10240" width="11.42578125" style="122"/>
    <col min="10241" max="10248" width="10.5703125" style="122" customWidth="1"/>
    <col min="10249" max="10496" width="11.42578125" style="122"/>
    <col min="10497" max="10504" width="10.5703125" style="122" customWidth="1"/>
    <col min="10505" max="10752" width="11.42578125" style="122"/>
    <col min="10753" max="10760" width="10.5703125" style="122" customWidth="1"/>
    <col min="10761" max="11008" width="11.42578125" style="122"/>
    <col min="11009" max="11016" width="10.5703125" style="122" customWidth="1"/>
    <col min="11017" max="11264" width="11.42578125" style="122"/>
    <col min="11265" max="11272" width="10.5703125" style="122" customWidth="1"/>
    <col min="11273" max="11520" width="11.42578125" style="122"/>
    <col min="11521" max="11528" width="10.5703125" style="122" customWidth="1"/>
    <col min="11529" max="11776" width="11.42578125" style="122"/>
    <col min="11777" max="11784" width="10.5703125" style="122" customWidth="1"/>
    <col min="11785" max="12032" width="11.42578125" style="122"/>
    <col min="12033" max="12040" width="10.5703125" style="122" customWidth="1"/>
    <col min="12041" max="12288" width="11.42578125" style="122"/>
    <col min="12289" max="12296" width="10.5703125" style="122" customWidth="1"/>
    <col min="12297" max="12544" width="11.42578125" style="122"/>
    <col min="12545" max="12552" width="10.5703125" style="122" customWidth="1"/>
    <col min="12553" max="12800" width="11.42578125" style="122"/>
    <col min="12801" max="12808" width="10.5703125" style="122" customWidth="1"/>
    <col min="12809" max="13056" width="11.42578125" style="122"/>
    <col min="13057" max="13064" width="10.5703125" style="122" customWidth="1"/>
    <col min="13065" max="13312" width="11.42578125" style="122"/>
    <col min="13313" max="13320" width="10.5703125" style="122" customWidth="1"/>
    <col min="13321" max="13568" width="11.42578125" style="122"/>
    <col min="13569" max="13576" width="10.5703125" style="122" customWidth="1"/>
    <col min="13577" max="13824" width="11.42578125" style="122"/>
    <col min="13825" max="13832" width="10.5703125" style="122" customWidth="1"/>
    <col min="13833" max="14080" width="11.42578125" style="122"/>
    <col min="14081" max="14088" width="10.5703125" style="122" customWidth="1"/>
    <col min="14089" max="14336" width="11.42578125" style="122"/>
    <col min="14337" max="14344" width="10.5703125" style="122" customWidth="1"/>
    <col min="14345" max="14592" width="11.42578125" style="122"/>
    <col min="14593" max="14600" width="10.5703125" style="122" customWidth="1"/>
    <col min="14601" max="14848" width="11.42578125" style="122"/>
    <col min="14849" max="14856" width="10.5703125" style="122" customWidth="1"/>
    <col min="14857" max="15104" width="11.42578125" style="122"/>
    <col min="15105" max="15112" width="10.5703125" style="122" customWidth="1"/>
    <col min="15113" max="15360" width="11.42578125" style="122"/>
    <col min="15361" max="15368" width="10.5703125" style="122" customWidth="1"/>
    <col min="15369" max="15616" width="11.42578125" style="122"/>
    <col min="15617" max="15624" width="10.5703125" style="122" customWidth="1"/>
    <col min="15625" max="15872" width="11.42578125" style="122"/>
    <col min="15873" max="15880" width="10.5703125" style="122" customWidth="1"/>
    <col min="15881" max="16128" width="11.42578125" style="122"/>
    <col min="16129" max="16136" width="10.5703125" style="122" customWidth="1"/>
    <col min="16137" max="16384" width="11.42578125" style="122"/>
  </cols>
  <sheetData>
    <row r="1" spans="1:8" s="121" customFormat="1" ht="20.100000000000001" customHeight="1" x14ac:dyDescent="0.4">
      <c r="A1" s="149" t="s">
        <v>189</v>
      </c>
      <c r="B1" s="149"/>
      <c r="C1" s="149"/>
      <c r="D1" s="149"/>
      <c r="E1" s="149"/>
      <c r="F1" s="149"/>
      <c r="G1" s="149"/>
      <c r="H1" s="149"/>
    </row>
    <row r="2" spans="1:8" s="121" customFormat="1" ht="43.5" customHeight="1" x14ac:dyDescent="0.4">
      <c r="A2" s="148" t="s">
        <v>190</v>
      </c>
      <c r="B2" s="148"/>
      <c r="C2" s="148"/>
      <c r="D2" s="148"/>
      <c r="E2" s="148"/>
      <c r="F2" s="148"/>
      <c r="G2" s="148"/>
      <c r="H2" s="148"/>
    </row>
    <row r="3" spans="1:8" s="121" customFormat="1" ht="35.1" customHeight="1" x14ac:dyDescent="0.4">
      <c r="A3" s="148" t="s">
        <v>191</v>
      </c>
      <c r="B3" s="148"/>
      <c r="C3" s="148"/>
      <c r="D3" s="148"/>
      <c r="E3" s="148"/>
      <c r="F3" s="148"/>
      <c r="G3" s="148"/>
      <c r="H3" s="148"/>
    </row>
    <row r="4" spans="1:8" s="121" customFormat="1" ht="99.75" customHeight="1" x14ac:dyDescent="0.4">
      <c r="A4" s="148" t="s">
        <v>332</v>
      </c>
      <c r="B4" s="148"/>
      <c r="C4" s="148"/>
      <c r="D4" s="148"/>
      <c r="E4" s="148"/>
      <c r="F4" s="148"/>
      <c r="G4" s="148"/>
      <c r="H4" s="148"/>
    </row>
    <row r="5" spans="1:8" s="121" customFormat="1" ht="53.1" customHeight="1" x14ac:dyDescent="0.4">
      <c r="A5" s="148" t="s">
        <v>192</v>
      </c>
      <c r="B5" s="148"/>
      <c r="C5" s="148"/>
      <c r="D5" s="148"/>
      <c r="E5" s="148"/>
      <c r="F5" s="148"/>
      <c r="G5" s="148"/>
      <c r="H5" s="148"/>
    </row>
    <row r="6" spans="1:8" s="121" customFormat="1" ht="35.1" customHeight="1" x14ac:dyDescent="0.4">
      <c r="A6" s="148" t="s">
        <v>193</v>
      </c>
      <c r="B6" s="148"/>
      <c r="C6" s="148"/>
      <c r="D6" s="148"/>
      <c r="E6" s="148"/>
      <c r="F6" s="148"/>
      <c r="G6" s="148"/>
      <c r="H6" s="148"/>
    </row>
    <row r="7" spans="1:8" s="121" customFormat="1" ht="88.35" customHeight="1" x14ac:dyDescent="0.4">
      <c r="A7" s="148" t="s">
        <v>194</v>
      </c>
      <c r="B7" s="148"/>
      <c r="C7" s="148"/>
      <c r="D7" s="148"/>
      <c r="E7" s="148"/>
      <c r="F7" s="148"/>
      <c r="G7" s="148"/>
      <c r="H7" s="148"/>
    </row>
    <row r="8" spans="1:8" s="121" customFormat="1" ht="88.35" customHeight="1" x14ac:dyDescent="0.4">
      <c r="A8" s="148" t="s">
        <v>195</v>
      </c>
      <c r="B8" s="148"/>
      <c r="C8" s="148"/>
      <c r="D8" s="148"/>
      <c r="E8" s="148"/>
      <c r="F8" s="148"/>
      <c r="G8" s="148"/>
      <c r="H8" s="148"/>
    </row>
    <row r="9" spans="1:8" s="121" customFormat="1" ht="70.349999999999994" customHeight="1" x14ac:dyDescent="0.4">
      <c r="A9" s="148" t="s">
        <v>333</v>
      </c>
      <c r="B9" s="148"/>
      <c r="C9" s="148"/>
      <c r="D9" s="148"/>
      <c r="E9" s="148"/>
      <c r="F9" s="148"/>
      <c r="G9" s="148"/>
      <c r="H9" s="148"/>
    </row>
    <row r="10" spans="1:8" s="121" customFormat="1" ht="53.1" customHeight="1" x14ac:dyDescent="0.4">
      <c r="A10" s="148" t="s">
        <v>196</v>
      </c>
      <c r="B10" s="148"/>
      <c r="C10" s="148"/>
      <c r="D10" s="148"/>
      <c r="E10" s="148"/>
      <c r="F10" s="148"/>
      <c r="G10" s="148"/>
      <c r="H10" s="148"/>
    </row>
    <row r="11" spans="1:8" s="121" customFormat="1" ht="122.65" customHeight="1" x14ac:dyDescent="0.4">
      <c r="A11" s="150" t="s">
        <v>334</v>
      </c>
      <c r="B11" s="148"/>
      <c r="C11" s="148"/>
      <c r="D11" s="148"/>
      <c r="E11" s="148"/>
      <c r="F11" s="148"/>
      <c r="G11" s="148"/>
      <c r="H11" s="148"/>
    </row>
    <row r="12" spans="1:8" s="121" customFormat="1" ht="35.1" customHeight="1" x14ac:dyDescent="0.4">
      <c r="A12" s="148" t="s">
        <v>197</v>
      </c>
      <c r="B12" s="148"/>
      <c r="C12" s="148"/>
      <c r="D12" s="148"/>
      <c r="E12" s="148"/>
      <c r="F12" s="148"/>
      <c r="G12" s="148"/>
      <c r="H12" s="148"/>
    </row>
    <row r="13" spans="1:8" s="121" customFormat="1" ht="97.35" customHeight="1" x14ac:dyDescent="0.4">
      <c r="A13" s="148" t="s">
        <v>198</v>
      </c>
      <c r="B13" s="148"/>
      <c r="C13" s="148"/>
      <c r="D13" s="148"/>
      <c r="E13" s="148"/>
      <c r="F13" s="148"/>
      <c r="G13" s="148"/>
      <c r="H13" s="148"/>
    </row>
    <row r="14" spans="1:8" s="121" customFormat="1" ht="97.35" customHeight="1" x14ac:dyDescent="0.4">
      <c r="A14" s="148" t="s">
        <v>199</v>
      </c>
      <c r="B14" s="148"/>
      <c r="C14" s="148"/>
      <c r="D14" s="148"/>
      <c r="E14" s="148"/>
      <c r="F14" s="148"/>
      <c r="G14" s="148"/>
      <c r="H14" s="148"/>
    </row>
    <row r="15" spans="1:8" s="121" customFormat="1" ht="20.100000000000001" customHeight="1" x14ac:dyDescent="0.4">
      <c r="A15" s="148" t="s">
        <v>200</v>
      </c>
      <c r="B15" s="148"/>
      <c r="C15" s="148"/>
      <c r="D15" s="148"/>
      <c r="E15" s="148"/>
      <c r="F15" s="148"/>
      <c r="G15" s="148"/>
      <c r="H15" s="148"/>
    </row>
    <row r="16" spans="1:8" x14ac:dyDescent="0.4">
      <c r="A16" s="147"/>
      <c r="B16" s="147"/>
      <c r="C16" s="147"/>
      <c r="D16" s="147"/>
      <c r="E16" s="147"/>
      <c r="F16" s="147"/>
      <c r="G16" s="147"/>
      <c r="H16" s="147"/>
    </row>
    <row r="17" spans="1:8" x14ac:dyDescent="0.4">
      <c r="A17" s="147"/>
      <c r="B17" s="147"/>
      <c r="C17" s="147"/>
      <c r="D17" s="147"/>
      <c r="E17" s="147"/>
      <c r="F17" s="147"/>
      <c r="G17" s="147"/>
      <c r="H17" s="147"/>
    </row>
    <row r="18" spans="1:8" x14ac:dyDescent="0.4">
      <c r="A18" s="147"/>
      <c r="B18" s="147"/>
      <c r="C18" s="147"/>
      <c r="D18" s="147"/>
      <c r="E18" s="147"/>
      <c r="F18" s="147"/>
      <c r="G18" s="147"/>
      <c r="H18" s="147"/>
    </row>
    <row r="19" spans="1:8" x14ac:dyDescent="0.4">
      <c r="A19" s="147"/>
      <c r="B19" s="147"/>
      <c r="C19" s="147"/>
      <c r="D19" s="147"/>
      <c r="E19" s="147"/>
      <c r="F19" s="147"/>
      <c r="G19" s="147"/>
      <c r="H19" s="147"/>
    </row>
    <row r="20" spans="1:8" x14ac:dyDescent="0.4">
      <c r="A20" s="147"/>
      <c r="B20" s="147"/>
      <c r="C20" s="147"/>
      <c r="D20" s="147"/>
      <c r="E20" s="147"/>
      <c r="F20" s="147"/>
      <c r="G20" s="147"/>
      <c r="H20" s="147"/>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7EC19-001E-4EB9-A49D-3A585E146C2F}">
  <dimension ref="A1:I50"/>
  <sheetViews>
    <sheetView workbookViewId="0">
      <selection activeCell="K45" sqref="K45"/>
    </sheetView>
  </sheetViews>
  <sheetFormatPr baseColWidth="10" defaultColWidth="10.7109375" defaultRowHeight="13.9" x14ac:dyDescent="0.4"/>
  <cols>
    <col min="1" max="16384" width="10.7109375" style="110"/>
  </cols>
  <sheetData>
    <row r="1" spans="1:9" x14ac:dyDescent="0.4">
      <c r="A1" s="174"/>
      <c r="B1" s="174"/>
      <c r="C1" s="174"/>
      <c r="D1" s="174"/>
      <c r="E1" s="174"/>
      <c r="F1" s="174"/>
      <c r="G1" s="174"/>
      <c r="H1" s="174"/>
      <c r="I1" s="174"/>
    </row>
    <row r="2" spans="1:9" x14ac:dyDescent="0.4">
      <c r="A2" s="174"/>
      <c r="B2" s="174"/>
      <c r="C2" s="174"/>
      <c r="D2" s="174"/>
      <c r="E2" s="174"/>
      <c r="F2" s="174"/>
      <c r="G2" s="174"/>
      <c r="H2" s="174"/>
      <c r="I2" s="174"/>
    </row>
    <row r="3" spans="1:9" x14ac:dyDescent="0.4">
      <c r="A3" s="174"/>
      <c r="B3" s="174"/>
      <c r="C3" s="174"/>
      <c r="D3" s="174"/>
      <c r="E3" s="174"/>
      <c r="F3" s="174"/>
      <c r="G3" s="174"/>
      <c r="H3" s="174"/>
      <c r="I3" s="174"/>
    </row>
    <row r="4" spans="1:9" x14ac:dyDescent="0.4">
      <c r="A4" s="174"/>
      <c r="B4" s="174"/>
      <c r="C4" s="174"/>
      <c r="D4" s="174"/>
      <c r="E4" s="174"/>
      <c r="F4" s="174"/>
      <c r="G4" s="174"/>
      <c r="H4" s="174"/>
      <c r="I4" s="174"/>
    </row>
    <row r="5" spans="1:9" x14ac:dyDescent="0.4">
      <c r="A5" s="174"/>
      <c r="B5" s="174"/>
      <c r="C5" s="174"/>
      <c r="D5" s="174"/>
      <c r="E5" s="174"/>
      <c r="F5" s="174"/>
      <c r="G5" s="174"/>
      <c r="H5" s="174"/>
      <c r="I5" s="174"/>
    </row>
    <row r="6" spans="1:9" x14ac:dyDescent="0.4">
      <c r="A6" s="174"/>
      <c r="B6" s="174"/>
      <c r="C6" s="174"/>
      <c r="D6" s="174"/>
      <c r="E6" s="174"/>
      <c r="F6" s="174"/>
      <c r="G6" s="174"/>
      <c r="H6" s="174"/>
      <c r="I6" s="174"/>
    </row>
    <row r="7" spans="1:9" x14ac:dyDescent="0.4">
      <c r="A7" s="174"/>
      <c r="B7" s="174"/>
      <c r="C7" s="174"/>
      <c r="D7" s="174"/>
      <c r="E7" s="174"/>
      <c r="F7" s="174"/>
      <c r="G7" s="174"/>
      <c r="H7" s="174"/>
      <c r="I7" s="174"/>
    </row>
    <row r="8" spans="1:9" x14ac:dyDescent="0.4">
      <c r="A8" s="174"/>
      <c r="B8" s="174"/>
      <c r="C8" s="174"/>
      <c r="D8" s="174"/>
      <c r="E8" s="174"/>
      <c r="F8" s="174"/>
      <c r="G8" s="174"/>
      <c r="H8" s="174"/>
      <c r="I8" s="174"/>
    </row>
    <row r="9" spans="1:9" x14ac:dyDescent="0.4">
      <c r="A9" s="174"/>
      <c r="B9" s="174"/>
      <c r="C9" s="174"/>
      <c r="D9" s="174"/>
      <c r="E9" s="174"/>
      <c r="F9" s="174"/>
      <c r="G9" s="174"/>
      <c r="H9" s="174"/>
      <c r="I9" s="174"/>
    </row>
    <row r="10" spans="1:9" x14ac:dyDescent="0.4">
      <c r="A10" s="174"/>
      <c r="B10" s="174"/>
      <c r="C10" s="174"/>
      <c r="D10" s="174"/>
      <c r="E10" s="174"/>
      <c r="F10" s="174"/>
      <c r="G10" s="174"/>
      <c r="H10" s="174"/>
      <c r="I10" s="174"/>
    </row>
    <row r="11" spans="1:9" x14ac:dyDescent="0.4">
      <c r="A11" s="174"/>
      <c r="B11" s="174"/>
      <c r="C11" s="174"/>
      <c r="D11" s="174"/>
      <c r="E11" s="174"/>
      <c r="F11" s="174"/>
      <c r="G11" s="174"/>
      <c r="H11" s="174"/>
      <c r="I11" s="174"/>
    </row>
    <row r="12" spans="1:9" x14ac:dyDescent="0.4">
      <c r="A12" s="174"/>
      <c r="B12" s="174"/>
      <c r="C12" s="174"/>
      <c r="D12" s="174"/>
      <c r="E12" s="174"/>
      <c r="F12" s="174"/>
      <c r="G12" s="174"/>
      <c r="H12" s="174"/>
      <c r="I12" s="174"/>
    </row>
    <row r="13" spans="1:9" x14ac:dyDescent="0.4">
      <c r="A13" s="174"/>
      <c r="B13" s="174"/>
      <c r="C13" s="174"/>
      <c r="D13" s="174"/>
      <c r="E13" s="174"/>
      <c r="F13" s="174"/>
      <c r="G13" s="174"/>
      <c r="H13" s="174"/>
      <c r="I13" s="174"/>
    </row>
    <row r="14" spans="1:9" x14ac:dyDescent="0.4">
      <c r="A14" s="174"/>
      <c r="B14" s="174"/>
      <c r="C14" s="174"/>
      <c r="D14" s="174"/>
      <c r="E14" s="174"/>
      <c r="F14" s="174"/>
      <c r="G14" s="174"/>
      <c r="H14" s="174"/>
      <c r="I14" s="174"/>
    </row>
    <row r="15" spans="1:9" x14ac:dyDescent="0.4">
      <c r="A15" s="174"/>
      <c r="B15" s="174"/>
      <c r="C15" s="174"/>
      <c r="D15" s="174"/>
      <c r="E15" s="174"/>
      <c r="F15" s="174"/>
      <c r="G15" s="174"/>
      <c r="H15" s="174"/>
      <c r="I15" s="174"/>
    </row>
    <row r="16" spans="1:9" x14ac:dyDescent="0.4">
      <c r="A16" s="174"/>
      <c r="B16" s="174"/>
      <c r="C16" s="174"/>
      <c r="D16" s="174"/>
      <c r="E16" s="174"/>
      <c r="F16" s="174"/>
      <c r="G16" s="174"/>
      <c r="H16" s="174"/>
      <c r="I16" s="174"/>
    </row>
    <row r="17" spans="1:9" x14ac:dyDescent="0.4">
      <c r="A17" s="174"/>
      <c r="B17" s="174"/>
      <c r="C17" s="174"/>
      <c r="D17" s="174"/>
      <c r="E17" s="174"/>
      <c r="F17" s="174"/>
      <c r="G17" s="174"/>
      <c r="H17" s="174"/>
      <c r="I17" s="174"/>
    </row>
    <row r="18" spans="1:9" x14ac:dyDescent="0.4">
      <c r="A18" s="174"/>
      <c r="B18" s="174"/>
      <c r="C18" s="174"/>
      <c r="D18" s="174"/>
      <c r="E18" s="174"/>
      <c r="F18" s="174"/>
      <c r="G18" s="174"/>
      <c r="H18" s="174"/>
      <c r="I18" s="174"/>
    </row>
    <row r="19" spans="1:9" x14ac:dyDescent="0.4">
      <c r="A19" s="174"/>
      <c r="B19" s="174"/>
      <c r="C19" s="174"/>
      <c r="D19" s="174"/>
      <c r="E19" s="174"/>
      <c r="F19" s="174"/>
      <c r="G19" s="174"/>
      <c r="H19" s="174"/>
      <c r="I19" s="174"/>
    </row>
    <row r="20" spans="1:9" x14ac:dyDescent="0.4">
      <c r="A20" s="174"/>
      <c r="B20" s="174"/>
      <c r="C20" s="174"/>
      <c r="D20" s="174"/>
      <c r="E20" s="174"/>
      <c r="F20" s="174"/>
      <c r="G20" s="174"/>
      <c r="H20" s="174"/>
      <c r="I20" s="174"/>
    </row>
    <row r="21" spans="1:9" x14ac:dyDescent="0.4">
      <c r="A21" s="174"/>
      <c r="B21" s="174"/>
      <c r="C21" s="174"/>
      <c r="D21" s="174"/>
      <c r="E21" s="174"/>
      <c r="F21" s="174"/>
      <c r="G21" s="174"/>
      <c r="H21" s="174"/>
      <c r="I21" s="174"/>
    </row>
    <row r="22" spans="1:9" x14ac:dyDescent="0.4">
      <c r="A22" s="174"/>
      <c r="B22" s="174"/>
      <c r="C22" s="174"/>
      <c r="D22" s="174"/>
      <c r="E22" s="174"/>
      <c r="F22" s="174"/>
      <c r="G22" s="174"/>
      <c r="H22" s="174"/>
      <c r="I22" s="174"/>
    </row>
    <row r="23" spans="1:9" x14ac:dyDescent="0.4">
      <c r="A23" s="174"/>
      <c r="B23" s="174"/>
      <c r="C23" s="174"/>
      <c r="D23" s="174"/>
      <c r="E23" s="174"/>
      <c r="F23" s="174"/>
      <c r="G23" s="174"/>
      <c r="H23" s="174"/>
      <c r="I23" s="174"/>
    </row>
    <row r="24" spans="1:9" x14ac:dyDescent="0.4">
      <c r="A24" s="174"/>
      <c r="B24" s="174"/>
      <c r="C24" s="174"/>
      <c r="D24" s="174"/>
      <c r="E24" s="174"/>
      <c r="F24" s="174"/>
      <c r="G24" s="174"/>
      <c r="H24" s="174"/>
      <c r="I24" s="174"/>
    </row>
    <row r="25" spans="1:9" x14ac:dyDescent="0.4">
      <c r="A25" s="174"/>
      <c r="B25" s="174"/>
      <c r="C25" s="174"/>
      <c r="D25" s="174"/>
      <c r="E25" s="174"/>
      <c r="F25" s="174"/>
      <c r="G25" s="174"/>
      <c r="H25" s="174"/>
      <c r="I25" s="174"/>
    </row>
    <row r="26" spans="1:9" x14ac:dyDescent="0.4">
      <c r="A26" s="174"/>
      <c r="B26" s="174"/>
      <c r="C26" s="174"/>
      <c r="D26" s="174"/>
      <c r="E26" s="174"/>
      <c r="F26" s="174"/>
      <c r="G26" s="174"/>
      <c r="H26" s="174"/>
      <c r="I26" s="174"/>
    </row>
    <row r="27" spans="1:9" x14ac:dyDescent="0.4">
      <c r="A27" s="174"/>
      <c r="B27" s="174"/>
      <c r="C27" s="174"/>
      <c r="D27" s="174"/>
      <c r="E27" s="174"/>
      <c r="F27" s="174"/>
      <c r="G27" s="174"/>
      <c r="H27" s="174"/>
      <c r="I27" s="174"/>
    </row>
    <row r="28" spans="1:9" x14ac:dyDescent="0.4">
      <c r="A28" s="174"/>
      <c r="B28" s="174"/>
      <c r="C28" s="174"/>
      <c r="D28" s="174"/>
      <c r="E28" s="174"/>
      <c r="F28" s="174"/>
      <c r="G28" s="174"/>
      <c r="H28" s="174"/>
      <c r="I28" s="174"/>
    </row>
    <row r="29" spans="1:9" x14ac:dyDescent="0.4">
      <c r="A29" s="174"/>
      <c r="B29" s="174"/>
      <c r="C29" s="174"/>
      <c r="D29" s="174"/>
      <c r="E29" s="174"/>
      <c r="F29" s="174"/>
      <c r="G29" s="174"/>
      <c r="H29" s="174"/>
      <c r="I29" s="174"/>
    </row>
    <row r="30" spans="1:9" x14ac:dyDescent="0.4">
      <c r="A30" s="174"/>
      <c r="B30" s="174"/>
      <c r="C30" s="174"/>
      <c r="D30" s="174"/>
      <c r="E30" s="174"/>
      <c r="F30" s="174"/>
      <c r="G30" s="174"/>
      <c r="H30" s="174"/>
      <c r="I30" s="174"/>
    </row>
    <row r="31" spans="1:9" x14ac:dyDescent="0.4">
      <c r="A31" s="174"/>
      <c r="B31" s="174"/>
      <c r="C31" s="174"/>
      <c r="D31" s="174"/>
      <c r="E31" s="174"/>
      <c r="F31" s="174"/>
      <c r="G31" s="174"/>
      <c r="H31" s="174"/>
      <c r="I31" s="174"/>
    </row>
    <row r="32" spans="1:9" x14ac:dyDescent="0.4">
      <c r="A32" s="174"/>
      <c r="B32" s="174"/>
      <c r="C32" s="174"/>
      <c r="D32" s="174"/>
      <c r="E32" s="174"/>
      <c r="F32" s="174"/>
      <c r="G32" s="174"/>
      <c r="H32" s="174"/>
      <c r="I32" s="174"/>
    </row>
    <row r="33" spans="1:9" x14ac:dyDescent="0.4">
      <c r="A33" s="174"/>
      <c r="B33" s="174"/>
      <c r="C33" s="174"/>
      <c r="D33" s="174"/>
      <c r="E33" s="174"/>
      <c r="F33" s="174"/>
      <c r="G33" s="174"/>
      <c r="H33" s="174"/>
      <c r="I33" s="174"/>
    </row>
    <row r="34" spans="1:9" x14ac:dyDescent="0.4">
      <c r="A34" s="174"/>
      <c r="B34" s="174"/>
      <c r="C34" s="174"/>
      <c r="D34" s="174"/>
      <c r="E34" s="174"/>
      <c r="F34" s="174"/>
      <c r="G34" s="174"/>
      <c r="H34" s="174"/>
      <c r="I34" s="174"/>
    </row>
    <row r="35" spans="1:9" x14ac:dyDescent="0.4">
      <c r="A35" s="174"/>
      <c r="B35" s="174"/>
      <c r="C35" s="174"/>
      <c r="D35" s="174"/>
      <c r="E35" s="174"/>
      <c r="F35" s="174"/>
      <c r="G35" s="174"/>
      <c r="H35" s="174"/>
      <c r="I35" s="174"/>
    </row>
    <row r="36" spans="1:9" x14ac:dyDescent="0.4">
      <c r="A36" s="174"/>
      <c r="B36" s="174"/>
      <c r="C36" s="174"/>
      <c r="D36" s="174"/>
      <c r="E36" s="174"/>
      <c r="F36" s="174"/>
      <c r="G36" s="174"/>
      <c r="H36" s="174"/>
      <c r="I36" s="174"/>
    </row>
    <row r="37" spans="1:9" x14ac:dyDescent="0.4">
      <c r="A37" s="174"/>
      <c r="B37" s="174"/>
      <c r="C37" s="174"/>
      <c r="D37" s="174"/>
      <c r="E37" s="174"/>
      <c r="F37" s="174"/>
      <c r="G37" s="174"/>
      <c r="H37" s="174"/>
      <c r="I37" s="174"/>
    </row>
    <row r="38" spans="1:9" x14ac:dyDescent="0.4">
      <c r="A38" s="174"/>
      <c r="B38" s="174"/>
      <c r="C38" s="174"/>
      <c r="D38" s="174"/>
      <c r="E38" s="174"/>
      <c r="F38" s="174"/>
      <c r="G38" s="174"/>
      <c r="H38" s="174"/>
      <c r="I38" s="174"/>
    </row>
    <row r="39" spans="1:9" x14ac:dyDescent="0.4">
      <c r="A39" s="174"/>
      <c r="B39" s="174"/>
      <c r="C39" s="174"/>
      <c r="D39" s="174"/>
      <c r="E39" s="174"/>
      <c r="F39" s="174"/>
      <c r="G39" s="174"/>
      <c r="H39" s="174"/>
      <c r="I39" s="174"/>
    </row>
    <row r="40" spans="1:9" x14ac:dyDescent="0.4">
      <c r="A40" s="174"/>
      <c r="B40" s="174"/>
      <c r="C40" s="174"/>
      <c r="D40" s="174"/>
      <c r="E40" s="174"/>
      <c r="F40" s="174"/>
      <c r="G40" s="174"/>
      <c r="H40" s="174"/>
      <c r="I40" s="174"/>
    </row>
    <row r="41" spans="1:9" x14ac:dyDescent="0.4">
      <c r="A41" s="174"/>
      <c r="B41" s="174"/>
      <c r="C41" s="174"/>
      <c r="D41" s="174"/>
      <c r="E41" s="174"/>
      <c r="F41" s="174"/>
      <c r="G41" s="174"/>
      <c r="H41" s="174"/>
      <c r="I41" s="174"/>
    </row>
    <row r="42" spans="1:9" x14ac:dyDescent="0.4">
      <c r="A42" s="174"/>
      <c r="B42" s="174"/>
      <c r="C42" s="174"/>
      <c r="D42" s="174"/>
      <c r="E42" s="174"/>
      <c r="F42" s="174"/>
      <c r="G42" s="174"/>
      <c r="H42" s="174"/>
      <c r="I42" s="174"/>
    </row>
    <row r="43" spans="1:9" x14ac:dyDescent="0.4">
      <c r="A43" s="174"/>
      <c r="B43" s="174"/>
      <c r="C43" s="174"/>
      <c r="D43" s="174"/>
      <c r="E43" s="174"/>
      <c r="F43" s="174"/>
      <c r="G43" s="174"/>
      <c r="H43" s="174"/>
      <c r="I43" s="174"/>
    </row>
    <row r="44" spans="1:9" x14ac:dyDescent="0.4">
      <c r="A44" s="174"/>
      <c r="B44" s="174"/>
      <c r="C44" s="174"/>
      <c r="D44" s="174"/>
      <c r="E44" s="174"/>
      <c r="F44" s="174"/>
      <c r="G44" s="174"/>
      <c r="H44" s="174"/>
      <c r="I44" s="174"/>
    </row>
    <row r="45" spans="1:9" x14ac:dyDescent="0.4">
      <c r="A45" s="174"/>
      <c r="B45" s="174"/>
      <c r="C45" s="174"/>
      <c r="D45" s="174"/>
      <c r="E45" s="174"/>
      <c r="F45" s="174"/>
      <c r="G45" s="174"/>
      <c r="H45" s="174"/>
      <c r="I45" s="174"/>
    </row>
    <row r="46" spans="1:9" x14ac:dyDescent="0.4">
      <c r="A46" s="175" t="s">
        <v>351</v>
      </c>
      <c r="B46" s="175"/>
      <c r="C46" s="175"/>
      <c r="D46" s="175"/>
      <c r="E46" s="175"/>
      <c r="F46" s="174"/>
      <c r="G46" s="174"/>
      <c r="H46" s="174"/>
      <c r="I46" s="174"/>
    </row>
    <row r="47" spans="1:9" x14ac:dyDescent="0.4">
      <c r="A47" s="175" t="s">
        <v>352</v>
      </c>
      <c r="B47" s="175"/>
      <c r="C47" s="175"/>
      <c r="D47" s="175"/>
      <c r="E47" s="175"/>
      <c r="F47" s="174"/>
      <c r="G47" s="174"/>
      <c r="H47" s="174"/>
      <c r="I47" s="174"/>
    </row>
    <row r="48" spans="1:9" x14ac:dyDescent="0.4">
      <c r="A48" s="176" t="s">
        <v>353</v>
      </c>
      <c r="B48" s="174"/>
      <c r="C48" s="174"/>
      <c r="D48" s="174"/>
      <c r="E48" s="174"/>
      <c r="F48" s="174"/>
      <c r="G48" s="174"/>
      <c r="H48" s="174"/>
      <c r="I48" s="174"/>
    </row>
    <row r="49" spans="1:9" x14ac:dyDescent="0.4">
      <c r="A49" s="174"/>
      <c r="B49" s="174"/>
      <c r="C49" s="174"/>
      <c r="D49" s="174"/>
      <c r="E49" s="174"/>
      <c r="F49" s="174"/>
      <c r="G49" s="174"/>
      <c r="H49" s="174"/>
      <c r="I49" s="174"/>
    </row>
    <row r="50" spans="1:9" x14ac:dyDescent="0.4">
      <c r="A50" s="174"/>
      <c r="B50" s="174"/>
      <c r="C50" s="174"/>
      <c r="D50" s="174"/>
      <c r="E50" s="174"/>
      <c r="F50" s="174"/>
      <c r="G50" s="174"/>
      <c r="H50" s="174"/>
      <c r="I50" s="174"/>
    </row>
  </sheetData>
  <sheetProtection algorithmName="SHA-512" hashValue="HWsYuYMyJmI8Y+hxOthL/WgWu1+lo+xvWFAbJjiVlDne2mgHu+bgWQWOvwN8hqFJ8EQvjGwrn83hMgFY85er9Q==" saltValue="RfZZxaRz257iFCS11iSUVA==" spinCount="100000" sheet="1" objects="1" scenarios="1"/>
  <hyperlinks>
    <hyperlink ref="A48" r:id="rId1" xr:uid="{AEB24718-F63E-46F4-BCAA-4FB6A43D60EC}"/>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41" bestFit="1" customWidth="1"/>
    <col min="2" max="2" width="39" style="41" customWidth="1"/>
    <col min="3" max="16384" width="11.42578125" style="41"/>
  </cols>
  <sheetData>
    <row r="1" spans="1:7" ht="20.100000000000001" customHeight="1" x14ac:dyDescent="0.4">
      <c r="A1" s="40" t="s">
        <v>42</v>
      </c>
      <c r="C1" s="42" t="s">
        <v>43</v>
      </c>
    </row>
    <row r="2" spans="1:7" ht="20.100000000000001" customHeight="1" x14ac:dyDescent="0.4">
      <c r="A2" s="41" t="s">
        <v>44</v>
      </c>
      <c r="B2" s="178"/>
      <c r="C2" s="41" t="s">
        <v>44</v>
      </c>
    </row>
    <row r="3" spans="1:7" ht="20.100000000000001" customHeight="1" x14ac:dyDescent="0.4">
      <c r="A3" s="41" t="s">
        <v>45</v>
      </c>
      <c r="B3" s="71"/>
      <c r="C3" s="41" t="s">
        <v>46</v>
      </c>
    </row>
    <row r="4" spans="1:7" ht="20.100000000000001" customHeight="1" x14ac:dyDescent="0.4">
      <c r="A4" s="41" t="s">
        <v>47</v>
      </c>
      <c r="B4" s="178"/>
      <c r="C4" s="41" t="s">
        <v>48</v>
      </c>
    </row>
    <row r="5" spans="1:7" ht="10.050000000000001" customHeight="1" x14ac:dyDescent="0.4"/>
    <row r="6" spans="1:7" ht="60" customHeight="1" x14ac:dyDescent="0.4">
      <c r="A6" s="154" t="s">
        <v>336</v>
      </c>
      <c r="B6" s="155"/>
      <c r="C6" s="155"/>
      <c r="D6" s="155"/>
      <c r="E6" s="155"/>
      <c r="F6" s="155"/>
      <c r="G6" s="155"/>
    </row>
    <row r="7" spans="1:7" ht="10.050000000000001" customHeight="1" x14ac:dyDescent="0.4">
      <c r="A7" s="123"/>
      <c r="B7" s="123"/>
      <c r="C7" s="123"/>
      <c r="D7" s="123"/>
      <c r="E7" s="123"/>
      <c r="F7" s="123"/>
      <c r="G7" s="123"/>
    </row>
    <row r="8" spans="1:7" ht="60" customHeight="1" x14ac:dyDescent="0.4">
      <c r="A8" s="154" t="s">
        <v>337</v>
      </c>
      <c r="B8" s="155"/>
      <c r="C8" s="155"/>
      <c r="D8" s="155"/>
      <c r="E8" s="155"/>
      <c r="F8" s="155"/>
      <c r="G8" s="155"/>
    </row>
    <row r="9" spans="1:7" ht="9.9499999999999993" customHeight="1" x14ac:dyDescent="0.4">
      <c r="A9" s="124"/>
      <c r="B9" s="124"/>
      <c r="C9" s="124"/>
      <c r="D9" s="124"/>
      <c r="E9" s="124"/>
      <c r="F9" s="124"/>
      <c r="G9" s="124"/>
    </row>
    <row r="10" spans="1:7" ht="35" customHeight="1" x14ac:dyDescent="0.4">
      <c r="A10" s="151" t="s">
        <v>338</v>
      </c>
      <c r="B10" s="151"/>
      <c r="C10" s="151"/>
      <c r="D10" s="151"/>
      <c r="E10" s="151"/>
      <c r="F10" s="151"/>
      <c r="G10" s="151"/>
    </row>
    <row r="11" spans="1:7" ht="75" customHeight="1" x14ac:dyDescent="0.4">
      <c r="A11" s="156" t="s">
        <v>339</v>
      </c>
      <c r="B11" s="156"/>
      <c r="C11" s="156"/>
      <c r="D11" s="156"/>
      <c r="E11" s="156"/>
      <c r="F11" s="156"/>
      <c r="G11" s="156"/>
    </row>
    <row r="12" spans="1:7" ht="45" customHeight="1" x14ac:dyDescent="0.4">
      <c r="A12" s="151" t="s">
        <v>149</v>
      </c>
      <c r="B12" s="151"/>
      <c r="C12" s="152" t="s">
        <v>150</v>
      </c>
      <c r="D12" s="152"/>
      <c r="E12" s="152"/>
      <c r="F12" s="152"/>
      <c r="G12" s="125"/>
    </row>
    <row r="13" spans="1:7" ht="9.9499999999999993" customHeight="1" x14ac:dyDescent="0.4">
      <c r="A13" s="59"/>
      <c r="B13" s="59"/>
      <c r="C13" s="60"/>
      <c r="D13" s="60"/>
      <c r="E13" s="60"/>
      <c r="F13" s="60"/>
      <c r="G13" s="60"/>
    </row>
    <row r="14" spans="1:7" ht="9.9499999999999993" customHeight="1" x14ac:dyDescent="0.4"/>
    <row r="15" spans="1:7" ht="18" customHeight="1" x14ac:dyDescent="0.4">
      <c r="A15" s="41" t="s">
        <v>62</v>
      </c>
      <c r="B15" s="71"/>
      <c r="C15" s="153" t="s">
        <v>127</v>
      </c>
      <c r="D15" s="153"/>
      <c r="E15" s="153"/>
    </row>
    <row r="16" spans="1:7" ht="18" customHeight="1" x14ac:dyDescent="0.4">
      <c r="A16" s="41" t="s">
        <v>63</v>
      </c>
      <c r="B16" s="43" t="str">
        <f>IF(ISBLANK(B15),"",IF(B3=B15,"Kontrolle erfolgreich - check ok","FEHLER - ERROR"))</f>
        <v/>
      </c>
      <c r="C16" s="41" t="s">
        <v>128</v>
      </c>
    </row>
    <row r="17" spans="2:2" x14ac:dyDescent="0.4">
      <c r="B17" s="43" t="str">
        <f>IF(ISBLANK(B15),"",IF(ISERROR(FIND("@",B15,1)),"keine gültige eMail-Adresse",IF((VALUE(FIND("@",B15,1))&gt;1),"","keine gültige eMail-Adresse!")))</f>
        <v/>
      </c>
    </row>
    <row r="18" spans="2:2" x14ac:dyDescent="0.4">
      <c r="B18" s="43" t="str">
        <f>IF(ISBLANK(B15),"",IF(ISERROR(FIND("@",B15,1)),"no valid eMail-adress",IF((VALUE(FIND("@",B15,1))&gt;1),"","no valid eMail-address!")))</f>
        <v/>
      </c>
    </row>
    <row r="19" spans="2:2" x14ac:dyDescent="0.4">
      <c r="B19" s="41" t="str">
        <f>IF(ISBLANK(B15),"",IF(ISERROR(FIND("; ",B15,1)),"",IF((VALUE(FIND("; ",B15,1))&gt;8),"","Achtung - die zweite eMail-Adresse wurde nicht korrekt eingegeben")))</f>
        <v/>
      </c>
    </row>
  </sheetData>
  <sheetProtection algorithmName="SHA-512" hashValue="Ysfo8P3jFZK7R6dmzVVlAYUHzwlOIjV5ks7jR9Z4u9+i2TYYDydbZ69hgMt/tV+qhvjsSdmP4giEVuw9FQGztA==" saltValue="/7tWFWCAZNgTSXb+QV9lP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2"/>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10</v>
      </c>
      <c r="B1" s="3" t="str">
        <f>IF(ISNUMBER(VALUE(Ergebnisse!G1)),IF(VALUE(Ergebnisse!G1)&gt;0,VALUE(Ergebnisse!G1),""),"")</f>
        <v/>
      </c>
      <c r="D1" t="s">
        <v>17</v>
      </c>
    </row>
    <row r="2" spans="1:7" x14ac:dyDescent="0.4">
      <c r="A2" t="s">
        <v>2</v>
      </c>
      <c r="B2" s="3" t="str">
        <f>IF(ISNUMBER(VALUE(Ergebnisse!G2)),IF(VALUE(Ergebnisse!G2)&gt;0,VALUE(Ergebnisse!G2),""),"")</f>
        <v/>
      </c>
    </row>
    <row r="3" spans="1:7" x14ac:dyDescent="0.4">
      <c r="A3" t="s">
        <v>11</v>
      </c>
      <c r="B3" s="37" t="s">
        <v>72</v>
      </c>
      <c r="D3" t="s">
        <v>16</v>
      </c>
    </row>
    <row r="4" spans="1:7" x14ac:dyDescent="0.4">
      <c r="A4" t="s">
        <v>12</v>
      </c>
      <c r="B4" s="3">
        <f>YEAR(B7)</f>
        <v>2025</v>
      </c>
      <c r="D4" s="4">
        <v>2</v>
      </c>
    </row>
    <row r="5" spans="1:7" x14ac:dyDescent="0.4">
      <c r="A5" t="s">
        <v>13</v>
      </c>
      <c r="B5" s="3" t="str">
        <f>D8</f>
        <v>N</v>
      </c>
      <c r="D5" t="str">
        <f>IF(D4=2,"N","J")</f>
        <v>N</v>
      </c>
      <c r="F5">
        <v>1</v>
      </c>
      <c r="G5" s="56" t="s">
        <v>120</v>
      </c>
    </row>
    <row r="6" spans="1:7" x14ac:dyDescent="0.4">
      <c r="A6" t="s">
        <v>36</v>
      </c>
      <c r="B6" s="3">
        <f>Ergebnisse!G3</f>
        <v>1</v>
      </c>
      <c r="F6">
        <v>2</v>
      </c>
      <c r="G6" s="56" t="s">
        <v>121</v>
      </c>
    </row>
    <row r="7" spans="1:7" x14ac:dyDescent="0.4">
      <c r="A7" t="s">
        <v>40</v>
      </c>
      <c r="B7" s="39">
        <f>Ergebnisse!B5</f>
        <v>46005</v>
      </c>
    </row>
    <row r="8" spans="1:7" x14ac:dyDescent="0.4">
      <c r="A8" t="s">
        <v>14</v>
      </c>
      <c r="B8" s="3">
        <v>10</v>
      </c>
      <c r="D8" t="str">
        <f>LEFT(D5,1)</f>
        <v>N</v>
      </c>
    </row>
    <row r="9" spans="1:7" x14ac:dyDescent="0.4">
      <c r="A9" t="s">
        <v>15</v>
      </c>
      <c r="B9" s="3">
        <v>2</v>
      </c>
    </row>
    <row r="10" spans="1:7" x14ac:dyDescent="0.4">
      <c r="A10" t="s">
        <v>340</v>
      </c>
      <c r="B10" s="126">
        <f>Kontakt!B2</f>
        <v>0</v>
      </c>
    </row>
    <row r="11" spans="1:7" x14ac:dyDescent="0.4">
      <c r="A11" t="s">
        <v>341</v>
      </c>
      <c r="B11" s="3">
        <f>IF(Kontakt!B3=Kontakt!B15,Kontakt!B3,0)</f>
        <v>0</v>
      </c>
    </row>
    <row r="12" spans="1:7" x14ac:dyDescent="0.4">
      <c r="A12" s="56" t="s">
        <v>342</v>
      </c>
      <c r="B12" s="3">
        <v>1</v>
      </c>
    </row>
    <row r="13" spans="1:7" x14ac:dyDescent="0.4">
      <c r="A13" t="s">
        <v>19</v>
      </c>
      <c r="B13" s="2" t="str">
        <f>Ergebnisse!A19</f>
        <v>pH-Wert</v>
      </c>
      <c r="C13" s="2" t="str">
        <f>Ergebnisse!B19</f>
        <v>ohne</v>
      </c>
    </row>
    <row r="14" spans="1:7" x14ac:dyDescent="0.4">
      <c r="A14" t="s">
        <v>20</v>
      </c>
      <c r="B14" s="2" t="str">
        <f>Ergebnisse!A20</f>
        <v>Titrierbare Gesamtsäure
(pH 8,1, berechnet als Essigsäure)</v>
      </c>
      <c r="C14" s="2" t="str">
        <f>Ergebnisse!B20</f>
        <v>g/100 g</v>
      </c>
    </row>
    <row r="15" spans="1:7" x14ac:dyDescent="0.4">
      <c r="A15" t="s">
        <v>21</v>
      </c>
      <c r="B15" s="2" t="str">
        <f>Ergebnisse!A21</f>
        <v>Wasser</v>
      </c>
      <c r="C15" s="2" t="str">
        <f>Ergebnisse!B21</f>
        <v>g/100 g</v>
      </c>
    </row>
    <row r="16" spans="1:7" x14ac:dyDescent="0.4">
      <c r="A16" t="s">
        <v>23</v>
      </c>
      <c r="B16" s="2" t="str">
        <f>Ergebnisse!A22</f>
        <v>Fett</v>
      </c>
      <c r="C16" s="2" t="str">
        <f>Ergebnisse!B22</f>
        <v>g/100 g</v>
      </c>
    </row>
    <row r="17" spans="1:3" x14ac:dyDescent="0.4">
      <c r="A17" t="s">
        <v>24</v>
      </c>
      <c r="B17" s="2" t="str">
        <f>Ergebnisse!A23</f>
        <v>Cholesterin, GC</v>
      </c>
      <c r="C17" s="2" t="str">
        <f>Ergebnisse!B23</f>
        <v>mg/100 g</v>
      </c>
    </row>
    <row r="18" spans="1:3" x14ac:dyDescent="0.4">
      <c r="A18" t="s">
        <v>25</v>
      </c>
      <c r="B18" s="2" t="str">
        <f>Ergebnisse!A24</f>
        <v>Reineigelb-Gehalt
(über Cholesterin, GC)</v>
      </c>
      <c r="C18" s="2" t="str">
        <f>Ergebnisse!B24</f>
        <v>g/100 g</v>
      </c>
    </row>
    <row r="19" spans="1:3" x14ac:dyDescent="0.4">
      <c r="A19" t="s">
        <v>26</v>
      </c>
      <c r="B19" s="2" t="str">
        <f>Ergebnisse!A25</f>
        <v>Benzoesäure (als freie Säure)</v>
      </c>
      <c r="C19" s="2" t="str">
        <f>Ergebnisse!B25</f>
        <v>mg/kg</v>
      </c>
    </row>
    <row r="20" spans="1:3" x14ac:dyDescent="0.4">
      <c r="A20" t="s">
        <v>27</v>
      </c>
      <c r="B20" s="2" t="str">
        <f>Ergebnisse!A26</f>
        <v>Sorbinsäure (als freie Säure)</v>
      </c>
      <c r="C20" s="2" t="str">
        <f>Ergebnisse!B26</f>
        <v>mg/kg</v>
      </c>
    </row>
    <row r="21" spans="1:3" x14ac:dyDescent="0.4">
      <c r="A21" t="s">
        <v>34</v>
      </c>
      <c r="B21" s="2" t="str">
        <f>Ergebnisse!A27</f>
        <v>Kochsalz (über Chlorid)</v>
      </c>
      <c r="C21" s="2" t="str">
        <f>Ergebnisse!B27</f>
        <v>g/100 g</v>
      </c>
    </row>
    <row r="22" spans="1:3" x14ac:dyDescent="0.4">
      <c r="A22" t="s">
        <v>148</v>
      </c>
      <c r="B22" s="2" t="str">
        <f>Ergebnisse!A28</f>
        <v>Natrium</v>
      </c>
      <c r="C22" s="2" t="str">
        <f>Ergebnisse!B28</f>
        <v>g/100 g</v>
      </c>
    </row>
  </sheetData>
  <sheetProtection algorithmName="SHA-512" hashValue="o6H8uIm8JLKFE4W1lprMXSiTkMCdQQkbUCMmrCEsfgE7e4I/pofbIyVFnW0uUegQmXZb8npHTz42N/mNPXC/ZA==" saltValue="65U+QXfsykcGm9Cyftw/4w==" spinCount="100000" sheet="1" objects="1" scenario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8</vt:i4>
      </vt:variant>
    </vt:vector>
  </HeadingPairs>
  <TitlesOfParts>
    <vt:vector size="30"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Natrium</vt:lpstr>
      <vt:lpstr>pHWert</vt:lpstr>
      <vt:lpstr>Gesamtsre</vt:lpstr>
      <vt:lpstr>Wasser</vt:lpstr>
      <vt:lpstr>Fett</vt:lpstr>
      <vt:lpstr>Saccharin</vt:lpstr>
      <vt:lpstr>PhosphatidP</vt:lpstr>
      <vt:lpstr>Cholesterin</vt:lpstr>
      <vt:lpstr>Gesamtsterine</vt:lpstr>
      <vt:lpstr>Benz_Sorbinsre</vt:lpstr>
      <vt:lpstr>Kochsalz</vt:lpstr>
      <vt:lpstr>Auswertung!_ftn1</vt:lpstr>
      <vt:lpstr>Significance!_ftnref1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2025-10-15T19:38:39Z</cp:lastPrinted>
  <dcterms:created xsi:type="dcterms:W3CDTF">2005-02-14T18:41:01Z</dcterms:created>
  <dcterms:modified xsi:type="dcterms:W3CDTF">2025-10-15T19:47:24Z</dcterms:modified>
</cp:coreProperties>
</file>