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553DCB2B-505B-4421-96C5-314EEB0003D2}" xr6:coauthVersionLast="47" xr6:coauthVersionMax="47" xr10:uidLastSave="{00000000-0000-0000-0000-000000000000}"/>
  <workbookProtection workbookAlgorithmName="SHA-512" workbookHashValue="o5EgiwV7tmQRwJKHnLGL+aJLVVY+gb7LRySC8IZitMrXTpj1IOEOvrEQN0eWYL0kEenWFPSjV0rh8BoaBbDFhw==" workbookSaltValue="Fcf5eNuJtMrz3SvK5245XQ==" workbookSpinCount="100000" lockStructure="1"/>
  <bookViews>
    <workbookView xWindow="-98" yWindow="-98" windowWidth="28996" windowHeight="15675" firstSheet="2" activeTab="8" xr2:uid="{00000000-000D-0000-FFFF-FFFF00000000}"/>
  </bookViews>
  <sheets>
    <sheet name="Significance" sheetId="69" r:id="rId1"/>
    <sheet name="Reporting" sheetId="70" r:id="rId2"/>
    <sheet name="Short Instruction" sheetId="71" r:id="rId3"/>
    <sheet name="Auswertung" sheetId="72" r:id="rId4"/>
    <sheet name="Datenübernahme" sheetId="73" r:id="rId5"/>
    <sheet name="Signifikanz" sheetId="74" r:id="rId6"/>
    <sheet name="Ausfüllhinweise" sheetId="75" r:id="rId7"/>
    <sheet name="Kurzanleitung" sheetId="76" r:id="rId8"/>
    <sheet name="Kontakt" sheetId="60" r:id="rId9"/>
    <sheet name="Teilnehmerdaten" sheetId="17" state="hidden" r:id="rId10"/>
    <sheet name="Ergebnisse" sheetId="5" r:id="rId11"/>
    <sheet name="Mitteilungen" sheetId="15" r:id="rId12"/>
    <sheet name="Maltit" sheetId="62" state="hidden" r:id="rId13"/>
    <sheet name="Wasser" sheetId="18" state="hidden" r:id="rId14"/>
    <sheet name="Saccharose" sheetId="23" state="hidden" r:id="rId15"/>
    <sheet name="Lactose" sheetId="21" state="hidden" r:id="rId16"/>
    <sheet name="Fett" sheetId="22" state="hidden" r:id="rId17"/>
    <sheet name="HBSZ" sheetId="37" state="hidden" r:id="rId18"/>
    <sheet name="Buttersäure" sheetId="38" state="hidden" r:id="rId19"/>
    <sheet name="Buttersäuremethylester" sheetId="39" state="hidden" r:id="rId20"/>
    <sheet name="Gesamtalkaloide" sheetId="24" state="hidden" r:id="rId21"/>
    <sheet name="Theobromin" sheetId="40" state="hidden" r:id="rId22"/>
    <sheet name="Coffein" sheetId="25" state="hidden" r:id="rId23"/>
    <sheet name="Rohprotein" sheetId="59" state="hidden" r:id="rId24"/>
  </sheets>
  <externalReferences>
    <externalReference r:id="rId25"/>
    <externalReference r:id="rId26"/>
    <externalReference r:id="rId27"/>
    <externalReference r:id="rId28"/>
    <externalReference r:id="rId29"/>
    <externalReference r:id="rId30"/>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12">#REF!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7">#REF!</definedName>
    <definedName name="MBlei" localSheetId="12">#REF!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 localSheetId="12">#REF!</definedName>
    <definedName name="Parameter2" localSheetId="2">#REF!</definedName>
    <definedName name="Parameter2">Lactose!$B$7:$B$19</definedName>
    <definedName name="Parameter2alt" localSheetId="6">#REF!</definedName>
    <definedName name="Parameter2alt" localSheetId="7">#REF!</definedName>
    <definedName name="Parameter2alt" localSheetId="12">#REF!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2">#REF!</definedName>
    <definedName name="test" localSheetId="1">[1]Parameter2!$B$3:$B$18</definedName>
    <definedName name="test" localSheetId="2">[5]Parameter2!$B$3:$B$18</definedName>
    <definedName name="test">[2]Parameter2!$B$3:$B$18</definedName>
    <definedName name="test1" localSheetId="6">[4]Parameter2!$B$3:$B$18</definedName>
    <definedName name="test1" localSheetId="7">[4]Parameter2!$B$3:$B$18</definedName>
    <definedName name="test1" localSheetId="2">[4]Parameter2!$B$3:$B$18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5" l="1"/>
  <c r="B10" i="17"/>
  <c r="B11" i="17" l="1"/>
  <c r="A16" i="5"/>
  <c r="F5" i="5"/>
  <c r="F4" i="5"/>
  <c r="B14" i="17" l="1"/>
  <c r="C14" i="17"/>
  <c r="B15" i="17"/>
  <c r="C15" i="17"/>
  <c r="B16" i="17"/>
  <c r="C16" i="17"/>
  <c r="B17" i="17"/>
  <c r="C17" i="17"/>
  <c r="B18" i="17"/>
  <c r="C18" i="17"/>
  <c r="B19" i="17"/>
  <c r="C19" i="17"/>
  <c r="B20" i="17"/>
  <c r="C20" i="17"/>
  <c r="B21" i="17"/>
  <c r="C21" i="17"/>
  <c r="B22" i="17"/>
  <c r="C22" i="17"/>
  <c r="B23" i="17"/>
  <c r="C23" i="17"/>
  <c r="B24" i="17"/>
  <c r="C24" i="17"/>
  <c r="B25" i="17"/>
  <c r="C25" i="17"/>
  <c r="B26" i="17"/>
  <c r="C26" i="17"/>
  <c r="F24" i="5"/>
  <c r="I47" i="5" s="1"/>
  <c r="C1" i="62" l="1"/>
  <c r="H24" i="5" s="1"/>
  <c r="H20" i="5" l="1"/>
  <c r="F21" i="5"/>
  <c r="I41" i="5" s="1"/>
  <c r="F22" i="5"/>
  <c r="I43" i="5" s="1"/>
  <c r="I22" i="5"/>
  <c r="F23" i="5"/>
  <c r="I45" i="5" s="1"/>
  <c r="F25" i="5"/>
  <c r="F26" i="5"/>
  <c r="I51" i="5" s="1"/>
  <c r="G27" i="5"/>
  <c r="F28" i="5"/>
  <c r="I56" i="5" s="1"/>
  <c r="G29" i="5"/>
  <c r="F30" i="5"/>
  <c r="I59" i="5" s="1"/>
  <c r="G31" i="5"/>
  <c r="F32" i="5"/>
  <c r="F33" i="5"/>
  <c r="I64" i="5" s="1"/>
  <c r="F34" i="5"/>
  <c r="I66" i="5" s="1"/>
  <c r="F35" i="5"/>
  <c r="A43" i="5"/>
  <c r="A45" i="5"/>
  <c r="A49" i="5"/>
  <c r="A51" i="5"/>
  <c r="A64" i="5"/>
  <c r="A66" i="5"/>
  <c r="A68" i="5"/>
  <c r="B16" i="60"/>
  <c r="B17" i="60"/>
  <c r="B18" i="60"/>
  <c r="B19" i="60"/>
  <c r="H1" i="15"/>
  <c r="A1" i="18"/>
  <c r="C1" i="18"/>
  <c r="H21" i="5" s="1"/>
  <c r="A1" i="24"/>
  <c r="C1" i="24"/>
  <c r="H32" i="5" s="1"/>
  <c r="A1" i="40"/>
  <c r="C1" i="40"/>
  <c r="H33" i="5" s="1"/>
  <c r="A1" i="25"/>
  <c r="C1" i="25"/>
  <c r="H34" i="5" s="1"/>
  <c r="C1" i="59"/>
  <c r="H35" i="5" s="1"/>
  <c r="A1" i="23"/>
  <c r="C1" i="23"/>
  <c r="H22" i="5" s="1"/>
  <c r="A1" i="21"/>
  <c r="C1" i="21"/>
  <c r="H23" i="5" s="1"/>
  <c r="A1" i="22"/>
  <c r="C1" i="22"/>
  <c r="H25" i="5" s="1"/>
  <c r="A1" i="37"/>
  <c r="C1" i="37"/>
  <c r="H26" i="5" s="1"/>
  <c r="A1" i="38"/>
  <c r="C1" i="38"/>
  <c r="H28" i="5" s="1"/>
  <c r="A1" i="39"/>
  <c r="C1" i="39"/>
  <c r="H30" i="5" s="1"/>
  <c r="B1" i="17"/>
  <c r="B2" i="17"/>
  <c r="B4" i="17"/>
  <c r="D5" i="17"/>
  <c r="D8" i="17" s="1"/>
  <c r="B5" i="17" s="1"/>
  <c r="B6" i="17"/>
  <c r="B7" i="17"/>
  <c r="B13" i="17"/>
  <c r="C13" i="17"/>
  <c r="A61" i="5" l="1"/>
  <c r="A52" i="5"/>
  <c r="A57" i="5"/>
  <c r="I49" i="5"/>
  <c r="A50" i="5" s="1"/>
  <c r="A48" i="5"/>
  <c r="A67" i="5"/>
  <c r="A53" i="5"/>
  <c r="A58" i="5"/>
  <c r="A65" i="5"/>
  <c r="A46" i="5"/>
  <c r="A42" i="5"/>
  <c r="I68" i="5"/>
  <c r="A69" i="5" s="1"/>
  <c r="I62" i="5"/>
  <c r="A63" i="5" s="1"/>
  <c r="A60" i="5"/>
  <c r="A4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C0F6E477-D962-4A88-B0AF-532F64513F9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A0635CD9-3F1F-4D41-A775-33923B00AE8E}">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9DEB3028-7C50-49EC-B7BD-91ABD8DAD3F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8"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B20" authorId="0" shapeId="0" xr:uid="{00000000-0006-0000-0800-000004000000}">
      <text>
        <r>
          <rPr>
            <sz val="10"/>
            <color indexed="81"/>
            <rFont val="Times New Roman"/>
            <family val="1"/>
          </rPr>
          <t>Sofern nichts anderes angegeben ist, beziehen Sie Ihre Ergebnisse immer auf die Gesamtprobe.</t>
        </r>
      </text>
    </comment>
    <comment ref="D20" authorId="0" shapeId="0" xr:uid="{00000000-0006-0000-0800-000005000000}">
      <text>
        <r>
          <rPr>
            <sz val="8"/>
            <color indexed="81"/>
            <rFont val="Tahoma"/>
            <family val="2"/>
          </rPr>
          <t>Tragen Sie in der ersten Spalte das Ergebnis des ersten Analysengangs ein</t>
        </r>
      </text>
    </comment>
    <comment ref="E20" authorId="0" shapeId="0" xr:uid="{00000000-0006-0000-0800-000006000000}">
      <text>
        <r>
          <rPr>
            <sz val="8"/>
            <color indexed="81"/>
            <rFont val="Tahoma"/>
            <family val="2"/>
          </rPr>
          <t>Tragen Sie in der zweiten Spalte das Ergebnis des zweiten Analysengangs ein</t>
        </r>
      </text>
    </comment>
  </commentList>
</comments>
</file>

<file path=xl/sharedStrings.xml><?xml version="1.0" encoding="utf-8"?>
<sst xmlns="http://schemas.openxmlformats.org/spreadsheetml/2006/main" count="379" uniqueCount="273">
  <si>
    <t>Parameter</t>
  </si>
  <si>
    <t>Einheit</t>
  </si>
  <si>
    <t>Postleitzahl</t>
  </si>
  <si>
    <t>ergebnisse@lvus.de</t>
  </si>
  <si>
    <t>Sonstiges</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</si>
  <si>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</si>
  <si>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</si>
  <si>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</si>
  <si>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</si>
  <si>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</si>
  <si>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</si>
  <si>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</si>
  <si>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</si>
  <si>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</si>
  <si>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</si>
  <si>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</si>
  <si>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</si>
  <si>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</si>
  <si>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</si>
  <si>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</si>
  <si>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</si>
  <si>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</si>
  <si>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</si>
  <si>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</si>
  <si>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</si>
  <si>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</si>
  <si>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</si>
  <si>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</si>
  <si>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</si>
  <si>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</si>
  <si>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</si>
  <si>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</si>
  <si>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</si>
  <si>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</si>
  <si>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</si>
  <si>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</si>
  <si>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</si>
  <si>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</si>
  <si>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Teilnahme</t>
  </si>
  <si>
    <t>Tabelle wurde bereits einmal erfolgreich gesendet, es handelt sich um eine Aktualisierung:</t>
  </si>
  <si>
    <t>Signifikante
Stellen</t>
  </si>
  <si>
    <t>Deadline</t>
  </si>
  <si>
    <t>interne Teilnahme: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</si>
  <si>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</si>
  <si>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</si>
  <si>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</si>
  <si>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</si>
  <si>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</si>
  <si>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</si>
  <si>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</si>
  <si>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</si>
  <si>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</si>
  <si>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</si>
  <si>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</si>
  <si>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g/100 g</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</si>
  <si>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</si>
  <si>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</si>
  <si>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Aufarbeitung / Verfahren</t>
  </si>
  <si>
    <t>sonstiges</t>
  </si>
  <si>
    <t>Wasser</t>
  </si>
  <si>
    <t>Fett</t>
  </si>
  <si>
    <t>Wählen Sie über das Auswahl-Menü Ihr Aufarbeitungsverfahren aus. Sollte dieses nicht in der Auswahl enthalten sein, wählen Sie bitte "sonstiges" aus und geben Sie Ihr Verfahren ein.</t>
  </si>
  <si>
    <t>§ 64 LFGB Nr. L 06.00-3, modifiziert</t>
  </si>
  <si>
    <t>§ 64 LFGB Nr. L 06.00-3</t>
  </si>
  <si>
    <t>Weibull-Stoldt</t>
  </si>
  <si>
    <t>§ 64 LFGB Nr. L 06.00-6, modifiziert</t>
  </si>
  <si>
    <t>§ 64 LFGB Nr. L 06.00-6</t>
  </si>
  <si>
    <t>Weitere Angaben</t>
  </si>
  <si>
    <t>mg/100 g</t>
  </si>
  <si>
    <t>ohne</t>
  </si>
  <si>
    <t>Halbmikrobuttersäurezahl (HBSZ)</t>
  </si>
  <si>
    <r>
      <t xml:space="preserve">g/100 g </t>
    </r>
    <r>
      <rPr>
        <sz val="12"/>
        <color indexed="10"/>
        <rFont val="Times New Roman"/>
        <family val="1"/>
      </rPr>
      <t>Fett</t>
    </r>
  </si>
  <si>
    <t>Parameter 9</t>
  </si>
  <si>
    <t>Parameter 10</t>
  </si>
  <si>
    <t>Parameter 11</t>
  </si>
  <si>
    <t>Parameter 12</t>
  </si>
  <si>
    <t>Saccharose, wasserfrei</t>
  </si>
  <si>
    <t>Untersuchungsergebnisse</t>
  </si>
  <si>
    <t xml:space="preserve">Die Bestimmung des Butterfettgehaltes der Probe erfolgt analytisch über die Parameter Halbmikrobuttersäurezahl (HBSZ), freie Buttersäure (mittels GC) oder Buttersäuremethylester (GC). Die Grundparameter sollen zusätzlich erfasst und ausgewertet werden. </t>
  </si>
  <si>
    <r>
      <t>Buttersäuremethylester (</t>
    </r>
    <r>
      <rPr>
        <sz val="12"/>
        <color indexed="10"/>
        <rFont val="Times New Roman"/>
        <family val="1"/>
      </rPr>
      <t>auf Fett beziehen</t>
    </r>
    <r>
      <rPr>
        <sz val="12"/>
        <rFont val="Times New Roman"/>
        <family val="1"/>
      </rPr>
      <t>)</t>
    </r>
  </si>
  <si>
    <r>
      <t>Freie Buttersäure (</t>
    </r>
    <r>
      <rPr>
        <sz val="12"/>
        <color indexed="10"/>
        <rFont val="Times New Roman"/>
        <family val="1"/>
      </rPr>
      <t>auf Fett beziehen</t>
    </r>
    <r>
      <rPr>
        <sz val="12"/>
        <rFont val="Times New Roman"/>
        <family val="1"/>
      </rPr>
      <t>)</t>
    </r>
  </si>
  <si>
    <r>
      <t>Achtung</t>
    </r>
    <r>
      <rPr>
        <sz val="12"/>
        <rFont val="Times New Roman"/>
        <family val="1"/>
      </rPr>
      <t xml:space="preserve">, die Ergebnisse der beiden Parameter </t>
    </r>
    <r>
      <rPr>
        <b/>
        <sz val="12"/>
        <rFont val="Times New Roman"/>
        <family val="1"/>
      </rPr>
      <t>freie Buttersäure und Buttersäuremethylester</t>
    </r>
    <r>
      <rPr>
        <sz val="12"/>
        <rFont val="Times New Roman"/>
        <family val="1"/>
      </rPr>
      <t xml:space="preserve"> sollen abweichend von den übrigen </t>
    </r>
    <r>
      <rPr>
        <b/>
        <sz val="12"/>
        <rFont val="Times New Roman"/>
        <family val="1"/>
      </rPr>
      <t>auf den Fettgehalt der Probe</t>
    </r>
    <r>
      <rPr>
        <sz val="12"/>
        <rFont val="Times New Roman"/>
        <family val="1"/>
      </rPr>
      <t xml:space="preserve"> bezogen werden.</t>
    </r>
  </si>
  <si>
    <t>Geben Sie beim Parameter Butterfett unbedingt an, von welchem Anteil (Buttersäure, Buttersäuremethlyester) oder Wert (HBSZ) Sie in reinem Butterfett ausgehen.</t>
  </si>
  <si>
    <t>§ 64 LFGB Nr. L 03.00-9</t>
  </si>
  <si>
    <t>§ 64 LFGB Nr. L 03.00-9, modifiziert</t>
  </si>
  <si>
    <t>§ 64 LFGB Nr. L 17.00-8 (18.00-1)</t>
  </si>
  <si>
    <t>§ 64 LFGB Nr. L 17.00-8 (18.00-1), modifiziert</t>
  </si>
  <si>
    <t>Freie Buttersäure</t>
  </si>
  <si>
    <t>§ 64 LFGB Nr. L 17.00-13 (18.00-15)</t>
  </si>
  <si>
    <t>§ 64 LFGB Nr. L 17.00-13 (18.00-15), modifiziert</t>
  </si>
  <si>
    <t>Büchi-Caviezel</t>
  </si>
  <si>
    <t>Milchfett, berechnet über HBSZ</t>
  </si>
  <si>
    <t>Milchfett, berechnet über Buttersäure</t>
  </si>
  <si>
    <t>Milchfett, berechnet
über Buttersäuremethylester</t>
  </si>
  <si>
    <t>Buttersäuremethylester</t>
  </si>
  <si>
    <t>§ 64 LFGB Nr. L 17.00-12 (18.00-9)</t>
  </si>
  <si>
    <t>§ 64 LFGB Nr. L 17.00-12 (18.00-9), modifiziert</t>
  </si>
  <si>
    <t>Beschreibung der verwendeten Analysenverfahren (1)</t>
  </si>
  <si>
    <t>Beschreibung der verwendeten Analysenverfahren (2)</t>
  </si>
  <si>
    <t>13</t>
  </si>
  <si>
    <t>Kakaoerzeugnisse</t>
  </si>
  <si>
    <t>Gesamtalkaloide</t>
  </si>
  <si>
    <t>Lactose, wasserfrei</t>
  </si>
  <si>
    <t>Coffein</t>
  </si>
  <si>
    <t>Theobromin</t>
  </si>
  <si>
    <t>UV-Spekrophotometrisch nach Schweizerisches Lebensmittelbuch Kapitel 36 C/17</t>
  </si>
  <si>
    <t>§ 64 LFGB Nr. L 45.00-1 (18.00-16)</t>
  </si>
  <si>
    <t>§ 64 LFGB Nr. L 45.00-1 (18.00-16), modifiziert</t>
  </si>
  <si>
    <t>§ 64 LFGB Nr. L 44.00-3</t>
  </si>
  <si>
    <t>§ 64 LFGB Nr. L 44.00-3, modifiziert</t>
  </si>
  <si>
    <t>IOCCC AM-1, 1952</t>
  </si>
  <si>
    <t>§ 64 LFGB Nr. L 04.00-8, modifiziert</t>
  </si>
  <si>
    <t>Karl Fischer, Schweizerisches Lebensmittelbuch Kapitel 36A/2.2</t>
  </si>
  <si>
    <t>§ 64 LFGB Nr. L 04.00-8</t>
  </si>
  <si>
    <t>§ 64 LFGB Nr. L 44.00-4</t>
  </si>
  <si>
    <t>§ 64 LFGB Nr. L 44.00-4, modifiziert</t>
  </si>
  <si>
    <t>§ 64 LFGB Nr. L 18.00-5 (17.00-4), modifiziert</t>
  </si>
  <si>
    <t>§ 64 LFGB Nr. L 18.00-5 (17.00-4)</t>
  </si>
  <si>
    <t>Polarimetrisch nach Thieler: ZLUF 80 440-449 (1940)</t>
  </si>
  <si>
    <t>Gesamtalkaloide
(photometrisch, als Theobromin)</t>
  </si>
  <si>
    <t>Enzymatisch nach r-biopharm 10 986 119 035</t>
  </si>
  <si>
    <t>Ionenchromatographie nach Carrez-Klärung</t>
  </si>
  <si>
    <t>Enzymatisch nach r-biopharm / roche 10 176 303 035 (Lac/Galac)</t>
  </si>
  <si>
    <t>HPLC-Verfahren (diverse Detektoren)</t>
  </si>
  <si>
    <t>Umesterung mit Na-methylat nach Hadorn, Zürcher; Deutsch Lebens Rundsch 66 77 (1979); GC/FID auf DB-23; Istd C5-FAME</t>
  </si>
  <si>
    <t>Photometrische Bestimmung bei 306 und 272 nm</t>
  </si>
  <si>
    <t>HPLC-DAD nach Schweizerisches Lebensmittelbuch Kapitel 22/10.1</t>
  </si>
  <si>
    <t>In einigen Fällen, z.B. bei Gehalten um 1 % oder 10 %, ist die Vorgabe gültiger Stellen schwierig: Die Ergebnisse „1,06% und 0,98% sind vergleichbar, nicht aber „1,1 %“ und „0,98%“. Die Angabe einer zusätzlichen gültigen Stelle beim Beispielwert 1,06% ist hier angebracht.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</si>
  <si>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</si>
  <si>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</si>
  <si>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</si>
  <si>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</si>
  <si>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</si>
  <si>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</si>
  <si>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</si>
  <si>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</si>
  <si>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</si>
  <si>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 64 LFGB Nr. L 44.00-6</t>
  </si>
  <si>
    <t>§ 64 LFGB Nr. L 44.00-6, modifiziert</t>
  </si>
  <si>
    <t>HPLC (diverse Detektoren)</t>
  </si>
  <si>
    <t>DFG-Methode C-VI 11e (98)</t>
  </si>
  <si>
    <t>Ionenchromatographie (diverse Detektoren)</t>
  </si>
  <si>
    <t>ja / yes</t>
  </si>
  <si>
    <t>nein / no</t>
  </si>
  <si>
    <t>Teilen Sie bei den Parametern freie Buttersäure und Buttersäuremethylester nur Daten mit, die Sie mit Ihrem Verfahren direkt bestimmen (keine Umrechnungen zwischen Buttersäuremethylester und Buttersäure). Die berechneten Butterfettgehalte können abhängig vom bestimmten Parameter sein. Tragen Sie daher den von Ihnen berechneten Butterfettgehalt an der "richtigen" Stelle ein.</t>
  </si>
  <si>
    <t>Sollte ein Inhaltsstoff nicht bestimmbar sein, so teilen Sie uns bitte den Wert Ihrer Bestimmungsgrenze mit vorangestelltem "&lt; “ mit.
In cases you will not detect a parameter, report your limit of quantification with "&lt; " in front of the value.</t>
  </si>
  <si>
    <t>TGA 701</t>
  </si>
  <si>
    <t>Mikrowelle mit Temperaturkontrolle und automatischem Endpunkt</t>
  </si>
  <si>
    <t>Enzymatisch nach r-biopharm / Roche Best.Nr. 10 716 260 035 (Saccharose, Glucose, Fructose)</t>
  </si>
  <si>
    <t>Parameter 13</t>
  </si>
  <si>
    <t>GC der Methylester (methanolische KOH), ggf. mit ISTD</t>
  </si>
  <si>
    <t>GC der Methylester (TMSH in Butyl-Methyl-Ether)</t>
  </si>
  <si>
    <t>Enzymatisch mit Enzymen der Firma Thermo Fischer</t>
  </si>
  <si>
    <t>Kontaktperson</t>
  </si>
  <si>
    <t>Contact person</t>
  </si>
  <si>
    <t>Name</t>
  </si>
  <si>
    <t>eMail</t>
  </si>
  <si>
    <t>eMail-Address</t>
  </si>
  <si>
    <t>Telefon (inklusive Vorwahl):</t>
  </si>
  <si>
    <t>telefone (including country and area code)</t>
  </si>
  <si>
    <t>eMail-Kontrolle:</t>
  </si>
  <si>
    <t>check of the e-Mail address</t>
  </si>
  <si>
    <t>Ergebnis der Überprüfung:</t>
  </si>
  <si>
    <t>result of the control</t>
  </si>
  <si>
    <t>Rohprotein</t>
  </si>
  <si>
    <t>§ 64 LFGB Nr. L 06.00-7 (08.00-7): 2007-04</t>
  </si>
  <si>
    <t>§ 64 LFGB Nr. L 06.00-7 (08.00-7): 2007-04, modifiziert</t>
  </si>
  <si>
    <t>Nach Dumas</t>
  </si>
  <si>
    <t>Nach Kjeldahl</t>
  </si>
  <si>
    <t>Parameter 14</t>
  </si>
  <si>
    <t>Beispiel für die Eingabe von 2 eMail-Adressen:
Example how to type in 2 different e-mail addresses:</t>
  </si>
  <si>
    <t>info@lvus.de; ergebnisse@lvus.de</t>
  </si>
  <si>
    <t>Karl-Fischer-Titration</t>
  </si>
  <si>
    <t>§64 LFGB Nr. L 17.00-15, modifiziert</t>
  </si>
  <si>
    <t>§64 LFGB Nr. L 17.00-15</t>
  </si>
  <si>
    <t>Rohprotein (N * 6,25)</t>
  </si>
  <si>
    <t>§ 64 LFGB Nr. L 40.00-7, modifiziert</t>
  </si>
  <si>
    <t>§ 64 LFGB Nr. L 40.00-7</t>
  </si>
  <si>
    <t>Enzymatisch nach r-biopharm / Roche Best.Nr. 10 139 041 035 (Saccharose, Glucose)</t>
  </si>
  <si>
    <t>Enzymatisch nach r-biopharm / Roche Best.Nr. 11 113 950 035 (Maltose, Saccharose, Glucose)</t>
  </si>
  <si>
    <t>Schweizerisches Lebensmittelbuch Methode 501</t>
  </si>
  <si>
    <t>§ 64 LFGB Nr. L 13.00-27/2</t>
  </si>
  <si>
    <t>§ 64 LFGB Nr. L 13.00-27/2, modifiziert</t>
  </si>
  <si>
    <t>Halogentrocknungsgerät</t>
  </si>
  <si>
    <t>3 (2)</t>
  </si>
  <si>
    <r>
      <t xml:space="preserve">Wasser 
</t>
    </r>
    <r>
      <rPr>
        <sz val="7"/>
        <rFont val="Times New Roman"/>
        <family val="1"/>
      </rPr>
      <t>(bei Gehalten &lt; 1,0 g genügt die Agabe von 2 signifikanten Stellen)</t>
    </r>
  </si>
  <si>
    <r>
      <t xml:space="preserve">Trocknung bei 103 °C </t>
    </r>
    <r>
      <rPr>
        <sz val="10"/>
        <rFont val="Symbol"/>
        <family val="1"/>
        <charset val="2"/>
      </rPr>
      <t>±</t>
    </r>
    <r>
      <rPr>
        <sz val="10"/>
        <rFont val="Times New Roman"/>
        <family val="1"/>
      </rPr>
      <t xml:space="preserve"> 2 °C, auch automatisiert</t>
    </r>
  </si>
  <si>
    <t>§ 64 LFGB Nr. L 16.00-5</t>
  </si>
  <si>
    <t>§ 64 LFGB Nr. L 16.00-5, modifiziert</t>
  </si>
  <si>
    <t>§ 64 LFGB Nr. L 01.00-20</t>
  </si>
  <si>
    <t>§ 64 LFGB Nr. L 01.00-20,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</si>
  <si>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</si>
  <si>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</si>
  <si>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</si>
  <si>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</si>
  <si>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</si>
  <si>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</si>
  <si>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</si>
  <si>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</si>
  <si>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</si>
  <si>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</si>
  <si>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</si>
  <si>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</si>
  <si>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HPAEC-PAD: Hochleistungs Anionen Austausch Chromatographie mit gepulster amperometrischer Detektion</t>
  </si>
  <si>
    <t>Maltit</t>
  </si>
  <si>
    <t>§ 64 LFGB Nr. L 00.00-59</t>
  </si>
  <si>
    <t>§ 64 LFGB Nr. L 00.00-59, modifiziert</t>
  </si>
  <si>
    <t>§ 64 LFGB Nr. L 00.00-72</t>
  </si>
  <si>
    <t>§ 64 LFGB Nr. L 00.00-72, modifiziert</t>
  </si>
  <si>
    <t>Schweizerisches Lebensmittelbuch 24A 5, auch modifiziert</t>
  </si>
  <si>
    <t>Malit</t>
  </si>
  <si>
    <t xml:space="preserve">Wässrige Extraktion, Carrez-Klärung und Filtration, HPLC-RID   </t>
  </si>
  <si>
    <t xml:space="preserve">Alkalische Extraktion, Carrez-Klärung und Membranfiltration. (Schweizer Lebensmittelbuch, Kap. 22, 10.1) Messung erfolgt mit HPLC-RID, </t>
  </si>
  <si>
    <t>Schweizerisches Lebensmittelbuch Kapitel 22/6.2 (1999), auch modifiziert (HPLC mit CAD-Detektor).</t>
  </si>
  <si>
    <t>GC-Verfahren (diverse Detektoren)</t>
  </si>
  <si>
    <t>DGF C-VI 10a und DGF C-VI 11e</t>
  </si>
  <si>
    <t>Enzymatisch nach r-Biopharm Enzytec Liquid, Bestell Nr.: E 8180</t>
  </si>
  <si>
    <t>?</t>
  </si>
  <si>
    <t>V.1</t>
  </si>
  <si>
    <t>§ 64 LFGB Nr. L 18.00-23</t>
  </si>
  <si>
    <t>§ 64 LFGB Nr. L 18.00-23, modifiziert</t>
  </si>
  <si>
    <t>Enzymatisch nach Megazyme Sucrose/D-Fructose/D-Glucose Assay Kit K-SUFRG</t>
  </si>
  <si>
    <t>HPLC oder UPLC (UV oder DAD-Detektion)</t>
  </si>
  <si>
    <t>DIN EN ISO 8968-1: 2014-06</t>
  </si>
  <si>
    <r>
      <t xml:space="preserve">Trocknung bei 103 °C </t>
    </r>
    <r>
      <rPr>
        <sz val="10"/>
        <rFont val="Symbol"/>
        <family val="1"/>
        <charset val="2"/>
      </rPr>
      <t>±</t>
    </r>
    <r>
      <rPr>
        <sz val="10"/>
        <rFont val="Times New Roman"/>
        <family val="1"/>
      </rPr>
      <t xml:space="preserve"> 2 °C mit Seesand, auch automatisiert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</si>
  <si>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</si>
  <si>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</si>
  <si>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</si>
  <si>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</si>
  <si>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Enzymatik</t>
  </si>
  <si>
    <t>Chromatographie</t>
  </si>
  <si>
    <t>C</t>
  </si>
  <si>
    <t>E</t>
  </si>
  <si>
    <t>P</t>
  </si>
  <si>
    <t>Mikrowellen-/Säureaufschluss unter gleichzeitiger Extraktion mit Cyclohexan</t>
  </si>
  <si>
    <t>NIR</t>
  </si>
  <si>
    <t>EN ISO 12966-2 und 12966-4, auch modifiziert</t>
  </si>
  <si>
    <t>ICA 13/1972</t>
  </si>
  <si>
    <t>DGF C-VI 11d, auch modifiziert</t>
  </si>
  <si>
    <t>ICA 28/1988</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</si>
  <si>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</si>
  <si>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</si>
  <si>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</si>
  <si>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</si>
  <si>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</si>
  <si>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</si>
  <si>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</si>
  <si>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</si>
  <si>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</si>
  <si>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</si>
  <si>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</si>
  <si>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</si>
  <si>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t>
  </si>
  <si>
    <t>§ 64 LFGB Nr. L 18.00-12</t>
  </si>
  <si>
    <t>§ 64 LFGB Nr. L 18.00-12, modifiziert</t>
  </si>
  <si>
    <t>Enzymatisch nach R-Biopharm Enzytec Generic Saccharose/D-Glucose/D-Fruchtose Nr. E1247</t>
  </si>
  <si>
    <t>Enzymatisch nach R-Biopharm Enzytec Liquid Sucrose/D-Glucose Nr. E8180 + Enzytec Liquid D-Glucose/D-Fructose Nr. E8160</t>
  </si>
  <si>
    <t>Enzymatisch nach r-biopharm Enzytec Liquid, Bestell Nr.: E 8110</t>
  </si>
  <si>
    <t>Enzymatisch nach r-biopharm Enzytec Liquid, Bestell Nr.: E 8110 und E 8120</t>
  </si>
  <si>
    <t>Enzymatisch nach r-biopharm Enzytec Generic Lactose/D-Galactose, E1213</t>
  </si>
  <si>
    <t>Säureaufschluss mit HCl, Soxhlet-Extraktion mit Petrolether</t>
  </si>
  <si>
    <t>Säureaufschluss nach Schweiz.Lebensmittelbuch 36A/6</t>
  </si>
  <si>
    <t>Aufarbeitung nach Kap. 22/10.1 SLMB, Messung n. § 64 LFGB L 00.00-28</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</si>
  <si>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</si>
  <si>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</si>
  <si>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</si>
  <si>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</si>
  <si>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</si>
  <si>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</si>
  <si>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ICA 26/1988; Karl Fischer</t>
  </si>
  <si>
    <t>Vakuumtrockenschrank bei 70°C</t>
  </si>
  <si>
    <t>enzymatisch nach R-Biopharm: Enzytec Liquid Sucrose/D-Glucose (E8180) + Enzytec Liquid D-Glucose (E8140)</t>
  </si>
  <si>
    <t>Enzymatisch nach r-Biopharm Enzytec Liquid, Bestell Nr.: 8190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</si>
</sst>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3"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8"/>
      <color indexed="81"/>
      <name val="Tahoma"/>
      <family val="2"/>
    </font>
    <font>
      <b/>
      <sz val="8"/>
      <color indexed="81"/>
      <name val="Tahoma"/>
      <family val="2"/>
    </font>
    <font>
      <u/>
      <sz val="12"/>
      <color indexed="12"/>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b/>
      <sz val="13"/>
      <color indexed="10"/>
      <name val="Times New Roman"/>
      <family val="1"/>
    </font>
    <font>
      <sz val="10"/>
      <color indexed="81"/>
      <name val="Times New Roman"/>
      <family val="1"/>
    </font>
    <font>
      <sz val="10"/>
      <name val="Symbol"/>
      <family val="1"/>
      <charset val="2"/>
    </font>
    <font>
      <i/>
      <vertAlign val="subscript"/>
      <sz val="11"/>
      <name val="Times New Roman"/>
      <family val="1"/>
    </font>
    <font>
      <sz val="11"/>
      <color indexed="10"/>
      <name val="Times New Roman"/>
      <family val="1"/>
    </font>
    <font>
      <sz val="11"/>
      <color indexed="12"/>
      <name val="Times New Roman"/>
      <family val="1"/>
    </font>
    <font>
      <sz val="7"/>
      <name val="Times New Roman"/>
      <family val="1"/>
    </font>
    <font>
      <i/>
      <sz val="11"/>
      <color theme="0" tint="-0.499984740745262"/>
      <name val="Times New Roman"/>
      <family val="1"/>
    </font>
    <font>
      <b/>
      <sz val="11"/>
      <color rgb="FFFF0000"/>
      <name val="Times New Roman"/>
      <family val="1"/>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63">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6"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4" fillId="0" borderId="0" xfId="0" applyFont="1" applyAlignment="1" applyProtection="1">
      <alignmen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3" xfId="0" applyFont="1" applyBorder="1" applyAlignment="1">
      <alignment vertical="top" wrapText="1"/>
    </xf>
    <xf numFmtId="0" fontId="17" fillId="0" borderId="0" xfId="0" applyFont="1" applyProtection="1">
      <protection hidden="1"/>
    </xf>
    <xf numFmtId="0" fontId="17" fillId="0" borderId="0" xfId="0" applyFont="1" applyAlignment="1" applyProtection="1">
      <alignment wrapText="1"/>
      <protection hidden="1"/>
    </xf>
    <xf numFmtId="0" fontId="19" fillId="0" borderId="0" xfId="0" applyFont="1" applyProtection="1">
      <protection hidden="1"/>
    </xf>
    <xf numFmtId="0" fontId="15" fillId="0" borderId="0" xfId="0" applyFont="1" applyProtection="1">
      <protection hidden="1"/>
    </xf>
    <xf numFmtId="0" fontId="14" fillId="0" borderId="0" xfId="0" applyFont="1" applyAlignment="1">
      <alignment horizontal="justify" vertical="top"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0" fontId="4" fillId="0" borderId="0" xfId="0" applyFont="1" applyAlignment="1">
      <alignment horizontal="justify" vertical="top" wrapText="1"/>
    </xf>
    <xf numFmtId="0" fontId="5" fillId="0" borderId="0" xfId="0" applyFont="1" applyAlignment="1">
      <alignment horizontal="justify" vertical="top" wrapText="1"/>
    </xf>
    <xf numFmtId="0" fontId="4" fillId="0" borderId="0" xfId="0" applyFont="1" applyAlignment="1">
      <alignment vertical="center" wrapText="1"/>
    </xf>
    <xf numFmtId="0" fontId="23" fillId="0" borderId="0" xfId="0" applyFont="1" applyAlignment="1" applyProtection="1">
      <alignment horizontal="left" wrapText="1"/>
      <protection hidden="1"/>
    </xf>
    <xf numFmtId="0" fontId="4" fillId="0" borderId="0" xfId="0" applyFont="1" applyAlignment="1" applyProtection="1">
      <alignment horizontal="center" vertical="center"/>
      <protection hidden="1"/>
    </xf>
    <xf numFmtId="0" fontId="4" fillId="4" borderId="0" xfId="0" applyFont="1" applyFill="1" applyAlignment="1" applyProtection="1">
      <alignment vertical="center" wrapText="1"/>
      <protection hidden="1"/>
    </xf>
    <xf numFmtId="0" fontId="21" fillId="4" borderId="0" xfId="0" applyFont="1" applyFill="1" applyAlignment="1" applyProtection="1">
      <alignment vertical="center"/>
      <protection hidden="1"/>
    </xf>
    <xf numFmtId="0" fontId="4" fillId="4" borderId="0" xfId="0" applyFont="1" applyFill="1" applyAlignment="1" applyProtection="1">
      <alignment wrapText="1"/>
      <protection hidden="1"/>
    </xf>
    <xf numFmtId="0" fontId="4" fillId="0" borderId="0" xfId="0" applyFont="1" applyAlignment="1" applyProtection="1">
      <alignment horizontal="center" vertical="center" wrapText="1"/>
      <protection hidden="1"/>
    </xf>
    <xf numFmtId="14" fontId="24" fillId="0" borderId="0" xfId="0" applyNumberFormat="1" applyFont="1" applyAlignment="1" applyProtection="1">
      <alignment horizontal="left"/>
      <protection hidden="1"/>
    </xf>
    <xf numFmtId="0" fontId="17" fillId="0" borderId="0" xfId="0" applyFont="1" applyAlignment="1" applyProtection="1">
      <alignment horizontal="center" vertical="center"/>
      <protection hidden="1"/>
    </xf>
    <xf numFmtId="0" fontId="14" fillId="0" borderId="0" xfId="0" applyFont="1" applyAlignment="1">
      <alignment horizontal="left" vertical="top" wrapText="1"/>
    </xf>
    <xf numFmtId="0" fontId="23" fillId="0" borderId="0" xfId="0" applyFont="1" applyAlignment="1" applyProtection="1">
      <alignment horizontal="center" vertical="center"/>
      <protection hidden="1"/>
    </xf>
    <xf numFmtId="0" fontId="18" fillId="0" borderId="0" xfId="0" applyFont="1" applyAlignment="1" applyProtection="1">
      <alignment horizontal="center" vertical="center"/>
      <protection hidden="1"/>
    </xf>
    <xf numFmtId="0" fontId="14" fillId="0" borderId="4" xfId="0" applyFont="1" applyBorder="1" applyAlignment="1">
      <alignment horizontal="justify" vertical="top" wrapText="1"/>
    </xf>
    <xf numFmtId="0" fontId="22" fillId="3" borderId="0" xfId="0" applyFont="1" applyFill="1" applyProtection="1">
      <protection locked="0" hidden="1"/>
    </xf>
    <xf numFmtId="0" fontId="5" fillId="0" borderId="3" xfId="0" applyFont="1" applyBorder="1" applyAlignment="1">
      <alignment horizontal="left" vertical="top" wrapText="1"/>
    </xf>
    <xf numFmtId="0" fontId="4" fillId="0" borderId="0" xfId="0" applyFont="1" applyAlignment="1" applyProtection="1">
      <alignment horizontal="left"/>
      <protection locked="0" hidden="1"/>
    </xf>
    <xf numFmtId="0" fontId="4" fillId="0" borderId="0" xfId="0" applyFont="1" applyAlignment="1" applyProtection="1">
      <alignment horizontal="left"/>
      <protection hidden="1"/>
    </xf>
    <xf numFmtId="0" fontId="4" fillId="0" borderId="2" xfId="0" applyFont="1" applyBorder="1" applyAlignment="1" applyProtection="1">
      <alignment horizontal="left" vertical="top" wrapText="1"/>
      <protection hidden="1"/>
    </xf>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pplyProtection="1">
      <alignment horizontal="left" vertical="top" wrapText="1"/>
      <protection hidden="1"/>
    </xf>
    <xf numFmtId="0" fontId="7" fillId="4" borderId="0" xfId="0" applyFont="1" applyFill="1" applyProtection="1">
      <protection hidden="1"/>
    </xf>
    <xf numFmtId="0" fontId="5" fillId="0" borderId="0" xfId="0" applyFont="1"/>
    <xf numFmtId="0" fontId="8"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0" fontId="28" fillId="0" borderId="0" xfId="0" applyFont="1" applyAlignment="1">
      <alignment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17" fillId="0" borderId="0" xfId="0" applyFont="1" applyAlignment="1" applyProtection="1">
      <alignment vertical="center"/>
      <protection hidden="1"/>
    </xf>
    <xf numFmtId="49" fontId="1" fillId="2" borderId="0" xfId="1" applyNumberFormat="1" applyFill="1" applyAlignment="1" applyProtection="1">
      <alignment vertical="center"/>
      <protection locked="0"/>
    </xf>
    <xf numFmtId="0" fontId="23" fillId="0" borderId="0" xfId="0" applyFont="1" applyProtection="1">
      <protection hidden="1"/>
    </xf>
    <xf numFmtId="49" fontId="4" fillId="2" borderId="0" xfId="0" applyNumberFormat="1" applyFont="1" applyFill="1" applyAlignment="1" applyProtection="1">
      <alignment vertical="center"/>
      <protection locked="0"/>
    </xf>
    <xf numFmtId="49" fontId="4" fillId="2" borderId="0" xfId="0" applyNumberFormat="1" applyFont="1" applyFill="1" applyProtection="1">
      <protection locked="0"/>
    </xf>
    <xf numFmtId="0" fontId="4" fillId="0" borderId="0" xfId="3" applyFont="1" applyAlignment="1" applyProtection="1">
      <alignment wrapText="1"/>
      <protection hidden="1"/>
    </xf>
    <xf numFmtId="0" fontId="4" fillId="0" borderId="0" xfId="3" applyFont="1" applyAlignment="1" applyProtection="1">
      <alignment horizontal="left"/>
      <protection locked="0" hidden="1"/>
    </xf>
    <xf numFmtId="0" fontId="4" fillId="0" borderId="0" xfId="3" applyFont="1" applyProtection="1">
      <protection hidden="1"/>
    </xf>
    <xf numFmtId="0" fontId="4" fillId="0" borderId="2" xfId="3" applyFont="1" applyBorder="1" applyAlignment="1" applyProtection="1">
      <alignment horizontal="justify" vertical="top" wrapText="1"/>
      <protection hidden="1"/>
    </xf>
    <xf numFmtId="0" fontId="4" fillId="0" borderId="2" xfId="3" applyFont="1" applyBorder="1" applyAlignment="1" applyProtection="1">
      <alignment horizontal="left" vertical="top" wrapText="1"/>
      <protection hidden="1"/>
    </xf>
    <xf numFmtId="0" fontId="5" fillId="0" borderId="0" xfId="3" applyAlignment="1" applyProtection="1">
      <alignment horizontal="left" vertical="top" wrapText="1"/>
      <protection hidden="1"/>
    </xf>
    <xf numFmtId="0" fontId="4" fillId="0" borderId="0" xfId="3" applyFont="1" applyAlignment="1">
      <alignment horizontal="justify" vertical="top" wrapText="1"/>
    </xf>
    <xf numFmtId="0" fontId="5" fillId="0" borderId="0" xfId="3" applyAlignment="1" applyProtection="1">
      <alignment horizontal="justify" vertical="top" wrapText="1"/>
      <protection hidden="1"/>
    </xf>
    <xf numFmtId="0" fontId="14" fillId="0" borderId="0" xfId="3" applyFont="1" applyAlignment="1">
      <alignment wrapText="1"/>
    </xf>
    <xf numFmtId="0" fontId="14" fillId="0" borderId="0" xfId="3" applyFont="1" applyAlignment="1">
      <alignment horizontal="left" wrapText="1"/>
    </xf>
    <xf numFmtId="0" fontId="5" fillId="0" borderId="0" xfId="3" applyAlignment="1" applyProtection="1">
      <alignment vertical="top" wrapText="1"/>
      <protection hidden="1"/>
    </xf>
    <xf numFmtId="0" fontId="4" fillId="0" borderId="0" xfId="3" applyFont="1" applyAlignment="1" applyProtection="1">
      <alignment horizontal="left"/>
      <protection hidden="1"/>
    </xf>
    <xf numFmtId="0" fontId="21" fillId="0" borderId="0" xfId="0" applyFont="1" applyAlignment="1" applyProtection="1">
      <alignment vertical="center"/>
      <protection hidden="1"/>
    </xf>
    <xf numFmtId="0" fontId="22" fillId="0" borderId="0" xfId="0" applyFont="1" applyProtection="1">
      <protection hidden="1"/>
    </xf>
    <xf numFmtId="0" fontId="5" fillId="5" borderId="0" xfId="0" applyFont="1" applyFill="1" applyAlignment="1">
      <alignment vertical="center"/>
    </xf>
    <xf numFmtId="0" fontId="5" fillId="0" borderId="0" xfId="0" applyFont="1" applyAlignment="1">
      <alignment vertical="center"/>
    </xf>
    <xf numFmtId="0" fontId="5" fillId="6" borderId="0" xfId="0" applyFont="1" applyFill="1" applyAlignment="1">
      <alignment horizontal="left" vertical="center"/>
    </xf>
    <xf numFmtId="49" fontId="5" fillId="2" borderId="0" xfId="0" applyNumberFormat="1" applyFont="1" applyFill="1" applyAlignment="1">
      <alignment horizontal="center"/>
    </xf>
    <xf numFmtId="0" fontId="5" fillId="0" borderId="0" xfId="5"/>
    <xf numFmtId="0" fontId="5" fillId="0" borderId="0" xfId="6" applyAlignment="1">
      <alignmen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3"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1" fillId="3" borderId="1" xfId="6" applyNumberFormat="1" applyFont="1" applyFill="1" applyBorder="1" applyAlignment="1">
      <alignment horizontal="center" vertical="top" wrapText="1"/>
    </xf>
    <xf numFmtId="164" fontId="21"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49" fontId="5" fillId="2" borderId="0" xfId="0" applyNumberFormat="1" applyFont="1" applyFill="1" applyAlignment="1" applyProtection="1">
      <alignment vertical="center"/>
      <protection locked="0"/>
    </xf>
    <xf numFmtId="0" fontId="5" fillId="0" borderId="0" xfId="3"/>
    <xf numFmtId="0" fontId="20" fillId="0" borderId="0" xfId="3" applyFont="1"/>
    <xf numFmtId="0" fontId="5" fillId="4" borderId="1" xfId="3" applyFill="1" applyBorder="1" applyAlignment="1">
      <alignment horizontal="left" vertical="top" wrapText="1"/>
    </xf>
    <xf numFmtId="0" fontId="4" fillId="3" borderId="1" xfId="3" applyFont="1" applyFill="1" applyBorder="1" applyAlignment="1">
      <alignment horizontal="center" vertical="top" wrapText="1"/>
    </xf>
    <xf numFmtId="2" fontId="21" fillId="3" borderId="1" xfId="3" applyNumberFormat="1" applyFont="1" applyFill="1" applyBorder="1" applyAlignment="1">
      <alignment horizontal="center" vertical="top" wrapText="1"/>
    </xf>
    <xf numFmtId="0" fontId="5" fillId="3" borderId="0" xfId="3" applyFill="1"/>
    <xf numFmtId="0" fontId="5" fillId="7" borderId="0" xfId="5" applyFill="1"/>
    <xf numFmtId="0" fontId="5" fillId="8" borderId="0" xfId="5" applyFill="1"/>
    <xf numFmtId="0" fontId="1" fillId="0" borderId="0" xfId="1" applyAlignment="1" applyProtection="1">
      <alignment vertical="center"/>
    </xf>
    <xf numFmtId="0" fontId="5" fillId="7" borderId="0" xfId="6" applyFill="1"/>
    <xf numFmtId="0" fontId="5" fillId="8" borderId="0" xfId="6" applyFill="1"/>
    <xf numFmtId="0" fontId="5" fillId="0" borderId="5" xfId="3" applyBorder="1" applyAlignment="1">
      <alignment horizontal="left" wrapText="1"/>
    </xf>
    <xf numFmtId="0" fontId="5" fillId="0" borderId="5" xfId="3" applyBorder="1" applyAlignment="1">
      <alignment horizontal="left"/>
    </xf>
    <xf numFmtId="0" fontId="8" fillId="0" borderId="0" xfId="3" applyFont="1" applyAlignment="1">
      <alignment horizontal="left" wrapText="1"/>
    </xf>
    <xf numFmtId="0" fontId="8" fillId="0" borderId="0" xfId="3" applyFont="1" applyAlignment="1">
      <alignment horizontal="left"/>
    </xf>
    <xf numFmtId="0" fontId="5" fillId="0" borderId="0" xfId="3" applyAlignment="1">
      <alignment horizontal="left" wrapText="1"/>
    </xf>
    <xf numFmtId="0" fontId="5" fillId="0" borderId="0" xfId="3" applyAlignment="1">
      <alignment horizontal="left"/>
    </xf>
    <xf numFmtId="0" fontId="9" fillId="0" borderId="0" xfId="3" applyFont="1" applyAlignment="1">
      <alignment horizontal="left" wrapText="1"/>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vertical="center" wrapText="1"/>
    </xf>
    <xf numFmtId="0" fontId="4" fillId="0" borderId="0" xfId="6" applyFont="1" applyAlignment="1">
      <alignment horizontal="left" vertical="center"/>
    </xf>
    <xf numFmtId="0" fontId="4" fillId="0" borderId="0" xfId="6" applyFont="1" applyAlignment="1">
      <alignment horizontal="left"/>
    </xf>
    <xf numFmtId="0" fontId="8" fillId="3" borderId="0" xfId="6" applyFont="1" applyFill="1" applyAlignment="1">
      <alignment horizontal="left"/>
    </xf>
    <xf numFmtId="0" fontId="8" fillId="3" borderId="5" xfId="6" applyFont="1" applyFill="1" applyBorder="1" applyAlignment="1">
      <alignment horizontal="left" vertical="center" wrapText="1"/>
    </xf>
    <xf numFmtId="0" fontId="4" fillId="3" borderId="5"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vertical="center" wrapText="1"/>
    </xf>
    <xf numFmtId="0" fontId="9" fillId="0" borderId="0" xfId="6" applyFont="1" applyAlignment="1">
      <alignment horizontal="left" vertical="center"/>
    </xf>
    <xf numFmtId="0" fontId="20" fillId="3" borderId="0" xfId="6" applyFont="1" applyFill="1" applyAlignment="1">
      <alignment horizontal="left" vertical="center" wrapText="1"/>
    </xf>
    <xf numFmtId="0" fontId="5" fillId="3" borderId="0" xfId="6" applyFill="1" applyAlignment="1">
      <alignment horizontal="left" wrapText="1"/>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0" fillId="0" borderId="0" xfId="0" applyAlignment="1">
      <alignment horizontal="left" vertical="center"/>
    </xf>
    <xf numFmtId="0" fontId="5" fillId="5" borderId="0" xfId="0" applyFont="1" applyFill="1" applyAlignment="1">
      <alignment horizontal="left" vertical="center" wrapText="1"/>
    </xf>
    <xf numFmtId="0" fontId="5" fillId="5" borderId="0" xfId="0" applyFont="1" applyFill="1" applyAlignment="1">
      <alignment horizontal="left" vertical="center"/>
    </xf>
    <xf numFmtId="0" fontId="20" fillId="6" borderId="0" xfId="6" applyFont="1" applyFill="1" applyAlignment="1">
      <alignment horizontal="left" vertical="center" wrapText="1"/>
    </xf>
    <xf numFmtId="0" fontId="4" fillId="0" borderId="0" xfId="0" applyFont="1" applyAlignment="1" applyProtection="1">
      <alignment horizontal="left" vertical="center" wrapText="1"/>
      <protection hidden="1"/>
    </xf>
    <xf numFmtId="0" fontId="0" fillId="4" borderId="0" xfId="0" applyFill="1" applyAlignment="1" applyProtection="1">
      <alignment horizontal="left" vertical="center"/>
      <protection hidden="1"/>
    </xf>
    <xf numFmtId="0" fontId="4" fillId="4" borderId="0" xfId="0" applyFont="1" applyFill="1" applyAlignment="1" applyProtection="1">
      <alignment vertical="center" wrapText="1"/>
      <protection locked="0"/>
    </xf>
    <xf numFmtId="0" fontId="0" fillId="4" borderId="0" xfId="0" applyFill="1" applyAlignment="1" applyProtection="1">
      <alignment horizontal="center"/>
      <protection hidden="1"/>
    </xf>
    <xf numFmtId="0" fontId="0" fillId="4" borderId="0" xfId="0" applyFill="1" applyAlignment="1" applyProtection="1">
      <alignment horizontal="center" vertical="center" wrapText="1"/>
      <protection locked="0"/>
    </xf>
    <xf numFmtId="0" fontId="21" fillId="4" borderId="0" xfId="0" applyFont="1" applyFill="1" applyAlignment="1" applyProtection="1">
      <alignment horizontal="left" vertical="center" wrapText="1"/>
      <protection hidden="1"/>
    </xf>
    <xf numFmtId="0" fontId="4" fillId="4" borderId="0" xfId="0" applyFont="1" applyFill="1" applyAlignment="1" applyProtection="1">
      <alignment horizontal="center" vertical="center" wrapText="1"/>
      <protection locked="0" hidden="1"/>
    </xf>
    <xf numFmtId="0" fontId="0" fillId="4" borderId="0" xfId="0" applyFill="1" applyAlignment="1" applyProtection="1">
      <alignment horizontal="left" vertical="center" wrapText="1"/>
      <protection locked="0"/>
    </xf>
    <xf numFmtId="0" fontId="0" fillId="4" borderId="0" xfId="0" applyFill="1" applyAlignment="1" applyProtection="1">
      <alignment horizontal="left"/>
      <protection hidden="1"/>
    </xf>
    <xf numFmtId="0" fontId="4" fillId="4" borderId="0" xfId="0" applyFont="1" applyFill="1" applyAlignment="1" applyProtection="1">
      <alignment horizontal="center" vertical="center" wrapText="1"/>
      <protection locked="0"/>
    </xf>
    <xf numFmtId="0" fontId="22" fillId="0" borderId="0" xfId="0" applyFont="1" applyAlignment="1" applyProtection="1">
      <alignment horizontal="left" vertical="center" wrapText="1"/>
      <protection hidden="1"/>
    </xf>
    <xf numFmtId="0" fontId="0" fillId="4" borderId="0" xfId="0" applyFill="1" applyAlignment="1" applyProtection="1">
      <alignment vertical="center" wrapText="1"/>
      <protection locked="0"/>
    </xf>
    <xf numFmtId="0" fontId="9" fillId="0" borderId="0" xfId="0" applyFont="1" applyAlignment="1" applyProtection="1">
      <alignment horizontal="left"/>
      <protection hidden="1"/>
    </xf>
    <xf numFmtId="0" fontId="21" fillId="0" borderId="0" xfId="0" applyFont="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5" fillId="4" borderId="0" xfId="0" applyFont="1" applyFill="1" applyAlignment="1" applyProtection="1">
      <alignment vertical="center" wrapText="1"/>
      <protection locked="0"/>
    </xf>
    <xf numFmtId="0" fontId="4" fillId="2" borderId="0" xfId="0" applyFont="1" applyFill="1" applyAlignment="1" applyProtection="1">
      <alignment horizontal="left"/>
      <protection locked="0"/>
    </xf>
    <xf numFmtId="0" fontId="4" fillId="0" borderId="0" xfId="0" applyFont="1" applyFill="1" applyAlignment="1">
      <alignment vertical="center" wrapText="1"/>
    </xf>
  </cellXfs>
  <cellStyles count="8">
    <cellStyle name="Hyperlink 2" xfId="2" xr:uid="{00000000-0005-0000-0000-000001000000}"/>
    <cellStyle name="Link" xfId="1" builtinId="8"/>
    <cellStyle name="Link 2" xfId="7" xr:uid="{F1149E4A-02CE-4BA9-AA73-B5E963D50DE1}"/>
    <cellStyle name="Standard" xfId="0" builtinId="0"/>
    <cellStyle name="Standard 2" xfId="3" xr:uid="{00000000-0005-0000-0000-000003000000}"/>
    <cellStyle name="Standard 2 2" xfId="5" xr:uid="{A1C5C32E-AE8B-410C-98C1-03EDF3EF64CB}"/>
    <cellStyle name="Standard 2 2 2" xfId="6" xr:uid="{65339C69-9CBD-46E4-9BD0-CB8F66A1107B}"/>
    <cellStyle name="Standard 3" xfId="4" xr:uid="{00000000-0005-0000-0000-000004000000}"/>
  </cellStyles>
  <dxfs count="24">
    <dxf>
      <font>
        <condense val="0"/>
        <extend val="0"/>
        <color indexed="9"/>
      </font>
    </dxf>
    <dxf>
      <font>
        <condense val="0"/>
        <extend val="0"/>
        <color indexed="9"/>
      </font>
    </dxf>
    <dxf>
      <font>
        <condense val="0"/>
        <extend val="0"/>
        <color auto="1"/>
      </font>
      <fill>
        <patternFill patternType="solid">
          <bgColor indexed="43"/>
        </patternFill>
      </fill>
    </dxf>
    <dxf>
      <font>
        <condense val="0"/>
        <extend val="0"/>
        <color auto="1"/>
      </font>
      <fill>
        <patternFill patternType="solid">
          <bgColor indexed="43"/>
        </patternFill>
      </fill>
    </dxf>
    <dxf>
      <fill>
        <patternFill>
          <bgColor indexed="43"/>
        </patternFill>
      </fill>
    </dxf>
    <dxf>
      <font>
        <condense val="0"/>
        <extend val="0"/>
        <color indexed="9"/>
      </font>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0" dropStyle="combo" dx="18" fmlaLink="Wasser!$B$1" fmlaRange="Wasser!$B$3:$B$26" sel="24" val="0"/>
</file>

<file path=xl/ctrlProps/ctrlProp10.xml><?xml version="1.0" encoding="utf-8"?>
<formControlPr xmlns="http://schemas.microsoft.com/office/spreadsheetml/2009/9/main" objectType="Drop" dropLines="15" dropStyle="combo" dx="18" fmlaLink="Teilnehmerdaten!$D$4" fmlaRange="Teilnehmerdaten!$G$5:$G$6" sel="2" val="0"/>
</file>

<file path=xl/ctrlProps/ctrlProp11.xml><?xml version="1.0" encoding="utf-8"?>
<formControlPr xmlns="http://schemas.microsoft.com/office/spreadsheetml/2009/9/main" objectType="Drop" dropLines="30" dropStyle="combo" dx="18" fmlaLink="Lactose!$B$1" fmlaRange="Lactose!$B$3:$B$19" sel="17" val="0"/>
</file>

<file path=xl/ctrlProps/ctrlProp12.xml><?xml version="1.0" encoding="utf-8"?>
<formControlPr xmlns="http://schemas.microsoft.com/office/spreadsheetml/2009/9/main" objectType="Drop" dropLines="30" dropStyle="combo" dx="18" fmlaLink="Coffein!$B$1" fmlaRange="Coffein!$B$3:$B$8" sel="6" val="0"/>
</file>

<file path=xl/ctrlProps/ctrlProp13.xml><?xml version="1.0" encoding="utf-8"?>
<formControlPr xmlns="http://schemas.microsoft.com/office/spreadsheetml/2009/9/main" objectType="Drop" dropLines="30" dropStyle="combo" dx="18" fmlaLink="Rohprotein!$B$1" fmlaRange="Rohprotein!$B$3:$B$12" sel="10" val="0"/>
</file>

<file path=xl/ctrlProps/ctrlProp2.xml><?xml version="1.0" encoding="utf-8"?>
<formControlPr xmlns="http://schemas.microsoft.com/office/spreadsheetml/2009/9/main" objectType="Drop" dropLines="30" dropStyle="combo" dx="18" fmlaLink="Fett!$B$1" fmlaRange="Fett!$B$3:$B$19" sel="17" val="0"/>
</file>

<file path=xl/ctrlProps/ctrlProp3.xml><?xml version="1.0" encoding="utf-8"?>
<formControlPr xmlns="http://schemas.microsoft.com/office/spreadsheetml/2009/9/main" objectType="Drop" dropLines="30" dropStyle="combo" dx="18" fmlaLink="Saccharose!$B$1" fmlaRange="Saccharose!$B$3:$B$20" sel="18" val="0"/>
</file>

<file path=xl/ctrlProps/ctrlProp4.xml><?xml version="1.0" encoding="utf-8"?>
<formControlPr xmlns="http://schemas.microsoft.com/office/spreadsheetml/2009/9/main" objectType="Drop" dropLines="30" dropStyle="combo" dx="18" fmlaLink="Gesamtalkaloide!$B$1" fmlaRange="Gesamtalkaloide!$B$3:$B$7" sel="5" val="0"/>
</file>

<file path=xl/ctrlProps/ctrlProp5.xml><?xml version="1.0" encoding="utf-8"?>
<formControlPr xmlns="http://schemas.microsoft.com/office/spreadsheetml/2009/9/main" objectType="Drop" dropLines="30" dropStyle="combo" dx="18" fmlaLink="Coffein!$B$1" fmlaRange="Coffein!$B$3:$B$8" sel="6" val="0"/>
</file>

<file path=xl/ctrlProps/ctrlProp6.xml><?xml version="1.0" encoding="utf-8"?>
<formControlPr xmlns="http://schemas.microsoft.com/office/spreadsheetml/2009/9/main" objectType="Drop" dropLines="15" dropStyle="combo" dx="18" fmlaLink="HBSZ!$B$1" fmlaRange="HBSZ!$B$3:$B$6" sel="4" val="0"/>
</file>

<file path=xl/ctrlProps/ctrlProp7.xml><?xml version="1.0" encoding="utf-8"?>
<formControlPr xmlns="http://schemas.microsoft.com/office/spreadsheetml/2009/9/main" objectType="Drop" dropLines="30" dropStyle="combo" dx="18" fmlaLink="Buttersäure!$B$1" fmlaRange="Buttersäure!$B$3:$B$9" sel="7" val="0"/>
</file>

<file path=xl/ctrlProps/ctrlProp8.xml><?xml version="1.0" encoding="utf-8"?>
<formControlPr xmlns="http://schemas.microsoft.com/office/spreadsheetml/2009/9/main" objectType="Drop" dropLines="30" dropStyle="combo" dx="18" fmlaLink="Buttersäuremethylester!$B$1" fmlaRange="Buttersäuremethylester!$B$3:$B$13" sel="11" val="0"/>
</file>

<file path=xl/ctrlProps/ctrlProp9.xml><?xml version="1.0" encoding="utf-8"?>
<formControlPr xmlns="http://schemas.microsoft.com/office/spreadsheetml/2009/9/main" objectType="Drop" dropLines="30" dropStyle="combo" dx="18" fmlaLink="Theobromin!$B$1" fmlaRange="Theobromin!$B$3:$B$9" sel="7"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2B871F4C-34D0-421A-9AEE-AC194BCFA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728662</xdr:colOff>
      <xdr:row>48</xdr:row>
      <xdr:rowOff>160878</xdr:rowOff>
    </xdr:to>
    <xdr:pic>
      <xdr:nvPicPr>
        <xdr:cNvPr id="2" name="Grafik 1">
          <a:extLst>
            <a:ext uri="{FF2B5EF4-FFF2-40B4-BE49-F238E27FC236}">
              <a16:creationId xmlns:a16="http://schemas.microsoft.com/office/drawing/2014/main" id="{A90CFF96-C0B4-3589-DAF4-09F59D9588F1}"/>
            </a:ext>
          </a:extLst>
        </xdr:cNvPr>
        <xdr:cNvPicPr>
          <a:picLocks noChangeAspect="1"/>
        </xdr:cNvPicPr>
      </xdr:nvPicPr>
      <xdr:blipFill>
        <a:blip xmlns:r="http://schemas.openxmlformats.org/officeDocument/2006/relationships" r:embed="rId1"/>
        <a:stretch>
          <a:fillRect/>
        </a:stretch>
      </xdr:blipFill>
      <xdr:spPr>
        <a:xfrm>
          <a:off x="0" y="0"/>
          <a:ext cx="6824662" cy="86190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685800</xdr:colOff>
      <xdr:row>45</xdr:row>
      <xdr:rowOff>105777</xdr:rowOff>
    </xdr:to>
    <xdr:pic>
      <xdr:nvPicPr>
        <xdr:cNvPr id="2" name="Grafik 1">
          <a:extLst>
            <a:ext uri="{FF2B5EF4-FFF2-40B4-BE49-F238E27FC236}">
              <a16:creationId xmlns:a16="http://schemas.microsoft.com/office/drawing/2014/main" id="{AEE524A6-8F51-CBF4-D0B9-E14B02E360A2}"/>
            </a:ext>
          </a:extLst>
        </xdr:cNvPr>
        <xdr:cNvPicPr>
          <a:picLocks noChangeAspect="1"/>
        </xdr:cNvPicPr>
      </xdr:nvPicPr>
      <xdr:blipFill>
        <a:blip xmlns:r="http://schemas.openxmlformats.org/officeDocument/2006/relationships" r:embed="rId1"/>
        <a:stretch>
          <a:fillRect/>
        </a:stretch>
      </xdr:blipFill>
      <xdr:spPr>
        <a:xfrm>
          <a:off x="0" y="0"/>
          <a:ext cx="6400800" cy="80353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40</xdr:row>
          <xdr:rowOff>9525</xdr:rowOff>
        </xdr:from>
        <xdr:to>
          <xdr:col>7</xdr:col>
          <xdr:colOff>638175</xdr:colOff>
          <xdr:row>40</xdr:row>
          <xdr:rowOff>219075</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9525</xdr:rowOff>
        </xdr:from>
        <xdr:to>
          <xdr:col>7</xdr:col>
          <xdr:colOff>628650</xdr:colOff>
          <xdr:row>48</xdr:row>
          <xdr:rowOff>219075</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42</xdr:row>
          <xdr:rowOff>9525</xdr:rowOff>
        </xdr:from>
        <xdr:to>
          <xdr:col>7</xdr:col>
          <xdr:colOff>638175</xdr:colOff>
          <xdr:row>42</xdr:row>
          <xdr:rowOff>219075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9525</xdr:rowOff>
        </xdr:from>
        <xdr:to>
          <xdr:col>7</xdr:col>
          <xdr:colOff>638175</xdr:colOff>
          <xdr:row>61</xdr:row>
          <xdr:rowOff>219075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65</xdr:row>
          <xdr:rowOff>9525</xdr:rowOff>
        </xdr:from>
        <xdr:to>
          <xdr:col>7</xdr:col>
          <xdr:colOff>638175</xdr:colOff>
          <xdr:row>65</xdr:row>
          <xdr:rowOff>219075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50</xdr:row>
          <xdr:rowOff>19050</xdr:rowOff>
        </xdr:from>
        <xdr:to>
          <xdr:col>7</xdr:col>
          <xdr:colOff>638175</xdr:colOff>
          <xdr:row>51</xdr:row>
          <xdr:rowOff>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A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xdr:row>
          <xdr:rowOff>19050</xdr:rowOff>
        </xdr:from>
        <xdr:to>
          <xdr:col>7</xdr:col>
          <xdr:colOff>638175</xdr:colOff>
          <xdr:row>56</xdr:row>
          <xdr:rowOff>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A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58</xdr:row>
          <xdr:rowOff>19050</xdr:rowOff>
        </xdr:from>
        <xdr:to>
          <xdr:col>7</xdr:col>
          <xdr:colOff>638175</xdr:colOff>
          <xdr:row>59</xdr:row>
          <xdr:rowOff>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A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63</xdr:row>
          <xdr:rowOff>9525</xdr:rowOff>
        </xdr:from>
        <xdr:to>
          <xdr:col>7</xdr:col>
          <xdr:colOff>638175</xdr:colOff>
          <xdr:row>63</xdr:row>
          <xdr:rowOff>219075</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A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76200</xdr:rowOff>
        </xdr:from>
        <xdr:to>
          <xdr:col>7</xdr:col>
          <xdr:colOff>1</xdr:colOff>
          <xdr:row>17</xdr:row>
          <xdr:rowOff>352425</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44</xdr:row>
          <xdr:rowOff>9525</xdr:rowOff>
        </xdr:from>
        <xdr:to>
          <xdr:col>7</xdr:col>
          <xdr:colOff>638175</xdr:colOff>
          <xdr:row>44</xdr:row>
          <xdr:rowOff>219075</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67</xdr:row>
          <xdr:rowOff>9525</xdr:rowOff>
        </xdr:from>
        <xdr:to>
          <xdr:col>7</xdr:col>
          <xdr:colOff>638175</xdr:colOff>
          <xdr:row>67</xdr:row>
          <xdr:rowOff>219075</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A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67</xdr:row>
          <xdr:rowOff>9525</xdr:rowOff>
        </xdr:from>
        <xdr:to>
          <xdr:col>7</xdr:col>
          <xdr:colOff>638175</xdr:colOff>
          <xdr:row>67</xdr:row>
          <xdr:rowOff>219075</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A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omments" Target="../comments3.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A55E-561A-4322-8ED0-7206C9E14ADD}">
  <dimension ref="A1:C13"/>
  <sheetViews>
    <sheetView workbookViewId="0">
      <selection activeCell="O47" sqref="O47"/>
    </sheetView>
  </sheetViews>
  <sheetFormatPr baseColWidth="10" defaultColWidth="11.42578125" defaultRowHeight="13.9" x14ac:dyDescent="0.4"/>
  <cols>
    <col min="1" max="2" width="27.7109375" style="105" customWidth="1"/>
    <col min="3" max="3" width="30.42578125" style="105" customWidth="1"/>
    <col min="4" max="16384" width="11.42578125" style="105"/>
  </cols>
  <sheetData>
    <row r="1" spans="1:3" ht="30.75" customHeight="1" x14ac:dyDescent="0.4">
      <c r="A1" s="118" t="s">
        <v>45</v>
      </c>
      <c r="B1" s="119"/>
      <c r="C1" s="119"/>
    </row>
    <row r="2" spans="1:3" ht="51.95" customHeight="1" x14ac:dyDescent="0.4">
      <c r="A2" s="120" t="s">
        <v>133</v>
      </c>
      <c r="B2" s="121"/>
      <c r="C2" s="121"/>
    </row>
    <row r="3" spans="1:3" ht="74.25" customHeight="1" x14ac:dyDescent="0.4">
      <c r="A3" s="120" t="s">
        <v>134</v>
      </c>
      <c r="B3" s="120"/>
      <c r="C3" s="120"/>
    </row>
    <row r="4" spans="1:3" ht="80.45" customHeight="1" x14ac:dyDescent="0.55000000000000004">
      <c r="A4" s="120" t="s">
        <v>135</v>
      </c>
      <c r="B4" s="121"/>
      <c r="C4" s="121"/>
    </row>
    <row r="5" spans="1:3" ht="30.5" customHeight="1" x14ac:dyDescent="0.45">
      <c r="A5" s="122"/>
      <c r="B5" s="122"/>
      <c r="C5" s="122"/>
    </row>
    <row r="6" spans="1:3" ht="30.5" customHeight="1" x14ac:dyDescent="0.4">
      <c r="A6" s="106" t="s">
        <v>46</v>
      </c>
    </row>
    <row r="7" spans="1:3" ht="54" customHeight="1" x14ac:dyDescent="0.4">
      <c r="A7" s="116" t="s">
        <v>47</v>
      </c>
      <c r="B7" s="117"/>
      <c r="C7" s="117"/>
    </row>
    <row r="9" spans="1:3" x14ac:dyDescent="0.4">
      <c r="A9" s="107" t="s">
        <v>48</v>
      </c>
      <c r="B9" s="107" t="s">
        <v>49</v>
      </c>
    </row>
    <row r="10" spans="1:3" ht="15.4" x14ac:dyDescent="0.4">
      <c r="A10" s="108">
        <v>1379</v>
      </c>
      <c r="B10" s="108">
        <v>1380</v>
      </c>
    </row>
    <row r="11" spans="1:3" ht="15.4" x14ac:dyDescent="0.4">
      <c r="A11" s="108">
        <v>179.34</v>
      </c>
      <c r="B11" s="108">
        <v>179</v>
      </c>
    </row>
    <row r="12" spans="1:3" ht="15.4" x14ac:dyDescent="0.4">
      <c r="A12" s="108">
        <v>80.12</v>
      </c>
      <c r="B12" s="108">
        <v>80.099999999999994</v>
      </c>
    </row>
    <row r="13" spans="1:3" ht="15.4" x14ac:dyDescent="0.4">
      <c r="A13" s="108">
        <v>7.8</v>
      </c>
      <c r="B13" s="109">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6"/>
  <sheetViews>
    <sheetView workbookViewId="0"/>
  </sheetViews>
  <sheetFormatPr baseColWidth="10" defaultRowHeight="13.9" x14ac:dyDescent="0.4"/>
  <cols>
    <col min="1" max="1" width="39.42578125" bestFit="1" customWidth="1"/>
    <col min="2" max="2" width="33.140625" bestFit="1" customWidth="1"/>
  </cols>
  <sheetData>
    <row r="1" spans="1:7" x14ac:dyDescent="0.4">
      <c r="A1" t="s">
        <v>9</v>
      </c>
      <c r="B1" s="3" t="str">
        <f>IF(ISNUMBER(VALUE(Ergebnisse!G1)),IF(VALUE(Ergebnisse!G1)&gt;0,VALUE(Ergebnisse!G1),""),"")</f>
        <v/>
      </c>
      <c r="D1" t="s">
        <v>16</v>
      </c>
    </row>
    <row r="2" spans="1:7" x14ac:dyDescent="0.4">
      <c r="A2" t="s">
        <v>2</v>
      </c>
      <c r="B2" s="3" t="str">
        <f>IF(ISNUMBER(VALUE(Ergebnisse!G2)),IF(VALUE(Ergebnisse!G2)&gt;0,VALUE(Ergebnisse!G2),""),"")</f>
        <v/>
      </c>
    </row>
    <row r="3" spans="1:7" x14ac:dyDescent="0.4">
      <c r="A3" t="s">
        <v>10</v>
      </c>
      <c r="B3" s="33" t="s">
        <v>99</v>
      </c>
      <c r="D3" t="s">
        <v>15</v>
      </c>
    </row>
    <row r="4" spans="1:7" x14ac:dyDescent="0.4">
      <c r="A4" t="s">
        <v>11</v>
      </c>
      <c r="B4" s="3">
        <f>YEAR(Ergebnisse!E5)</f>
        <v>2025</v>
      </c>
      <c r="D4" s="4">
        <v>2</v>
      </c>
    </row>
    <row r="5" spans="1:7" x14ac:dyDescent="0.4">
      <c r="A5" t="s">
        <v>12</v>
      </c>
      <c r="B5" s="3" t="str">
        <f>D8</f>
        <v>N</v>
      </c>
      <c r="D5" t="str">
        <f>IF(D4=2,"N","J")</f>
        <v>N</v>
      </c>
      <c r="F5">
        <v>1</v>
      </c>
      <c r="G5" s="59" t="s">
        <v>142</v>
      </c>
    </row>
    <row r="6" spans="1:7" x14ac:dyDescent="0.4">
      <c r="A6" t="s">
        <v>37</v>
      </c>
      <c r="B6" s="3">
        <f>Ergebnisse!G3</f>
        <v>1</v>
      </c>
      <c r="F6">
        <v>2</v>
      </c>
      <c r="G6" s="59" t="s">
        <v>143</v>
      </c>
    </row>
    <row r="7" spans="1:7" x14ac:dyDescent="0.4">
      <c r="A7" t="s">
        <v>41</v>
      </c>
      <c r="B7" s="34">
        <f>Ergebnisse!E5</f>
        <v>45984</v>
      </c>
    </row>
    <row r="8" spans="1:7" x14ac:dyDescent="0.4">
      <c r="A8" t="s">
        <v>13</v>
      </c>
      <c r="B8" s="3">
        <v>14</v>
      </c>
      <c r="D8" t="str">
        <f>LEFT(D5,1)</f>
        <v>N</v>
      </c>
    </row>
    <row r="9" spans="1:7" x14ac:dyDescent="0.4">
      <c r="A9" t="s">
        <v>14</v>
      </c>
      <c r="B9" s="3">
        <v>2</v>
      </c>
    </row>
    <row r="10" spans="1:7" x14ac:dyDescent="0.4">
      <c r="A10" t="s">
        <v>226</v>
      </c>
      <c r="B10" s="88">
        <f>Kontakt!B2</f>
        <v>0</v>
      </c>
    </row>
    <row r="11" spans="1:7" x14ac:dyDescent="0.4">
      <c r="A11" t="s">
        <v>227</v>
      </c>
      <c r="B11" s="3">
        <f>IF(Kontakt!B3=Kontakt!B15,Kontakt!B3,0)</f>
        <v>0</v>
      </c>
    </row>
    <row r="12" spans="1:7" x14ac:dyDescent="0.4">
      <c r="A12" s="59" t="s">
        <v>228</v>
      </c>
      <c r="B12" s="3">
        <v>1</v>
      </c>
    </row>
    <row r="13" spans="1:7" x14ac:dyDescent="0.4">
      <c r="A13" t="s">
        <v>18</v>
      </c>
      <c r="B13" s="2" t="str">
        <f>Ergebnisse!A21</f>
        <v>Wasser 
(bei Gehalten &lt; 1,0 g genügt die Agabe von 2 signifikanten Stellen)</v>
      </c>
      <c r="C13" s="2" t="str">
        <f>Ergebnisse!B21</f>
        <v>g/100 g</v>
      </c>
    </row>
    <row r="14" spans="1:7" x14ac:dyDescent="0.4">
      <c r="A14" t="s">
        <v>19</v>
      </c>
      <c r="B14" s="2" t="str">
        <f>Ergebnisse!A22</f>
        <v>Saccharose, wasserfrei</v>
      </c>
      <c r="C14" s="2" t="str">
        <f>Ergebnisse!B22</f>
        <v>g/100 g</v>
      </c>
    </row>
    <row r="15" spans="1:7" x14ac:dyDescent="0.4">
      <c r="A15" t="s">
        <v>20</v>
      </c>
      <c r="B15" s="2" t="str">
        <f>Ergebnisse!A23</f>
        <v>Lactose, wasserfrei</v>
      </c>
      <c r="C15" s="2" t="str">
        <f>Ergebnisse!B23</f>
        <v>g/100 g</v>
      </c>
    </row>
    <row r="16" spans="1:7" x14ac:dyDescent="0.4">
      <c r="A16" t="s">
        <v>26</v>
      </c>
      <c r="B16" s="2" t="str">
        <f>Ergebnisse!A25</f>
        <v>Fett</v>
      </c>
      <c r="C16" s="2" t="str">
        <f>Ergebnisse!B25</f>
        <v>g/100 g</v>
      </c>
    </row>
    <row r="17" spans="1:3" x14ac:dyDescent="0.4">
      <c r="A17" t="s">
        <v>27</v>
      </c>
      <c r="B17" s="2" t="str">
        <f>Ergebnisse!A26</f>
        <v>Halbmikrobuttersäurezahl (HBSZ)</v>
      </c>
      <c r="C17" s="2" t="str">
        <f>Ergebnisse!B26</f>
        <v>ohne</v>
      </c>
    </row>
    <row r="18" spans="1:3" x14ac:dyDescent="0.4">
      <c r="A18" t="s">
        <v>28</v>
      </c>
      <c r="B18" s="2" t="str">
        <f>Ergebnisse!A27</f>
        <v>Milchfett, berechnet über HBSZ</v>
      </c>
      <c r="C18" s="2" t="str">
        <f>Ergebnisse!B27</f>
        <v>g/100 g</v>
      </c>
    </row>
    <row r="19" spans="1:3" x14ac:dyDescent="0.4">
      <c r="A19" t="s">
        <v>29</v>
      </c>
      <c r="B19" s="2" t="str">
        <f>Ergebnisse!A28</f>
        <v>Freie Buttersäure (auf Fett beziehen)</v>
      </c>
      <c r="C19" s="2" t="str">
        <f>Ergebnisse!B28</f>
        <v>g/100 g Fett</v>
      </c>
    </row>
    <row r="20" spans="1:3" x14ac:dyDescent="0.4">
      <c r="A20" t="s">
        <v>30</v>
      </c>
      <c r="B20" s="2" t="str">
        <f>Ergebnisse!A29</f>
        <v>Milchfett, berechnet über Buttersäure</v>
      </c>
      <c r="C20" s="2" t="str">
        <f>Ergebnisse!B29</f>
        <v>g/100 g</v>
      </c>
    </row>
    <row r="21" spans="1:3" x14ac:dyDescent="0.4">
      <c r="A21" t="s">
        <v>72</v>
      </c>
      <c r="B21" s="2" t="str">
        <f>Ergebnisse!A30</f>
        <v>Buttersäuremethylester (auf Fett beziehen)</v>
      </c>
      <c r="C21" s="2" t="str">
        <f>Ergebnisse!B30</f>
        <v>g/100 g Fett</v>
      </c>
    </row>
    <row r="22" spans="1:3" x14ac:dyDescent="0.4">
      <c r="A22" t="s">
        <v>73</v>
      </c>
      <c r="B22" s="2" t="str">
        <f>Ergebnisse!A31</f>
        <v>Milchfett, berechnet
über Buttersäuremethylester</v>
      </c>
      <c r="C22" s="2" t="str">
        <f>Ergebnisse!B31</f>
        <v>g/100 g</v>
      </c>
    </row>
    <row r="23" spans="1:3" x14ac:dyDescent="0.4">
      <c r="A23" t="s">
        <v>74</v>
      </c>
      <c r="B23" s="2" t="str">
        <f>Ergebnisse!A32</f>
        <v>Gesamtalkaloide
(photometrisch, als Theobromin)</v>
      </c>
      <c r="C23" s="2" t="str">
        <f>Ergebnisse!B32</f>
        <v>mg/100 g</v>
      </c>
    </row>
    <row r="24" spans="1:3" x14ac:dyDescent="0.4">
      <c r="A24" t="s">
        <v>75</v>
      </c>
      <c r="B24" s="2" t="str">
        <f>Ergebnisse!A33</f>
        <v>Theobromin</v>
      </c>
      <c r="C24" s="2" t="str">
        <f>Ergebnisse!B33</f>
        <v>mg/100 g</v>
      </c>
    </row>
    <row r="25" spans="1:3" x14ac:dyDescent="0.4">
      <c r="A25" t="s">
        <v>149</v>
      </c>
      <c r="B25" s="2" t="str">
        <f>Ergebnisse!A34</f>
        <v>Coffein</v>
      </c>
      <c r="C25" s="2" t="str">
        <f>Ergebnisse!B34</f>
        <v>mg/100 g</v>
      </c>
    </row>
    <row r="26" spans="1:3" x14ac:dyDescent="0.4">
      <c r="A26" t="s">
        <v>169</v>
      </c>
      <c r="B26" s="2" t="str">
        <f>Ergebnisse!A35</f>
        <v>Rohprotein (N * 6,25)</v>
      </c>
      <c r="C26" s="2" t="str">
        <f>Ergebnisse!B35</f>
        <v>g/100 g</v>
      </c>
    </row>
  </sheetData>
  <sheetProtection algorithmName="SHA-512" hashValue="Xpw6+lzxae3pbvDhqSCke8qHP26Ip0UyPhgQynAeKBzcgRkGObblaz/6w6rDDc4+AlRkHWRXBxm+AfX2uJZCeg==" saltValue="T5XlTOxaPO/6fX4kf3P8p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I69"/>
  <sheetViews>
    <sheetView workbookViewId="0"/>
  </sheetViews>
  <sheetFormatPr baseColWidth="10" defaultColWidth="11.42578125" defaultRowHeight="13.9" x14ac:dyDescent="0.4"/>
  <cols>
    <col min="1" max="1" width="40" style="9" customWidth="1"/>
    <col min="2" max="2" width="14.640625" style="9" customWidth="1"/>
    <col min="3" max="3" width="11.640625" style="9" customWidth="1"/>
    <col min="4" max="6" width="13.640625" style="9" customWidth="1"/>
    <col min="7" max="7" width="12.640625" style="9" customWidth="1"/>
    <col min="8" max="8" width="9.640625" style="9" customWidth="1"/>
    <col min="9" max="9" width="4.640625" style="9" customWidth="1"/>
    <col min="10" max="16384" width="11.42578125" style="9"/>
  </cols>
  <sheetData>
    <row r="1" spans="1:8" ht="21.95" customHeight="1" x14ac:dyDescent="0.55000000000000004">
      <c r="A1" s="5" t="s">
        <v>50</v>
      </c>
      <c r="B1" s="6"/>
      <c r="E1" s="7" t="s">
        <v>51</v>
      </c>
      <c r="F1" s="8"/>
      <c r="G1" s="70" t="s">
        <v>217</v>
      </c>
    </row>
    <row r="2" spans="1:8" ht="21.95" customHeight="1" x14ac:dyDescent="0.55000000000000004">
      <c r="A2" s="5" t="s">
        <v>100</v>
      </c>
      <c r="B2" s="6"/>
      <c r="E2" s="7" t="s">
        <v>52</v>
      </c>
      <c r="F2" s="8"/>
      <c r="G2" s="70" t="s">
        <v>217</v>
      </c>
    </row>
    <row r="3" spans="1:8" ht="12.2" customHeight="1" x14ac:dyDescent="0.55000000000000004">
      <c r="A3" s="5"/>
      <c r="B3" s="6"/>
      <c r="E3" s="155" t="s">
        <v>42</v>
      </c>
      <c r="F3" s="155"/>
      <c r="G3" s="50">
        <v>1</v>
      </c>
      <c r="H3" s="84" t="s">
        <v>218</v>
      </c>
    </row>
    <row r="4" spans="1:8" ht="21.95" customHeight="1" x14ac:dyDescent="0.5">
      <c r="A4" s="7" t="s">
        <v>7</v>
      </c>
      <c r="B4" s="9" t="s">
        <v>3</v>
      </c>
      <c r="E4" s="28" t="s">
        <v>38</v>
      </c>
      <c r="F4" s="83" t="str">
        <f>IF(G1="?","",IF(ISNUMBER(VALUE(G1)),"","Bitte nur Ziffern eingeben (numbers only)"))</f>
        <v/>
      </c>
      <c r="G4" s="27"/>
      <c r="H4" s="10"/>
    </row>
    <row r="5" spans="1:8" ht="21.95" customHeight="1" x14ac:dyDescent="0.5">
      <c r="A5" s="10" t="s">
        <v>53</v>
      </c>
      <c r="E5" s="44">
        <v>45984</v>
      </c>
      <c r="F5" s="83" t="str">
        <f>IF(G2="?","",IF(ISNUMBER(VALUE(G2)),"","Bitte nur Ziffern eingeben (numbers only)"))</f>
        <v/>
      </c>
      <c r="G5" s="8"/>
      <c r="H5" s="10"/>
    </row>
    <row r="6" spans="1:8" ht="12.2" customHeight="1" x14ac:dyDescent="0.4"/>
    <row r="7" spans="1:8" s="12" customFormat="1" ht="35.1" customHeight="1" x14ac:dyDescent="0.4">
      <c r="A7" s="145" t="s">
        <v>136</v>
      </c>
      <c r="B7" s="145"/>
      <c r="C7" s="145"/>
      <c r="D7" s="145"/>
      <c r="E7" s="145"/>
      <c r="F7" s="145"/>
      <c r="G7" s="145"/>
      <c r="H7" s="145"/>
    </row>
    <row r="8" spans="1:8" s="12" customFormat="1" ht="35.1" customHeight="1" x14ac:dyDescent="0.4">
      <c r="A8" s="145" t="s">
        <v>252</v>
      </c>
      <c r="B8" s="145"/>
      <c r="C8" s="145"/>
      <c r="D8" s="145"/>
      <c r="E8" s="145"/>
      <c r="F8" s="145"/>
      <c r="G8" s="145"/>
      <c r="H8" s="145"/>
    </row>
    <row r="9" spans="1:8" s="12" customFormat="1" ht="35.1" customHeight="1" x14ac:dyDescent="0.4">
      <c r="A9" s="145" t="s">
        <v>127</v>
      </c>
      <c r="B9" s="145"/>
      <c r="C9" s="145"/>
      <c r="D9" s="145"/>
      <c r="E9" s="145"/>
      <c r="F9" s="145"/>
      <c r="G9" s="145"/>
      <c r="H9" s="145"/>
    </row>
    <row r="10" spans="1:8" s="12" customFormat="1" ht="35.1" customHeight="1" x14ac:dyDescent="0.4">
      <c r="A10" s="145" t="s">
        <v>55</v>
      </c>
      <c r="B10" s="145"/>
      <c r="C10" s="145"/>
      <c r="D10" s="145"/>
      <c r="E10" s="145"/>
      <c r="F10" s="145"/>
      <c r="G10" s="145"/>
      <c r="H10" s="145"/>
    </row>
    <row r="11" spans="1:8" s="12" customFormat="1" ht="35.1" customHeight="1" x14ac:dyDescent="0.4">
      <c r="A11" s="145" t="s">
        <v>56</v>
      </c>
      <c r="B11" s="145"/>
      <c r="C11" s="145"/>
      <c r="D11" s="145"/>
      <c r="E11" s="145"/>
      <c r="F11" s="145"/>
      <c r="G11" s="145"/>
      <c r="H11" s="145"/>
    </row>
    <row r="12" spans="1:8" s="12" customFormat="1" ht="35.1" customHeight="1" x14ac:dyDescent="0.4">
      <c r="A12" s="145" t="s">
        <v>78</v>
      </c>
      <c r="B12" s="145"/>
      <c r="C12" s="145"/>
      <c r="D12" s="145"/>
      <c r="E12" s="145"/>
      <c r="F12" s="145"/>
      <c r="G12" s="145"/>
      <c r="H12" s="145"/>
    </row>
    <row r="13" spans="1:8" s="12" customFormat="1" ht="50.1" customHeight="1" x14ac:dyDescent="0.4">
      <c r="A13" s="145" t="s">
        <v>144</v>
      </c>
      <c r="B13" s="145"/>
      <c r="C13" s="145"/>
      <c r="D13" s="145"/>
      <c r="E13" s="145"/>
      <c r="F13" s="145"/>
      <c r="G13" s="145"/>
      <c r="H13" s="145"/>
    </row>
    <row r="14" spans="1:8" s="12" customFormat="1" ht="35.1" customHeight="1" x14ac:dyDescent="0.4">
      <c r="A14" s="159" t="s">
        <v>81</v>
      </c>
      <c r="B14" s="159"/>
      <c r="C14" s="159"/>
      <c r="D14" s="159"/>
      <c r="E14" s="159"/>
      <c r="F14" s="159"/>
      <c r="G14" s="159"/>
      <c r="H14" s="159"/>
    </row>
    <row r="15" spans="1:8" s="12" customFormat="1" ht="35.1" customHeight="1" x14ac:dyDescent="0.4">
      <c r="A15" s="145" t="s">
        <v>145</v>
      </c>
      <c r="B15" s="145"/>
      <c r="C15" s="145"/>
      <c r="D15" s="145"/>
      <c r="E15" s="145"/>
      <c r="F15" s="145"/>
      <c r="G15" s="145"/>
      <c r="H15" s="145"/>
    </row>
    <row r="16" spans="1:8" s="12" customFormat="1" ht="20" customHeight="1" x14ac:dyDescent="0.4">
      <c r="A16" s="158"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6" s="158"/>
      <c r="C16" s="158"/>
      <c r="D16" s="158"/>
      <c r="E16" s="158"/>
      <c r="F16" s="158"/>
      <c r="G16" s="158"/>
      <c r="H16" s="158"/>
    </row>
    <row r="17" spans="1:9" s="12" customFormat="1" ht="20" customHeight="1" x14ac:dyDescent="0.4">
      <c r="A17" s="158"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7" s="158"/>
      <c r="C17" s="158"/>
      <c r="D17" s="158"/>
      <c r="E17" s="158"/>
      <c r="F17" s="158"/>
      <c r="G17" s="158"/>
      <c r="H17" s="158"/>
    </row>
    <row r="18" spans="1:9" s="12" customFormat="1" ht="35.1" customHeight="1" x14ac:dyDescent="0.5">
      <c r="A18" s="11" t="s">
        <v>39</v>
      </c>
      <c r="B18" s="7"/>
      <c r="C18" s="10"/>
      <c r="D18" s="7"/>
      <c r="E18" s="7"/>
      <c r="F18" s="7"/>
      <c r="G18" s="58"/>
      <c r="I18" s="9"/>
    </row>
    <row r="19" spans="1:9" ht="35.1" customHeight="1" x14ac:dyDescent="0.5">
      <c r="A19" s="7" t="s">
        <v>77</v>
      </c>
    </row>
    <row r="20" spans="1:9" s="25" customFormat="1" ht="36" customHeight="1" x14ac:dyDescent="0.45">
      <c r="A20" s="15" t="s">
        <v>0</v>
      </c>
      <c r="B20" s="15" t="s">
        <v>1</v>
      </c>
      <c r="C20" s="21" t="s">
        <v>40</v>
      </c>
      <c r="D20" s="21" t="s">
        <v>5</v>
      </c>
      <c r="E20" s="21" t="s">
        <v>6</v>
      </c>
      <c r="F20" s="21" t="s">
        <v>57</v>
      </c>
      <c r="G20" s="43" t="s">
        <v>67</v>
      </c>
      <c r="H20" s="38">
        <f>COUNTA(#REF!)</f>
        <v>1</v>
      </c>
      <c r="I20" s="26"/>
    </row>
    <row r="21" spans="1:9" s="25" customFormat="1" ht="26" customHeight="1" x14ac:dyDescent="0.45">
      <c r="A21" s="162" t="s">
        <v>185</v>
      </c>
      <c r="B21" s="37" t="s">
        <v>54</v>
      </c>
      <c r="C21" s="39" t="s">
        <v>184</v>
      </c>
      <c r="D21" s="69"/>
      <c r="E21" s="69"/>
      <c r="F21" s="39">
        <f>Wasser!$B$1</f>
        <v>24</v>
      </c>
      <c r="G21" s="39"/>
      <c r="H21" s="47">
        <f>Wasser!$C$1</f>
        <v>23</v>
      </c>
      <c r="I21" s="45"/>
    </row>
    <row r="22" spans="1:9" s="25" customFormat="1" ht="25.15" customHeight="1" x14ac:dyDescent="0.45">
      <c r="A22" s="162" t="s">
        <v>76</v>
      </c>
      <c r="B22" s="37" t="s">
        <v>54</v>
      </c>
      <c r="C22" s="39">
        <v>4</v>
      </c>
      <c r="D22" s="69"/>
      <c r="E22" s="69"/>
      <c r="F22" s="39">
        <f>Saccharose!B1</f>
        <v>18</v>
      </c>
      <c r="G22" s="39"/>
      <c r="H22" s="47">
        <f>Saccharose!$C$1</f>
        <v>17</v>
      </c>
      <c r="I22" s="48" t="e">
        <f>Saccharose!#REF!</f>
        <v>#REF!</v>
      </c>
    </row>
    <row r="23" spans="1:9" s="25" customFormat="1" ht="25.15" customHeight="1" x14ac:dyDescent="0.45">
      <c r="A23" s="162" t="s">
        <v>102</v>
      </c>
      <c r="B23" s="37" t="s">
        <v>54</v>
      </c>
      <c r="C23" s="39">
        <v>3</v>
      </c>
      <c r="D23" s="69"/>
      <c r="E23" s="69"/>
      <c r="F23" s="39">
        <f>Lactose!$B$1</f>
        <v>17</v>
      </c>
      <c r="G23" s="39"/>
      <c r="H23" s="47">
        <f>Lactose!$C$1</f>
        <v>16</v>
      </c>
      <c r="I23" s="45"/>
    </row>
    <row r="24" spans="1:9" s="25" customFormat="1" ht="25.15" hidden="1" customHeight="1" x14ac:dyDescent="0.45">
      <c r="A24" s="162" t="s">
        <v>204</v>
      </c>
      <c r="B24" s="37" t="s">
        <v>54</v>
      </c>
      <c r="C24" s="39">
        <v>4</v>
      </c>
      <c r="D24" s="69"/>
      <c r="E24" s="69"/>
      <c r="F24" s="39">
        <f>Maltit!$B$1</f>
        <v>7</v>
      </c>
      <c r="G24" s="39"/>
      <c r="H24" s="47">
        <f>Maltit!$C$1</f>
        <v>11</v>
      </c>
      <c r="I24" s="45"/>
    </row>
    <row r="25" spans="1:9" s="25" customFormat="1" ht="25.15" customHeight="1" x14ac:dyDescent="0.45">
      <c r="A25" s="162" t="s">
        <v>60</v>
      </c>
      <c r="B25" s="37" t="s">
        <v>54</v>
      </c>
      <c r="C25" s="39">
        <v>4</v>
      </c>
      <c r="D25" s="69"/>
      <c r="E25" s="69"/>
      <c r="F25" s="39">
        <f>Fett!$B$1</f>
        <v>17</v>
      </c>
      <c r="G25" s="39"/>
      <c r="H25" s="47">
        <f>Fett!$C$1</f>
        <v>16</v>
      </c>
      <c r="I25" s="45"/>
    </row>
    <row r="26" spans="1:9" s="25" customFormat="1" ht="25.15" customHeight="1" x14ac:dyDescent="0.45">
      <c r="A26" s="162" t="s">
        <v>70</v>
      </c>
      <c r="B26" s="37" t="s">
        <v>69</v>
      </c>
      <c r="C26" s="39">
        <v>3</v>
      </c>
      <c r="D26" s="69"/>
      <c r="E26" s="69"/>
      <c r="F26" s="39">
        <f>HBSZ!$B$1</f>
        <v>4</v>
      </c>
      <c r="G26" s="39"/>
      <c r="H26" s="47">
        <f>HBSZ!$C$1</f>
        <v>3</v>
      </c>
      <c r="I26" s="45"/>
    </row>
    <row r="27" spans="1:9" s="25" customFormat="1" ht="25.15" customHeight="1" x14ac:dyDescent="0.45">
      <c r="A27" s="162" t="s">
        <v>91</v>
      </c>
      <c r="B27" s="37" t="s">
        <v>54</v>
      </c>
      <c r="C27" s="39">
        <v>3</v>
      </c>
      <c r="D27" s="69"/>
      <c r="E27" s="69"/>
      <c r="F27" s="39"/>
      <c r="G27" s="39" t="str">
        <f>IF(ISBLANK(G53),"",G53)</f>
        <v/>
      </c>
      <c r="H27" s="47"/>
      <c r="I27" s="45"/>
    </row>
    <row r="28" spans="1:9" s="25" customFormat="1" ht="25.15" customHeight="1" x14ac:dyDescent="0.45">
      <c r="A28" s="162" t="s">
        <v>80</v>
      </c>
      <c r="B28" s="37" t="s">
        <v>71</v>
      </c>
      <c r="C28" s="39">
        <v>3</v>
      </c>
      <c r="D28" s="69"/>
      <c r="E28" s="69"/>
      <c r="F28" s="39">
        <f>Buttersäure!$B$1</f>
        <v>7</v>
      </c>
      <c r="G28" s="39"/>
      <c r="H28" s="47">
        <f>Buttersäure!$C$1</f>
        <v>6</v>
      </c>
      <c r="I28" s="45"/>
    </row>
    <row r="29" spans="1:9" s="25" customFormat="1" ht="25.15" customHeight="1" x14ac:dyDescent="0.45">
      <c r="A29" s="162" t="s">
        <v>92</v>
      </c>
      <c r="B29" s="37" t="s">
        <v>54</v>
      </c>
      <c r="C29" s="39">
        <v>3</v>
      </c>
      <c r="D29" s="69"/>
      <c r="E29" s="69"/>
      <c r="F29" s="39"/>
      <c r="G29" s="39" t="str">
        <f>IF(ISBLANK(G58),"",G58)</f>
        <v/>
      </c>
      <c r="H29" s="47"/>
      <c r="I29" s="45"/>
    </row>
    <row r="30" spans="1:9" s="25" customFormat="1" ht="25.15" customHeight="1" x14ac:dyDescent="0.45">
      <c r="A30" s="162" t="s">
        <v>79</v>
      </c>
      <c r="B30" s="37" t="s">
        <v>71</v>
      </c>
      <c r="C30" s="39">
        <v>3</v>
      </c>
      <c r="D30" s="69"/>
      <c r="E30" s="69"/>
      <c r="F30" s="39">
        <f>Buttersäuremethylester!B1</f>
        <v>11</v>
      </c>
      <c r="H30" s="47">
        <f>Buttersäuremethylester!C1</f>
        <v>10</v>
      </c>
      <c r="I30" s="45"/>
    </row>
    <row r="31" spans="1:9" s="25" customFormat="1" ht="39.950000000000003" customHeight="1" x14ac:dyDescent="0.45">
      <c r="A31" s="162" t="s">
        <v>93</v>
      </c>
      <c r="B31" s="37" t="s">
        <v>54</v>
      </c>
      <c r="C31" s="39">
        <v>3</v>
      </c>
      <c r="D31" s="69"/>
      <c r="E31" s="69"/>
      <c r="F31" s="39"/>
      <c r="G31" s="39" t="str">
        <f>IF(ISBLANK(G61),"",G61)</f>
        <v/>
      </c>
      <c r="H31" s="47"/>
      <c r="I31" s="45"/>
    </row>
    <row r="32" spans="1:9" s="25" customFormat="1" ht="39.950000000000003" customHeight="1" x14ac:dyDescent="0.45">
      <c r="A32" s="162" t="s">
        <v>119</v>
      </c>
      <c r="B32" s="37" t="s">
        <v>68</v>
      </c>
      <c r="C32" s="39">
        <v>3</v>
      </c>
      <c r="D32" s="69"/>
      <c r="E32" s="69"/>
      <c r="F32" s="39">
        <f>Gesamtalkaloide!B1</f>
        <v>5</v>
      </c>
      <c r="G32" s="39"/>
      <c r="H32" s="47">
        <f>Gesamtalkaloide!$C$1</f>
        <v>4</v>
      </c>
      <c r="I32" s="47"/>
    </row>
    <row r="33" spans="1:9" s="25" customFormat="1" ht="25.15" customHeight="1" x14ac:dyDescent="0.45">
      <c r="A33" s="162" t="s">
        <v>104</v>
      </c>
      <c r="B33" s="37" t="s">
        <v>68</v>
      </c>
      <c r="C33" s="39">
        <v>3</v>
      </c>
      <c r="D33" s="69"/>
      <c r="E33" s="69"/>
      <c r="F33" s="39">
        <f>Theobromin!B1</f>
        <v>9</v>
      </c>
      <c r="G33" s="39"/>
      <c r="H33" s="47">
        <f>Theobromin!$C$1</f>
        <v>6</v>
      </c>
      <c r="I33" s="45"/>
    </row>
    <row r="34" spans="1:9" s="25" customFormat="1" ht="25.15" customHeight="1" x14ac:dyDescent="0.45">
      <c r="A34" s="162" t="s">
        <v>103</v>
      </c>
      <c r="B34" s="37" t="s">
        <v>68</v>
      </c>
      <c r="C34" s="39">
        <v>3</v>
      </c>
      <c r="D34" s="69"/>
      <c r="E34" s="69"/>
      <c r="F34" s="39">
        <f>Coffein!$B$1</f>
        <v>6</v>
      </c>
      <c r="G34" s="39"/>
      <c r="H34" s="47">
        <f>Coffein!$C$1</f>
        <v>5</v>
      </c>
      <c r="I34" s="45"/>
    </row>
    <row r="35" spans="1:9" s="25" customFormat="1" ht="25.15" customHeight="1" x14ac:dyDescent="0.45">
      <c r="A35" s="162" t="s">
        <v>175</v>
      </c>
      <c r="B35" s="37" t="s">
        <v>54</v>
      </c>
      <c r="C35" s="39">
        <v>3</v>
      </c>
      <c r="D35" s="69"/>
      <c r="E35" s="69"/>
      <c r="F35" s="39">
        <f>Rohprotein!$B$1</f>
        <v>10</v>
      </c>
      <c r="G35" s="45"/>
      <c r="H35" s="48">
        <f>Rohprotein!$C$1</f>
        <v>9</v>
      </c>
      <c r="I35" s="66"/>
    </row>
    <row r="36" spans="1:9" ht="27.95" customHeight="1" x14ac:dyDescent="0.45">
      <c r="A36" s="157" t="s">
        <v>97</v>
      </c>
      <c r="B36" s="157"/>
      <c r="C36" s="157"/>
      <c r="D36" s="157"/>
      <c r="E36" s="157"/>
      <c r="F36" s="157"/>
      <c r="G36" s="157"/>
      <c r="H36" s="157"/>
    </row>
    <row r="37" spans="1:9" ht="15" customHeight="1" x14ac:dyDescent="0.45">
      <c r="A37" s="157"/>
      <c r="B37" s="157"/>
      <c r="C37" s="157"/>
      <c r="D37" s="157"/>
      <c r="E37" s="157"/>
      <c r="F37" s="157"/>
      <c r="G37" s="157"/>
      <c r="H37" s="157"/>
    </row>
    <row r="38" spans="1:9" ht="38.1" customHeight="1" x14ac:dyDescent="0.4">
      <c r="A38" s="145" t="s">
        <v>61</v>
      </c>
      <c r="B38" s="145"/>
      <c r="C38" s="145"/>
      <c r="D38" s="145"/>
      <c r="E38" s="145"/>
      <c r="F38" s="145"/>
      <c r="G38" s="145"/>
      <c r="H38" s="145"/>
    </row>
    <row r="39" spans="1:9" ht="38.1" customHeight="1" x14ac:dyDescent="0.4">
      <c r="A39" s="145" t="s">
        <v>82</v>
      </c>
      <c r="B39" s="145"/>
      <c r="C39" s="145"/>
      <c r="D39" s="145"/>
      <c r="E39" s="145"/>
      <c r="F39" s="145"/>
      <c r="G39" s="145"/>
      <c r="H39" s="145"/>
    </row>
    <row r="40" spans="1:9" ht="15" customHeight="1" x14ac:dyDescent="0.5">
      <c r="A40" s="8"/>
    </row>
    <row r="41" spans="1:9" ht="18" customHeight="1" x14ac:dyDescent="0.4">
      <c r="A41" s="40" t="s">
        <v>59</v>
      </c>
      <c r="B41" s="148"/>
      <c r="C41" s="148"/>
      <c r="D41" s="148"/>
      <c r="E41" s="148"/>
      <c r="F41" s="148"/>
      <c r="G41" s="148"/>
      <c r="H41" s="148"/>
      <c r="I41" s="13" t="b">
        <f>ISBLANK(VLOOKUP(F21,Wasser!A3:C32,3))</f>
        <v>1</v>
      </c>
    </row>
    <row r="42" spans="1:9" ht="35.1" customHeight="1" x14ac:dyDescent="0.4">
      <c r="A42" s="41" t="str">
        <f>IF(F21=H21,"bitte eingeben:",IF(I41,"","Art der Modifikation:"))</f>
        <v/>
      </c>
      <c r="B42" s="160"/>
      <c r="C42" s="160"/>
      <c r="D42" s="160"/>
      <c r="E42" s="160"/>
      <c r="F42" s="160"/>
      <c r="G42" s="160"/>
      <c r="H42" s="160"/>
      <c r="I42" s="13"/>
    </row>
    <row r="43" spans="1:9" ht="18" customHeight="1" x14ac:dyDescent="0.45">
      <c r="A43" s="42" t="str">
        <f>A22</f>
        <v>Saccharose, wasserfrei</v>
      </c>
      <c r="B43" s="148"/>
      <c r="C43" s="148"/>
      <c r="D43" s="148"/>
      <c r="E43" s="148"/>
      <c r="F43" s="148"/>
      <c r="G43" s="148"/>
      <c r="H43" s="148"/>
      <c r="I43" s="13" t="b">
        <f>ISBLANK(VLOOKUP(F22,Saccharose!A3:C20,3))</f>
        <v>1</v>
      </c>
    </row>
    <row r="44" spans="1:9" ht="35.1" customHeight="1" x14ac:dyDescent="0.4">
      <c r="A44" s="41" t="str">
        <f>IF(F22=H22,"bitte eingeben:",IF(I43,"","Art der Modifikation:"))</f>
        <v/>
      </c>
      <c r="B44" s="156"/>
      <c r="C44" s="156"/>
      <c r="D44" s="156"/>
      <c r="E44" s="156"/>
      <c r="F44" s="156"/>
      <c r="G44" s="156"/>
      <c r="H44" s="156"/>
      <c r="I44" s="13"/>
    </row>
    <row r="45" spans="1:9" ht="18" customHeight="1" x14ac:dyDescent="0.45">
      <c r="A45" s="42" t="str">
        <f>A23</f>
        <v>Lactose, wasserfrei</v>
      </c>
      <c r="B45" s="148"/>
      <c r="C45" s="148"/>
      <c r="D45" s="148"/>
      <c r="E45" s="148"/>
      <c r="F45" s="148"/>
      <c r="G45" s="148"/>
      <c r="H45" s="148"/>
      <c r="I45" s="13" t="b">
        <f>ISBLANK(VLOOKUP(F23,Lactose!A3:C25,3))</f>
        <v>1</v>
      </c>
    </row>
    <row r="46" spans="1:9" ht="35.1" customHeight="1" x14ac:dyDescent="0.4">
      <c r="A46" s="41" t="str">
        <f>IF(F23=H23,"bitte eingeben:",IF(I45,"","Art der Modifikation:"))</f>
        <v/>
      </c>
      <c r="B46" s="156"/>
      <c r="C46" s="156"/>
      <c r="D46" s="156"/>
      <c r="E46" s="156"/>
      <c r="F46" s="156"/>
      <c r="G46" s="156"/>
      <c r="H46" s="156"/>
      <c r="I46" s="13"/>
    </row>
    <row r="47" spans="1:9" ht="18" hidden="1" customHeight="1" x14ac:dyDescent="0.45">
      <c r="A47" s="42" t="s">
        <v>204</v>
      </c>
      <c r="B47" s="148"/>
      <c r="C47" s="148"/>
      <c r="D47" s="148"/>
      <c r="E47" s="148"/>
      <c r="F47" s="148"/>
      <c r="G47" s="148"/>
      <c r="H47" s="148"/>
      <c r="I47" s="13" t="b">
        <f>ISBLANK(VLOOKUP(F24,Maltit!A3:C14,3))</f>
        <v>1</v>
      </c>
    </row>
    <row r="48" spans="1:9" ht="35.1" hidden="1" customHeight="1" x14ac:dyDescent="0.4">
      <c r="A48" s="41" t="str">
        <f>IF(F25=H25,"bitte eingeben:",IF(I47,"","Art der Modifikation:"))</f>
        <v/>
      </c>
      <c r="B48" s="156"/>
      <c r="C48" s="156"/>
      <c r="D48" s="156"/>
      <c r="E48" s="156"/>
      <c r="F48" s="156"/>
      <c r="G48" s="156"/>
      <c r="H48" s="156"/>
      <c r="I48" s="13"/>
    </row>
    <row r="49" spans="1:9" ht="18" customHeight="1" x14ac:dyDescent="0.4">
      <c r="A49" s="40" t="str">
        <f>A25</f>
        <v>Fett</v>
      </c>
      <c r="B49" s="148"/>
      <c r="C49" s="148"/>
      <c r="D49" s="148"/>
      <c r="E49" s="148"/>
      <c r="F49" s="148"/>
      <c r="G49" s="148"/>
      <c r="H49" s="148"/>
      <c r="I49" s="13" t="b">
        <f>ISBLANK(VLOOKUP(F25,Fett!A3:C25,3))</f>
        <v>1</v>
      </c>
    </row>
    <row r="50" spans="1:9" ht="35.1" customHeight="1" x14ac:dyDescent="0.4">
      <c r="A50" s="41" t="str">
        <f>IF(F25=H25,"bitte eingeben:",IF(I49,"","Art der Modifikation:"))</f>
        <v/>
      </c>
      <c r="B50" s="156"/>
      <c r="C50" s="156"/>
      <c r="D50" s="156"/>
      <c r="E50" s="156"/>
      <c r="F50" s="156"/>
      <c r="G50" s="156"/>
      <c r="H50" s="156"/>
      <c r="I50" s="13"/>
    </row>
    <row r="51" spans="1:9" ht="18" customHeight="1" x14ac:dyDescent="0.4">
      <c r="A51" s="40" t="str">
        <f>A26</f>
        <v>Halbmikrobuttersäurezahl (HBSZ)</v>
      </c>
      <c r="B51" s="148"/>
      <c r="C51" s="148"/>
      <c r="D51" s="148"/>
      <c r="E51" s="148"/>
      <c r="F51" s="148"/>
      <c r="G51" s="148"/>
      <c r="H51" s="148"/>
      <c r="I51" s="13" t="b">
        <f>ISBLANK(VLOOKUP(F26,HBSZ!A3:C19,3))</f>
        <v>1</v>
      </c>
    </row>
    <row r="52" spans="1:9" ht="35.1" customHeight="1" x14ac:dyDescent="0.4">
      <c r="A52" s="41" t="str">
        <f>IF(F26=H26,"bitte eingeben:",IF(I51,"","Art der Modifikation:"))</f>
        <v/>
      </c>
      <c r="B52" s="152"/>
      <c r="C52" s="152"/>
      <c r="D52" s="152"/>
      <c r="E52" s="152"/>
      <c r="F52" s="152"/>
      <c r="G52" s="152"/>
      <c r="H52" s="152"/>
      <c r="I52" s="13"/>
    </row>
    <row r="53" spans="1:9" ht="18" customHeight="1" x14ac:dyDescent="0.4">
      <c r="A53" s="150" t="str">
        <f>IF(($F$26-$H$26-1)&lt;0,"Halbmikrobuttersäurezahl (HBSZ) von reinem Milchfett (Ihre Grundlage bei der Berechnung des Milchfettgehaltes):","")</f>
        <v/>
      </c>
      <c r="B53" s="150"/>
      <c r="C53" s="150"/>
      <c r="D53" s="150"/>
      <c r="E53" s="150"/>
      <c r="F53" s="150"/>
      <c r="G53" s="154"/>
      <c r="H53" s="154"/>
      <c r="I53" s="13"/>
    </row>
    <row r="54" spans="1:9" ht="28.15" customHeight="1" x14ac:dyDescent="0.45">
      <c r="A54" s="157" t="s">
        <v>98</v>
      </c>
      <c r="B54" s="157"/>
      <c r="C54" s="157"/>
      <c r="D54" s="157"/>
      <c r="E54" s="157"/>
      <c r="F54" s="157"/>
      <c r="G54" s="157"/>
      <c r="H54" s="157"/>
      <c r="I54" s="13"/>
    </row>
    <row r="55" spans="1:9" ht="15" customHeight="1" x14ac:dyDescent="0.45">
      <c r="A55" s="157"/>
      <c r="B55" s="157"/>
      <c r="C55" s="157"/>
      <c r="D55" s="157"/>
      <c r="E55" s="157"/>
      <c r="F55" s="157"/>
      <c r="G55" s="157"/>
      <c r="H55" s="157"/>
      <c r="I55" s="13"/>
    </row>
    <row r="56" spans="1:9" ht="18" customHeight="1" x14ac:dyDescent="0.4">
      <c r="A56" s="40" t="s">
        <v>87</v>
      </c>
      <c r="B56" s="148"/>
      <c r="C56" s="148"/>
      <c r="D56" s="148"/>
      <c r="E56" s="148"/>
      <c r="F56" s="148"/>
      <c r="G56" s="148"/>
      <c r="H56" s="148"/>
      <c r="I56" s="13" t="b">
        <f>ISBLANK(VLOOKUP(F28,Buttersäure!A3:C9,3))</f>
        <v>1</v>
      </c>
    </row>
    <row r="57" spans="1:9" ht="35.1" customHeight="1" x14ac:dyDescent="0.4">
      <c r="A57" s="41" t="str">
        <f>IF(F28=H28,"bitte eingeben:",IF(I56,"","Art der Modifikation:"))</f>
        <v/>
      </c>
      <c r="B57" s="152"/>
      <c r="C57" s="152"/>
      <c r="D57" s="152"/>
      <c r="E57" s="152"/>
      <c r="F57" s="152"/>
      <c r="G57" s="152"/>
      <c r="H57" s="152"/>
      <c r="I57" s="13"/>
    </row>
    <row r="58" spans="1:9" ht="18" customHeight="1" x14ac:dyDescent="0.4">
      <c r="A58" s="150" t="str">
        <f>IF(($F$28-$H$28-1)&lt;0,"Gehalt von freier Buttersäure [g/100 g] in Milchfett (Ihre Grundlage bei der Berechnung des Milchfettgehaltes):","")</f>
        <v/>
      </c>
      <c r="B58" s="150"/>
      <c r="C58" s="150"/>
      <c r="D58" s="150"/>
      <c r="E58" s="150"/>
      <c r="F58" s="150"/>
      <c r="G58" s="154"/>
      <c r="H58" s="154"/>
      <c r="I58" s="13"/>
    </row>
    <row r="59" spans="1:9" ht="18" customHeight="1" x14ac:dyDescent="0.4">
      <c r="A59" s="40" t="s">
        <v>94</v>
      </c>
      <c r="B59" s="148"/>
      <c r="C59" s="148"/>
      <c r="D59" s="148"/>
      <c r="E59" s="148"/>
      <c r="F59" s="148"/>
      <c r="G59" s="148"/>
      <c r="H59" s="148"/>
      <c r="I59" s="13" t="b">
        <f>ISBLANK(VLOOKUP(F30,Buttersäuremethylester!A3:C13,3))</f>
        <v>1</v>
      </c>
    </row>
    <row r="60" spans="1:9" ht="35.1" customHeight="1" x14ac:dyDescent="0.4">
      <c r="A60" s="41" t="str">
        <f>IF(F30=H30,"bitte eingeben:",IF(I59,"","Art der Modifikation:"))</f>
        <v/>
      </c>
      <c r="B60" s="149"/>
      <c r="C60" s="149"/>
      <c r="D60" s="149"/>
      <c r="E60" s="149"/>
      <c r="F60" s="149"/>
      <c r="G60" s="149"/>
      <c r="H60" s="149"/>
      <c r="I60" s="13"/>
    </row>
    <row r="61" spans="1:9" ht="18" customHeight="1" x14ac:dyDescent="0.4">
      <c r="A61" s="150" t="str">
        <f>IF(($F$30-$H$30-1)&lt;0,"Gehalt von Buttersäuremethylester [g/100 g] in Milchfett (Ihre Grundlage bei der Berechnung des Milchfettgehaltes):","")</f>
        <v/>
      </c>
      <c r="B61" s="150"/>
      <c r="C61" s="150"/>
      <c r="D61" s="150"/>
      <c r="E61" s="150"/>
      <c r="F61" s="150"/>
      <c r="G61" s="151"/>
      <c r="H61" s="151"/>
      <c r="I61" s="13"/>
    </row>
    <row r="62" spans="1:9" ht="18" customHeight="1" x14ac:dyDescent="0.4">
      <c r="A62" s="40" t="s">
        <v>101</v>
      </c>
      <c r="B62" s="153"/>
      <c r="C62" s="153"/>
      <c r="D62" s="153"/>
      <c r="E62" s="153"/>
      <c r="F62" s="153"/>
      <c r="G62" s="153"/>
      <c r="H62" s="153"/>
      <c r="I62" s="13" t="b">
        <f>ISBLANK(VLOOKUP(F32,Gesamtalkaloide!A3:C10,3))</f>
        <v>1</v>
      </c>
    </row>
    <row r="63" spans="1:9" ht="35.1" customHeight="1" x14ac:dyDescent="0.4">
      <c r="A63" s="41" t="str">
        <f>IF(F32=H32,"bitte eingeben:",IF(I62,"","Art der Modifikation:"))</f>
        <v/>
      </c>
      <c r="B63" s="152"/>
      <c r="C63" s="152"/>
      <c r="D63" s="152"/>
      <c r="E63" s="152"/>
      <c r="F63" s="152"/>
      <c r="G63" s="152"/>
      <c r="H63" s="152"/>
      <c r="I63" s="13"/>
    </row>
    <row r="64" spans="1:9" ht="21.95" customHeight="1" x14ac:dyDescent="0.4">
      <c r="A64" s="40" t="str">
        <f>A33</f>
        <v>Theobromin</v>
      </c>
      <c r="B64" s="153"/>
      <c r="C64" s="153"/>
      <c r="D64" s="153"/>
      <c r="E64" s="153"/>
      <c r="F64" s="153"/>
      <c r="G64" s="153"/>
      <c r="H64" s="153"/>
      <c r="I64" s="13" t="b">
        <f>ISBLANK(VLOOKUP(F33,Theobromin!A3:C12,3))</f>
        <v>1</v>
      </c>
    </row>
    <row r="65" spans="1:9" ht="35.1" customHeight="1" x14ac:dyDescent="0.4">
      <c r="A65" s="41" t="str">
        <f>IF(F33=H33,"bitte eingeben:",IF(I64,"","Art der Modifikation:"))</f>
        <v/>
      </c>
      <c r="B65" s="152"/>
      <c r="C65" s="152"/>
      <c r="D65" s="152"/>
      <c r="E65" s="152"/>
      <c r="F65" s="152"/>
      <c r="G65" s="152"/>
      <c r="H65" s="152"/>
      <c r="I65" s="13"/>
    </row>
    <row r="66" spans="1:9" ht="18" customHeight="1" x14ac:dyDescent="0.4">
      <c r="A66" s="40" t="str">
        <f>A34</f>
        <v>Coffein</v>
      </c>
      <c r="B66" s="146"/>
      <c r="C66" s="146"/>
      <c r="D66" s="146"/>
      <c r="E66" s="146"/>
      <c r="F66" s="146"/>
      <c r="G66" s="146"/>
      <c r="H66" s="146"/>
      <c r="I66" s="13" t="b">
        <f>ISBLANK(VLOOKUP(F34,Coffein!A3:C13,3))</f>
        <v>1</v>
      </c>
    </row>
    <row r="67" spans="1:9" ht="35.1" customHeight="1" x14ac:dyDescent="0.4">
      <c r="A67" s="41" t="str">
        <f>IF(F34=H34,"bitte eingeben:",IF(I66,"","Art der Modifikation:"))</f>
        <v/>
      </c>
      <c r="B67" s="147"/>
      <c r="C67" s="147"/>
      <c r="D67" s="147"/>
      <c r="E67" s="147"/>
      <c r="F67" s="147"/>
      <c r="G67" s="147"/>
      <c r="H67" s="147"/>
      <c r="I67" s="13"/>
    </row>
    <row r="68" spans="1:9" ht="18" customHeight="1" x14ac:dyDescent="0.4">
      <c r="A68" s="40" t="str">
        <f>A35</f>
        <v>Rohprotein (N * 6,25)</v>
      </c>
      <c r="B68" s="146"/>
      <c r="C68" s="146"/>
      <c r="D68" s="146"/>
      <c r="E68" s="146"/>
      <c r="F68" s="146"/>
      <c r="G68" s="146"/>
      <c r="H68" s="146"/>
      <c r="I68" s="13" t="b">
        <f>ISBLANK(VLOOKUP(F35,Rohprotein!A3:C24,3))</f>
        <v>1</v>
      </c>
    </row>
    <row r="69" spans="1:9" ht="35.1" customHeight="1" x14ac:dyDescent="0.4">
      <c r="A69" s="41" t="str">
        <f>IF(F35=H35,"bitte eingeben:",IF(I68,"","Art der Modifikation:"))</f>
        <v/>
      </c>
      <c r="B69" s="147"/>
      <c r="C69" s="147"/>
      <c r="D69" s="147"/>
      <c r="E69" s="147"/>
      <c r="F69" s="147"/>
      <c r="G69" s="147"/>
      <c r="H69" s="147"/>
    </row>
  </sheetData>
  <sheetProtection algorithmName="SHA-512" hashValue="qHyV6+WR96bGudHZyHGVW4ZDWJfkTWWVC1OpRxb61sRuwYjZWNoFnIiZSLyPAZtx7xFG7/F+JJKzwed2Zi3XmA==" saltValue="rnRnDUGmh19KOYBGtyyKQw==" spinCount="100000" sheet="1" objects="1" scenarios="1"/>
  <mergeCells count="48">
    <mergeCell ref="A17:H17"/>
    <mergeCell ref="A12:H12"/>
    <mergeCell ref="G53:H53"/>
    <mergeCell ref="A14:H14"/>
    <mergeCell ref="B56:H56"/>
    <mergeCell ref="B52:H52"/>
    <mergeCell ref="B42:H42"/>
    <mergeCell ref="A16:H16"/>
    <mergeCell ref="B51:H51"/>
    <mergeCell ref="B49:H49"/>
    <mergeCell ref="B50:H50"/>
    <mergeCell ref="A53:F53"/>
    <mergeCell ref="A54:H54"/>
    <mergeCell ref="A55:H55"/>
    <mergeCell ref="B47:H47"/>
    <mergeCell ref="B48:H48"/>
    <mergeCell ref="E3:F3"/>
    <mergeCell ref="B41:H41"/>
    <mergeCell ref="B46:H46"/>
    <mergeCell ref="A36:H36"/>
    <mergeCell ref="A37:H37"/>
    <mergeCell ref="A15:H15"/>
    <mergeCell ref="A13:H13"/>
    <mergeCell ref="A11:H11"/>
    <mergeCell ref="A38:H38"/>
    <mergeCell ref="B45:H45"/>
    <mergeCell ref="A39:H39"/>
    <mergeCell ref="B43:H43"/>
    <mergeCell ref="B44:H44"/>
    <mergeCell ref="A8:H8"/>
    <mergeCell ref="A9:H9"/>
    <mergeCell ref="A10:H10"/>
    <mergeCell ref="A7:H7"/>
    <mergeCell ref="B68:H68"/>
    <mergeCell ref="B69:H69"/>
    <mergeCell ref="B67:H67"/>
    <mergeCell ref="B59:H59"/>
    <mergeCell ref="B60:H60"/>
    <mergeCell ref="A61:F61"/>
    <mergeCell ref="G61:H61"/>
    <mergeCell ref="B65:H65"/>
    <mergeCell ref="B66:H66"/>
    <mergeCell ref="B64:H64"/>
    <mergeCell ref="B62:H62"/>
    <mergeCell ref="B63:H63"/>
    <mergeCell ref="A58:F58"/>
    <mergeCell ref="G58:H58"/>
    <mergeCell ref="B57:H57"/>
  </mergeCells>
  <phoneticPr fontId="0" type="noConversion"/>
  <conditionalFormatting sqref="B42:H42">
    <cfRule type="expression" dxfId="23" priority="9" stopIfTrue="1">
      <formula>OR($F$21-$H$21=0,NOT(I41))</formula>
    </cfRule>
  </conditionalFormatting>
  <conditionalFormatting sqref="B44:H44">
    <cfRule type="expression" dxfId="22" priority="11" stopIfTrue="1">
      <formula>OR($F$22-$H$22=0,NOT(I43))</formula>
    </cfRule>
  </conditionalFormatting>
  <conditionalFormatting sqref="B46:H46">
    <cfRule type="expression" dxfId="21" priority="13" stopIfTrue="1">
      <formula>OR($F$23-$H$23=0,NOT(I45))</formula>
    </cfRule>
  </conditionalFormatting>
  <conditionalFormatting sqref="B48:H48">
    <cfRule type="expression" dxfId="20" priority="1" stopIfTrue="1">
      <formula>OR($F$24-$H$24=0,NOT(I47))</formula>
    </cfRule>
  </conditionalFormatting>
  <conditionalFormatting sqref="B50:H50">
    <cfRule type="expression" dxfId="19" priority="12" stopIfTrue="1">
      <formula>OR($F$25-$H$25=0,NOT(I49))</formula>
    </cfRule>
  </conditionalFormatting>
  <conditionalFormatting sqref="B52:H52">
    <cfRule type="expression" dxfId="18" priority="14" stopIfTrue="1">
      <formula>OR($F$26-$H$26=0,NOT(I51))</formula>
    </cfRule>
  </conditionalFormatting>
  <conditionalFormatting sqref="B57:H57">
    <cfRule type="expression" dxfId="17" priority="17" stopIfTrue="1">
      <formula>OR($F$28-$H$28=0,NOT(I56))</formula>
    </cfRule>
  </conditionalFormatting>
  <conditionalFormatting sqref="B60:H60">
    <cfRule type="expression" dxfId="16" priority="18" stopIfTrue="1">
      <formula>OR($F$30-$H$30=0,NOT(I59))</formula>
    </cfRule>
  </conditionalFormatting>
  <conditionalFormatting sqref="B62:H62 B64:H64">
    <cfRule type="expression" dxfId="15" priority="6" stopIfTrue="1">
      <formula>$H$21-5=0</formula>
    </cfRule>
  </conditionalFormatting>
  <conditionalFormatting sqref="B63:H63">
    <cfRule type="expression" dxfId="14" priority="22" stopIfTrue="1">
      <formula>OR($F$32-$H$32=0,NOT(I62))</formula>
    </cfRule>
  </conditionalFormatting>
  <conditionalFormatting sqref="B65:H65">
    <cfRule type="expression" dxfId="13" priority="23" stopIfTrue="1">
      <formula>OR($F$33-$H$33=0,NOT(I64))</formula>
    </cfRule>
  </conditionalFormatting>
  <conditionalFormatting sqref="B66:H66 B68:H68">
    <cfRule type="expression" dxfId="12" priority="7" stopIfTrue="1">
      <formula>$I$21-3=0</formula>
    </cfRule>
  </conditionalFormatting>
  <conditionalFormatting sqref="B67:H67">
    <cfRule type="expression" dxfId="11" priority="24" stopIfTrue="1">
      <formula>OR($F$34-$H$34=0,NOT(I66))</formula>
    </cfRule>
  </conditionalFormatting>
  <conditionalFormatting sqref="B69:H69">
    <cfRule type="expression" dxfId="10" priority="25" stopIfTrue="1">
      <formula>OR($F$35-$H$35=0,NOT(I68))</formula>
    </cfRule>
  </conditionalFormatting>
  <conditionalFormatting sqref="F21:F35">
    <cfRule type="expression" dxfId="9" priority="2" stopIfTrue="1">
      <formula>$F21-$H21=1</formula>
    </cfRule>
  </conditionalFormatting>
  <conditionalFormatting sqref="G20">
    <cfRule type="expression" dxfId="8" priority="10" stopIfTrue="1">
      <formula>SUM($G$21:$G$29)-16=0</formula>
    </cfRule>
  </conditionalFormatting>
  <conditionalFormatting sqref="G22">
    <cfRule type="expression" dxfId="7" priority="20" stopIfTrue="1">
      <formula>$G$22-$I$22=1</formula>
    </cfRule>
  </conditionalFormatting>
  <conditionalFormatting sqref="G32">
    <cfRule type="expression" dxfId="6" priority="21" stopIfTrue="1">
      <formula>$G$32-$I$32=1</formula>
    </cfRule>
  </conditionalFormatting>
  <conditionalFormatting sqref="G35">
    <cfRule type="cellIs" dxfId="5" priority="8" stopIfTrue="1" operator="equal">
      <formula>10</formula>
    </cfRule>
  </conditionalFormatting>
  <conditionalFormatting sqref="G53:H53">
    <cfRule type="expression" dxfId="4" priority="15" stopIfTrue="1">
      <formula>($F$26-$H$26-1)&lt;0</formula>
    </cfRule>
  </conditionalFormatting>
  <conditionalFormatting sqref="G58:H58">
    <cfRule type="expression" dxfId="3" priority="16" stopIfTrue="1">
      <formula>($F$28-$H$28-1)&lt;0</formula>
    </cfRule>
  </conditionalFormatting>
  <conditionalFormatting sqref="G61:H61">
    <cfRule type="expression" dxfId="2" priority="19" stopIfTrue="1">
      <formula>($F$30-$H$30-1)&lt;0</formula>
    </cfRule>
  </conditionalFormatting>
  <conditionalFormatting sqref="H21:H31">
    <cfRule type="cellIs" dxfId="1" priority="4" stopIfTrue="1" operator="equal">
      <formula>6</formula>
    </cfRule>
  </conditionalFormatting>
  <conditionalFormatting sqref="I21:I31 I33:I34">
    <cfRule type="cellIs" dxfId="0" priority="5" stopIfTrue="1" operator="equal">
      <formula>11</formula>
    </cfRule>
  </conditionalFormatting>
  <hyperlinks>
    <hyperlink ref="B4" r:id="rId1" xr:uid="{00000000-0004-0000-0800-000000000000}"/>
  </hyperlinks>
  <pageMargins left="0.59055118110236227" right="0.59055118110236227" top="0.59055118110236227" bottom="0.47244094488188981"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8" max="16383" man="1"/>
    <brk id="35"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19050</xdr:colOff>
                    <xdr:row>40</xdr:row>
                    <xdr:rowOff>9525</xdr:rowOff>
                  </from>
                  <to>
                    <xdr:col>7</xdr:col>
                    <xdr:colOff>638175</xdr:colOff>
                    <xdr:row>40</xdr:row>
                    <xdr:rowOff>219075</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0</xdr:colOff>
                    <xdr:row>48</xdr:row>
                    <xdr:rowOff>9525</xdr:rowOff>
                  </from>
                  <to>
                    <xdr:col>7</xdr:col>
                    <xdr:colOff>628650</xdr:colOff>
                    <xdr:row>48</xdr:row>
                    <xdr:rowOff>219075</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19050</xdr:colOff>
                    <xdr:row>42</xdr:row>
                    <xdr:rowOff>9525</xdr:rowOff>
                  </from>
                  <to>
                    <xdr:col>7</xdr:col>
                    <xdr:colOff>638175</xdr:colOff>
                    <xdr:row>42</xdr:row>
                    <xdr:rowOff>219075</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19050</xdr:colOff>
                    <xdr:row>61</xdr:row>
                    <xdr:rowOff>9525</xdr:rowOff>
                  </from>
                  <to>
                    <xdr:col>7</xdr:col>
                    <xdr:colOff>638175</xdr:colOff>
                    <xdr:row>61</xdr:row>
                    <xdr:rowOff>219075</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19050</xdr:colOff>
                    <xdr:row>65</xdr:row>
                    <xdr:rowOff>9525</xdr:rowOff>
                  </from>
                  <to>
                    <xdr:col>7</xdr:col>
                    <xdr:colOff>638175</xdr:colOff>
                    <xdr:row>65</xdr:row>
                    <xdr:rowOff>219075</xdr:rowOff>
                  </to>
                </anchor>
              </controlPr>
            </control>
          </mc:Choice>
        </mc:AlternateContent>
        <mc:AlternateContent xmlns:mc="http://schemas.openxmlformats.org/markup-compatibility/2006">
          <mc:Choice Requires="x14">
            <control shapeId="2135" r:id="rId10" name="Drop Down 87">
              <controlPr locked="0" defaultSize="0" autoLine="0" autoPict="0">
                <anchor moveWithCells="1">
                  <from>
                    <xdr:col>1</xdr:col>
                    <xdr:colOff>19050</xdr:colOff>
                    <xdr:row>50</xdr:row>
                    <xdr:rowOff>19050</xdr:rowOff>
                  </from>
                  <to>
                    <xdr:col>7</xdr:col>
                    <xdr:colOff>638175</xdr:colOff>
                    <xdr:row>51</xdr:row>
                    <xdr:rowOff>0</xdr:rowOff>
                  </to>
                </anchor>
              </controlPr>
            </control>
          </mc:Choice>
        </mc:AlternateContent>
        <mc:AlternateContent xmlns:mc="http://schemas.openxmlformats.org/markup-compatibility/2006">
          <mc:Choice Requires="x14">
            <control shapeId="2136" r:id="rId11" name="Drop Down 88">
              <controlPr locked="0" defaultSize="0" autoLine="0" autoPict="0">
                <anchor moveWithCells="1">
                  <from>
                    <xdr:col>1</xdr:col>
                    <xdr:colOff>19050</xdr:colOff>
                    <xdr:row>55</xdr:row>
                    <xdr:rowOff>19050</xdr:rowOff>
                  </from>
                  <to>
                    <xdr:col>7</xdr:col>
                    <xdr:colOff>638175</xdr:colOff>
                    <xdr:row>56</xdr:row>
                    <xdr:rowOff>0</xdr:rowOff>
                  </to>
                </anchor>
              </controlPr>
            </control>
          </mc:Choice>
        </mc:AlternateContent>
        <mc:AlternateContent xmlns:mc="http://schemas.openxmlformats.org/markup-compatibility/2006">
          <mc:Choice Requires="x14">
            <control shapeId="2137" r:id="rId12" name="Drop Down 89">
              <controlPr locked="0" defaultSize="0" autoLine="0" autoPict="0">
                <anchor moveWithCells="1">
                  <from>
                    <xdr:col>1</xdr:col>
                    <xdr:colOff>19050</xdr:colOff>
                    <xdr:row>58</xdr:row>
                    <xdr:rowOff>19050</xdr:rowOff>
                  </from>
                  <to>
                    <xdr:col>7</xdr:col>
                    <xdr:colOff>638175</xdr:colOff>
                    <xdr:row>59</xdr:row>
                    <xdr:rowOff>0</xdr:rowOff>
                  </to>
                </anchor>
              </controlPr>
            </control>
          </mc:Choice>
        </mc:AlternateContent>
        <mc:AlternateContent xmlns:mc="http://schemas.openxmlformats.org/markup-compatibility/2006">
          <mc:Choice Requires="x14">
            <control shapeId="2138" r:id="rId13" name="Drop Down 90">
              <controlPr locked="0" defaultSize="0" autoLine="0" autoPict="0">
                <anchor moveWithCells="1">
                  <from>
                    <xdr:col>1</xdr:col>
                    <xdr:colOff>19050</xdr:colOff>
                    <xdr:row>63</xdr:row>
                    <xdr:rowOff>9525</xdr:rowOff>
                  </from>
                  <to>
                    <xdr:col>7</xdr:col>
                    <xdr:colOff>638175</xdr:colOff>
                    <xdr:row>63</xdr:row>
                    <xdr:rowOff>219075</xdr:rowOff>
                  </to>
                </anchor>
              </controlPr>
            </control>
          </mc:Choice>
        </mc:AlternateContent>
        <mc:AlternateContent xmlns:mc="http://schemas.openxmlformats.org/markup-compatibility/2006">
          <mc:Choice Requires="x14">
            <control shapeId="2140" r:id="rId14" name="Drop Down 92">
              <controlPr locked="0" defaultSize="0" autoLine="0" autoPict="0">
                <anchor moveWithCells="1">
                  <from>
                    <xdr:col>6</xdr:col>
                    <xdr:colOff>0</xdr:colOff>
                    <xdr:row>17</xdr:row>
                    <xdr:rowOff>76200</xdr:rowOff>
                  </from>
                  <to>
                    <xdr:col>6</xdr:col>
                    <xdr:colOff>857250</xdr:colOff>
                    <xdr:row>17</xdr:row>
                    <xdr:rowOff>352425</xdr:rowOff>
                  </to>
                </anchor>
              </controlPr>
            </control>
          </mc:Choice>
        </mc:AlternateContent>
        <mc:AlternateContent xmlns:mc="http://schemas.openxmlformats.org/markup-compatibility/2006">
          <mc:Choice Requires="x14">
            <control shapeId="2141" r:id="rId15" name="Drop Down 93">
              <controlPr locked="0" defaultSize="0" autoLine="0" autoPict="0">
                <anchor moveWithCells="1">
                  <from>
                    <xdr:col>1</xdr:col>
                    <xdr:colOff>19050</xdr:colOff>
                    <xdr:row>44</xdr:row>
                    <xdr:rowOff>9525</xdr:rowOff>
                  </from>
                  <to>
                    <xdr:col>7</xdr:col>
                    <xdr:colOff>638175</xdr:colOff>
                    <xdr:row>44</xdr:row>
                    <xdr:rowOff>219075</xdr:rowOff>
                  </to>
                </anchor>
              </controlPr>
            </control>
          </mc:Choice>
        </mc:AlternateContent>
        <mc:AlternateContent xmlns:mc="http://schemas.openxmlformats.org/markup-compatibility/2006">
          <mc:Choice Requires="x14">
            <control shapeId="2142" r:id="rId16" name="Drop Down 94">
              <controlPr locked="0" defaultSize="0" autoLine="0" autoPict="0">
                <anchor moveWithCells="1">
                  <from>
                    <xdr:col>1</xdr:col>
                    <xdr:colOff>19050</xdr:colOff>
                    <xdr:row>67</xdr:row>
                    <xdr:rowOff>9525</xdr:rowOff>
                  </from>
                  <to>
                    <xdr:col>7</xdr:col>
                    <xdr:colOff>638175</xdr:colOff>
                    <xdr:row>67</xdr:row>
                    <xdr:rowOff>219075</xdr:rowOff>
                  </to>
                </anchor>
              </controlPr>
            </control>
          </mc:Choice>
        </mc:AlternateContent>
        <mc:AlternateContent xmlns:mc="http://schemas.openxmlformats.org/markup-compatibility/2006">
          <mc:Choice Requires="x14">
            <control shapeId="2143" r:id="rId17" name="Drop Down 95">
              <controlPr locked="0" defaultSize="0" autoLine="0" autoPict="0">
                <anchor moveWithCells="1">
                  <from>
                    <xdr:col>1</xdr:col>
                    <xdr:colOff>19050</xdr:colOff>
                    <xdr:row>67</xdr:row>
                    <xdr:rowOff>9525</xdr:rowOff>
                  </from>
                  <to>
                    <xdr:col>7</xdr:col>
                    <xdr:colOff>638175</xdr:colOff>
                    <xdr:row>67</xdr:row>
                    <xdr:rowOff>219075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17</v>
      </c>
      <c r="H1" s="68">
        <f>COUNTA(A2:G38)</f>
        <v>0</v>
      </c>
    </row>
    <row r="2" spans="1:8" x14ac:dyDescent="0.45">
      <c r="A2" s="161"/>
      <c r="B2" s="161"/>
      <c r="C2" s="161"/>
      <c r="D2" s="161"/>
      <c r="E2" s="161"/>
      <c r="F2" s="161"/>
      <c r="G2" s="161"/>
    </row>
    <row r="3" spans="1:8" x14ac:dyDescent="0.45">
      <c r="A3" s="161"/>
      <c r="B3" s="161"/>
      <c r="C3" s="161"/>
      <c r="D3" s="161"/>
      <c r="E3" s="161"/>
      <c r="F3" s="161"/>
      <c r="G3" s="161"/>
    </row>
    <row r="4" spans="1:8" x14ac:dyDescent="0.45">
      <c r="A4" s="161"/>
      <c r="B4" s="161"/>
      <c r="C4" s="161"/>
      <c r="D4" s="161"/>
      <c r="E4" s="161"/>
      <c r="F4" s="161"/>
      <c r="G4" s="161"/>
    </row>
    <row r="5" spans="1:8" x14ac:dyDescent="0.45">
      <c r="A5" s="161"/>
      <c r="B5" s="161"/>
      <c r="C5" s="161"/>
      <c r="D5" s="161"/>
      <c r="E5" s="161"/>
      <c r="F5" s="161"/>
      <c r="G5" s="161"/>
    </row>
    <row r="6" spans="1:8" x14ac:dyDescent="0.45">
      <c r="A6" s="161"/>
      <c r="B6" s="161"/>
      <c r="C6" s="161"/>
      <c r="D6" s="161"/>
      <c r="E6" s="161"/>
      <c r="F6" s="161"/>
      <c r="G6" s="161"/>
    </row>
    <row r="7" spans="1:8" x14ac:dyDescent="0.45">
      <c r="A7" s="161"/>
      <c r="B7" s="161"/>
      <c r="C7" s="161"/>
      <c r="D7" s="161"/>
      <c r="E7" s="161"/>
      <c r="F7" s="161"/>
      <c r="G7" s="161"/>
    </row>
    <row r="8" spans="1:8" x14ac:dyDescent="0.45">
      <c r="A8" s="161"/>
      <c r="B8" s="161"/>
      <c r="C8" s="161"/>
      <c r="D8" s="161"/>
      <c r="E8" s="161"/>
      <c r="F8" s="161"/>
      <c r="G8" s="161"/>
    </row>
    <row r="9" spans="1:8" x14ac:dyDescent="0.45">
      <c r="A9" s="161"/>
      <c r="B9" s="161"/>
      <c r="C9" s="161"/>
      <c r="D9" s="161"/>
      <c r="E9" s="161"/>
      <c r="F9" s="161"/>
      <c r="G9" s="161"/>
    </row>
    <row r="10" spans="1:8" x14ac:dyDescent="0.45">
      <c r="A10" s="161"/>
      <c r="B10" s="161"/>
      <c r="C10" s="161"/>
      <c r="D10" s="161"/>
      <c r="E10" s="161"/>
      <c r="F10" s="161"/>
      <c r="G10" s="161"/>
    </row>
    <row r="11" spans="1:8" x14ac:dyDescent="0.45">
      <c r="A11" s="161"/>
      <c r="B11" s="161"/>
      <c r="C11" s="161"/>
      <c r="D11" s="161"/>
      <c r="E11" s="161"/>
      <c r="F11" s="161"/>
      <c r="G11" s="161"/>
    </row>
    <row r="12" spans="1:8" x14ac:dyDescent="0.45">
      <c r="A12" s="161"/>
      <c r="B12" s="161"/>
      <c r="C12" s="161"/>
      <c r="D12" s="161"/>
      <c r="E12" s="161"/>
      <c r="F12" s="161"/>
      <c r="G12" s="161"/>
    </row>
    <row r="13" spans="1:8" x14ac:dyDescent="0.45">
      <c r="A13" s="161"/>
      <c r="B13" s="161"/>
      <c r="C13" s="161"/>
      <c r="D13" s="161"/>
      <c r="E13" s="161"/>
      <c r="F13" s="161"/>
      <c r="G13" s="161"/>
    </row>
    <row r="14" spans="1:8" x14ac:dyDescent="0.45">
      <c r="A14" s="161"/>
      <c r="B14" s="161"/>
      <c r="C14" s="161"/>
      <c r="D14" s="161"/>
      <c r="E14" s="161"/>
      <c r="F14" s="161"/>
      <c r="G14" s="161"/>
    </row>
    <row r="15" spans="1:8" x14ac:dyDescent="0.45">
      <c r="A15" s="161"/>
      <c r="B15" s="161"/>
      <c r="C15" s="161"/>
      <c r="D15" s="161"/>
      <c r="E15" s="161"/>
      <c r="F15" s="161"/>
      <c r="G15" s="161"/>
    </row>
    <row r="16" spans="1:8" x14ac:dyDescent="0.45">
      <c r="A16" s="161"/>
      <c r="B16" s="161"/>
      <c r="C16" s="161"/>
      <c r="D16" s="161"/>
      <c r="E16" s="161"/>
      <c r="F16" s="161"/>
      <c r="G16" s="161"/>
    </row>
    <row r="17" spans="1:7" x14ac:dyDescent="0.45">
      <c r="A17" s="161"/>
      <c r="B17" s="161"/>
      <c r="C17" s="161"/>
      <c r="D17" s="161"/>
      <c r="E17" s="161"/>
      <c r="F17" s="161"/>
      <c r="G17" s="161"/>
    </row>
    <row r="18" spans="1:7" x14ac:dyDescent="0.45">
      <c r="A18" s="161"/>
      <c r="B18" s="161"/>
      <c r="C18" s="161"/>
      <c r="D18" s="161"/>
      <c r="E18" s="161"/>
      <c r="F18" s="161"/>
      <c r="G18" s="161"/>
    </row>
    <row r="19" spans="1:7" x14ac:dyDescent="0.45">
      <c r="A19" s="161"/>
      <c r="B19" s="161"/>
      <c r="C19" s="161"/>
      <c r="D19" s="161"/>
      <c r="E19" s="161"/>
      <c r="F19" s="161"/>
      <c r="G19" s="161"/>
    </row>
    <row r="20" spans="1:7" x14ac:dyDescent="0.45">
      <c r="A20" s="161"/>
      <c r="B20" s="161"/>
      <c r="C20" s="161"/>
      <c r="D20" s="161"/>
      <c r="E20" s="161"/>
      <c r="F20" s="161"/>
      <c r="G20" s="161"/>
    </row>
    <row r="21" spans="1:7" x14ac:dyDescent="0.45">
      <c r="A21" s="161"/>
      <c r="B21" s="161"/>
      <c r="C21" s="161"/>
      <c r="D21" s="161"/>
      <c r="E21" s="161"/>
      <c r="F21" s="161"/>
      <c r="G21" s="161"/>
    </row>
    <row r="22" spans="1:7" x14ac:dyDescent="0.45">
      <c r="A22" s="161"/>
      <c r="B22" s="161"/>
      <c r="C22" s="161"/>
      <c r="D22" s="161"/>
      <c r="E22" s="161"/>
      <c r="F22" s="161"/>
      <c r="G22" s="161"/>
    </row>
    <row r="23" spans="1:7" x14ac:dyDescent="0.45">
      <c r="A23" s="161"/>
      <c r="B23" s="161"/>
      <c r="C23" s="161"/>
      <c r="D23" s="161"/>
      <c r="E23" s="161"/>
      <c r="F23" s="161"/>
      <c r="G23" s="161"/>
    </row>
    <row r="24" spans="1:7" x14ac:dyDescent="0.45">
      <c r="A24" s="161"/>
      <c r="B24" s="161"/>
      <c r="C24" s="161"/>
      <c r="D24" s="161"/>
      <c r="E24" s="161"/>
      <c r="F24" s="161"/>
      <c r="G24" s="161"/>
    </row>
    <row r="25" spans="1:7" x14ac:dyDescent="0.45">
      <c r="A25" s="161"/>
      <c r="B25" s="161"/>
      <c r="C25" s="161"/>
      <c r="D25" s="161"/>
      <c r="E25" s="161"/>
      <c r="F25" s="161"/>
      <c r="G25" s="161"/>
    </row>
    <row r="26" spans="1:7" x14ac:dyDescent="0.45">
      <c r="A26" s="161"/>
      <c r="B26" s="161"/>
      <c r="C26" s="161"/>
      <c r="D26" s="161"/>
      <c r="E26" s="161"/>
      <c r="F26" s="161"/>
      <c r="G26" s="161"/>
    </row>
    <row r="27" spans="1:7" x14ac:dyDescent="0.45">
      <c r="A27" s="161"/>
      <c r="B27" s="161"/>
      <c r="C27" s="161"/>
      <c r="D27" s="161"/>
      <c r="E27" s="161"/>
      <c r="F27" s="161"/>
      <c r="G27" s="161"/>
    </row>
    <row r="28" spans="1:7" x14ac:dyDescent="0.45">
      <c r="A28" s="161"/>
      <c r="B28" s="161"/>
      <c r="C28" s="161"/>
      <c r="D28" s="161"/>
      <c r="E28" s="161"/>
      <c r="F28" s="161"/>
      <c r="G28" s="161"/>
    </row>
    <row r="29" spans="1:7" x14ac:dyDescent="0.45">
      <c r="A29" s="161"/>
      <c r="B29" s="161"/>
      <c r="C29" s="161"/>
      <c r="D29" s="161"/>
      <c r="E29" s="161"/>
      <c r="F29" s="161"/>
      <c r="G29" s="161"/>
    </row>
    <row r="30" spans="1:7" x14ac:dyDescent="0.45">
      <c r="A30" s="161"/>
      <c r="B30" s="161"/>
      <c r="C30" s="161"/>
      <c r="D30" s="161"/>
      <c r="E30" s="161"/>
      <c r="F30" s="161"/>
      <c r="G30" s="161"/>
    </row>
    <row r="31" spans="1:7" x14ac:dyDescent="0.45">
      <c r="A31" s="161"/>
      <c r="B31" s="161"/>
      <c r="C31" s="161"/>
      <c r="D31" s="161"/>
      <c r="E31" s="161"/>
      <c r="F31" s="161"/>
      <c r="G31" s="161"/>
    </row>
    <row r="32" spans="1:7" x14ac:dyDescent="0.45">
      <c r="A32" s="161"/>
      <c r="B32" s="161"/>
      <c r="C32" s="161"/>
      <c r="D32" s="161"/>
      <c r="E32" s="161"/>
      <c r="F32" s="161"/>
      <c r="G32" s="161"/>
    </row>
    <row r="33" spans="1:7" x14ac:dyDescent="0.45">
      <c r="A33" s="161"/>
      <c r="B33" s="161"/>
      <c r="C33" s="161"/>
      <c r="D33" s="161"/>
      <c r="E33" s="161"/>
      <c r="F33" s="161"/>
      <c r="G33" s="161"/>
    </row>
    <row r="34" spans="1:7" x14ac:dyDescent="0.45">
      <c r="A34" s="161"/>
      <c r="B34" s="161"/>
      <c r="C34" s="161"/>
      <c r="D34" s="161"/>
      <c r="E34" s="161"/>
      <c r="F34" s="161"/>
      <c r="G34" s="161"/>
    </row>
    <row r="35" spans="1:7" x14ac:dyDescent="0.45">
      <c r="A35" s="161"/>
      <c r="B35" s="161"/>
      <c r="C35" s="161"/>
      <c r="D35" s="161"/>
      <c r="E35" s="161"/>
      <c r="F35" s="161"/>
      <c r="G35" s="161"/>
    </row>
    <row r="36" spans="1:7" x14ac:dyDescent="0.45">
      <c r="A36" s="161"/>
      <c r="B36" s="161"/>
      <c r="C36" s="161"/>
      <c r="D36" s="161"/>
      <c r="E36" s="161"/>
      <c r="F36" s="161"/>
      <c r="G36" s="161"/>
    </row>
    <row r="37" spans="1:7" x14ac:dyDescent="0.45">
      <c r="A37" s="161"/>
      <c r="B37" s="161"/>
      <c r="C37" s="161"/>
      <c r="D37" s="161"/>
      <c r="E37" s="161"/>
      <c r="F37" s="161"/>
      <c r="G37" s="161"/>
    </row>
    <row r="38" spans="1:7" x14ac:dyDescent="0.45">
      <c r="A38" s="161"/>
      <c r="B38" s="161"/>
      <c r="C38" s="161"/>
      <c r="D38" s="161"/>
      <c r="E38" s="161"/>
      <c r="F38" s="161"/>
      <c r="G38" s="161"/>
    </row>
  </sheetData>
  <sheetProtection algorithmName="SHA-512" hashValue="jQxmt/j8yk4P3GfwK7JIxAI+YRfMoTz523cJEbXdAhmmelmJvwuVrs30TbUzEGcC9FMCSykJJKAJob3ktw261A==" saltValue="1WvohHVMjCsiMD4flUMx6w=="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2"/>
  <dimension ref="A1:C18"/>
  <sheetViews>
    <sheetView workbookViewId="0">
      <selection activeCell="A2" sqref="A2:G2"/>
    </sheetView>
  </sheetViews>
  <sheetFormatPr baseColWidth="10" defaultColWidth="11.42578125" defaultRowHeight="15.4" x14ac:dyDescent="0.45"/>
  <cols>
    <col min="1" max="1" width="16.140625" style="73" customWidth="1"/>
    <col min="2" max="2" width="55.140625" style="82" customWidth="1"/>
    <col min="3" max="256" width="11.42578125" style="73"/>
    <col min="257" max="257" width="16.140625" style="73" customWidth="1"/>
    <col min="258" max="258" width="55.140625" style="73" customWidth="1"/>
    <col min="259" max="512" width="11.42578125" style="73"/>
    <col min="513" max="513" width="16.140625" style="73" customWidth="1"/>
    <col min="514" max="514" width="55.140625" style="73" customWidth="1"/>
    <col min="515" max="768" width="11.42578125" style="73"/>
    <col min="769" max="769" width="16.140625" style="73" customWidth="1"/>
    <col min="770" max="770" width="55.140625" style="73" customWidth="1"/>
    <col min="771" max="1024" width="11.42578125" style="73"/>
    <col min="1025" max="1025" width="16.140625" style="73" customWidth="1"/>
    <col min="1026" max="1026" width="55.140625" style="73" customWidth="1"/>
    <col min="1027" max="1280" width="11.42578125" style="73"/>
    <col min="1281" max="1281" width="16.140625" style="73" customWidth="1"/>
    <col min="1282" max="1282" width="55.140625" style="73" customWidth="1"/>
    <col min="1283" max="1536" width="11.42578125" style="73"/>
    <col min="1537" max="1537" width="16.140625" style="73" customWidth="1"/>
    <col min="1538" max="1538" width="55.140625" style="73" customWidth="1"/>
    <col min="1539" max="1792" width="11.42578125" style="73"/>
    <col min="1793" max="1793" width="16.140625" style="73" customWidth="1"/>
    <col min="1794" max="1794" width="55.140625" style="73" customWidth="1"/>
    <col min="1795" max="2048" width="11.42578125" style="73"/>
    <col min="2049" max="2049" width="16.140625" style="73" customWidth="1"/>
    <col min="2050" max="2050" width="55.140625" style="73" customWidth="1"/>
    <col min="2051" max="2304" width="11.42578125" style="73"/>
    <col min="2305" max="2305" width="16.140625" style="73" customWidth="1"/>
    <col min="2306" max="2306" width="55.140625" style="73" customWidth="1"/>
    <col min="2307" max="2560" width="11.42578125" style="73"/>
    <col min="2561" max="2561" width="16.140625" style="73" customWidth="1"/>
    <col min="2562" max="2562" width="55.140625" style="73" customWidth="1"/>
    <col min="2563" max="2816" width="11.42578125" style="73"/>
    <col min="2817" max="2817" width="16.140625" style="73" customWidth="1"/>
    <col min="2818" max="2818" width="55.140625" style="73" customWidth="1"/>
    <col min="2819" max="3072" width="11.42578125" style="73"/>
    <col min="3073" max="3073" width="16.140625" style="73" customWidth="1"/>
    <col min="3074" max="3074" width="55.140625" style="73" customWidth="1"/>
    <col min="3075" max="3328" width="11.42578125" style="73"/>
    <col min="3329" max="3329" width="16.140625" style="73" customWidth="1"/>
    <col min="3330" max="3330" width="55.140625" style="73" customWidth="1"/>
    <col min="3331" max="3584" width="11.42578125" style="73"/>
    <col min="3585" max="3585" width="16.140625" style="73" customWidth="1"/>
    <col min="3586" max="3586" width="55.140625" style="73" customWidth="1"/>
    <col min="3587" max="3840" width="11.42578125" style="73"/>
    <col min="3841" max="3841" width="16.140625" style="73" customWidth="1"/>
    <col min="3842" max="3842" width="55.140625" style="73" customWidth="1"/>
    <col min="3843" max="4096" width="11.42578125" style="73"/>
    <col min="4097" max="4097" width="16.140625" style="73" customWidth="1"/>
    <col min="4098" max="4098" width="55.140625" style="73" customWidth="1"/>
    <col min="4099" max="4352" width="11.42578125" style="73"/>
    <col min="4353" max="4353" width="16.140625" style="73" customWidth="1"/>
    <col min="4354" max="4354" width="55.140625" style="73" customWidth="1"/>
    <col min="4355" max="4608" width="11.42578125" style="73"/>
    <col min="4609" max="4609" width="16.140625" style="73" customWidth="1"/>
    <col min="4610" max="4610" width="55.140625" style="73" customWidth="1"/>
    <col min="4611" max="4864" width="11.42578125" style="73"/>
    <col min="4865" max="4865" width="16.140625" style="73" customWidth="1"/>
    <col min="4866" max="4866" width="55.140625" style="73" customWidth="1"/>
    <col min="4867" max="5120" width="11.42578125" style="73"/>
    <col min="5121" max="5121" width="16.140625" style="73" customWidth="1"/>
    <col min="5122" max="5122" width="55.140625" style="73" customWidth="1"/>
    <col min="5123" max="5376" width="11.42578125" style="73"/>
    <col min="5377" max="5377" width="16.140625" style="73" customWidth="1"/>
    <col min="5378" max="5378" width="55.140625" style="73" customWidth="1"/>
    <col min="5379" max="5632" width="11.42578125" style="73"/>
    <col min="5633" max="5633" width="16.140625" style="73" customWidth="1"/>
    <col min="5634" max="5634" width="55.140625" style="73" customWidth="1"/>
    <col min="5635" max="5888" width="11.42578125" style="73"/>
    <col min="5889" max="5889" width="16.140625" style="73" customWidth="1"/>
    <col min="5890" max="5890" width="55.140625" style="73" customWidth="1"/>
    <col min="5891" max="6144" width="11.42578125" style="73"/>
    <col min="6145" max="6145" width="16.140625" style="73" customWidth="1"/>
    <col min="6146" max="6146" width="55.140625" style="73" customWidth="1"/>
    <col min="6147" max="6400" width="11.42578125" style="73"/>
    <col min="6401" max="6401" width="16.140625" style="73" customWidth="1"/>
    <col min="6402" max="6402" width="55.140625" style="73" customWidth="1"/>
    <col min="6403" max="6656" width="11.42578125" style="73"/>
    <col min="6657" max="6657" width="16.140625" style="73" customWidth="1"/>
    <col min="6658" max="6658" width="55.140625" style="73" customWidth="1"/>
    <col min="6659" max="6912" width="11.42578125" style="73"/>
    <col min="6913" max="6913" width="16.140625" style="73" customWidth="1"/>
    <col min="6914" max="6914" width="55.140625" style="73" customWidth="1"/>
    <col min="6915" max="7168" width="11.42578125" style="73"/>
    <col min="7169" max="7169" width="16.140625" style="73" customWidth="1"/>
    <col min="7170" max="7170" width="55.140625" style="73" customWidth="1"/>
    <col min="7171" max="7424" width="11.42578125" style="73"/>
    <col min="7425" max="7425" width="16.140625" style="73" customWidth="1"/>
    <col min="7426" max="7426" width="55.140625" style="73" customWidth="1"/>
    <col min="7427" max="7680" width="11.42578125" style="73"/>
    <col min="7681" max="7681" width="16.140625" style="73" customWidth="1"/>
    <col min="7682" max="7682" width="55.140625" style="73" customWidth="1"/>
    <col min="7683" max="7936" width="11.42578125" style="73"/>
    <col min="7937" max="7937" width="16.140625" style="73" customWidth="1"/>
    <col min="7938" max="7938" width="55.140625" style="73" customWidth="1"/>
    <col min="7939" max="8192" width="11.42578125" style="73"/>
    <col min="8193" max="8193" width="16.140625" style="73" customWidth="1"/>
    <col min="8194" max="8194" width="55.140625" style="73" customWidth="1"/>
    <col min="8195" max="8448" width="11.42578125" style="73"/>
    <col min="8449" max="8449" width="16.140625" style="73" customWidth="1"/>
    <col min="8450" max="8450" width="55.140625" style="73" customWidth="1"/>
    <col min="8451" max="8704" width="11.42578125" style="73"/>
    <col min="8705" max="8705" width="16.140625" style="73" customWidth="1"/>
    <col min="8706" max="8706" width="55.140625" style="73" customWidth="1"/>
    <col min="8707" max="8960" width="11.42578125" style="73"/>
    <col min="8961" max="8961" width="16.140625" style="73" customWidth="1"/>
    <col min="8962" max="8962" width="55.140625" style="73" customWidth="1"/>
    <col min="8963" max="9216" width="11.42578125" style="73"/>
    <col min="9217" max="9217" width="16.140625" style="73" customWidth="1"/>
    <col min="9218" max="9218" width="55.140625" style="73" customWidth="1"/>
    <col min="9219" max="9472" width="11.42578125" style="73"/>
    <col min="9473" max="9473" width="16.140625" style="73" customWidth="1"/>
    <col min="9474" max="9474" width="55.140625" style="73" customWidth="1"/>
    <col min="9475" max="9728" width="11.42578125" style="73"/>
    <col min="9729" max="9729" width="16.140625" style="73" customWidth="1"/>
    <col min="9730" max="9730" width="55.140625" style="73" customWidth="1"/>
    <col min="9731" max="9984" width="11.42578125" style="73"/>
    <col min="9985" max="9985" width="16.140625" style="73" customWidth="1"/>
    <col min="9986" max="9986" width="55.140625" style="73" customWidth="1"/>
    <col min="9987" max="10240" width="11.42578125" style="73"/>
    <col min="10241" max="10241" width="16.140625" style="73" customWidth="1"/>
    <col min="10242" max="10242" width="55.140625" style="73" customWidth="1"/>
    <col min="10243" max="10496" width="11.42578125" style="73"/>
    <col min="10497" max="10497" width="16.140625" style="73" customWidth="1"/>
    <col min="10498" max="10498" width="55.140625" style="73" customWidth="1"/>
    <col min="10499" max="10752" width="11.42578125" style="73"/>
    <col min="10753" max="10753" width="16.140625" style="73" customWidth="1"/>
    <col min="10754" max="10754" width="55.140625" style="73" customWidth="1"/>
    <col min="10755" max="11008" width="11.42578125" style="73"/>
    <col min="11009" max="11009" width="16.140625" style="73" customWidth="1"/>
    <col min="11010" max="11010" width="55.140625" style="73" customWidth="1"/>
    <col min="11011" max="11264" width="11.42578125" style="73"/>
    <col min="11265" max="11265" width="16.140625" style="73" customWidth="1"/>
    <col min="11266" max="11266" width="55.140625" style="73" customWidth="1"/>
    <col min="11267" max="11520" width="11.42578125" style="73"/>
    <col min="11521" max="11521" width="16.140625" style="73" customWidth="1"/>
    <col min="11522" max="11522" width="55.140625" style="73" customWidth="1"/>
    <col min="11523" max="11776" width="11.42578125" style="73"/>
    <col min="11777" max="11777" width="16.140625" style="73" customWidth="1"/>
    <col min="11778" max="11778" width="55.140625" style="73" customWidth="1"/>
    <col min="11779" max="12032" width="11.42578125" style="73"/>
    <col min="12033" max="12033" width="16.140625" style="73" customWidth="1"/>
    <col min="12034" max="12034" width="55.140625" style="73" customWidth="1"/>
    <col min="12035" max="12288" width="11.42578125" style="73"/>
    <col min="12289" max="12289" width="16.140625" style="73" customWidth="1"/>
    <col min="12290" max="12290" width="55.140625" style="73" customWidth="1"/>
    <col min="12291" max="12544" width="11.42578125" style="73"/>
    <col min="12545" max="12545" width="16.140625" style="73" customWidth="1"/>
    <col min="12546" max="12546" width="55.140625" style="73" customWidth="1"/>
    <col min="12547" max="12800" width="11.42578125" style="73"/>
    <col min="12801" max="12801" width="16.140625" style="73" customWidth="1"/>
    <col min="12802" max="12802" width="55.140625" style="73" customWidth="1"/>
    <col min="12803" max="13056" width="11.42578125" style="73"/>
    <col min="13057" max="13057" width="16.140625" style="73" customWidth="1"/>
    <col min="13058" max="13058" width="55.140625" style="73" customWidth="1"/>
    <col min="13059" max="13312" width="11.42578125" style="73"/>
    <col min="13313" max="13313" width="16.140625" style="73" customWidth="1"/>
    <col min="13314" max="13314" width="55.140625" style="73" customWidth="1"/>
    <col min="13315" max="13568" width="11.42578125" style="73"/>
    <col min="13569" max="13569" width="16.140625" style="73" customWidth="1"/>
    <col min="13570" max="13570" width="55.140625" style="73" customWidth="1"/>
    <col min="13571" max="13824" width="11.42578125" style="73"/>
    <col min="13825" max="13825" width="16.140625" style="73" customWidth="1"/>
    <col min="13826" max="13826" width="55.140625" style="73" customWidth="1"/>
    <col min="13827" max="14080" width="11.42578125" style="73"/>
    <col min="14081" max="14081" width="16.140625" style="73" customWidth="1"/>
    <col min="14082" max="14082" width="55.140625" style="73" customWidth="1"/>
    <col min="14083" max="14336" width="11.42578125" style="73"/>
    <col min="14337" max="14337" width="16.140625" style="73" customWidth="1"/>
    <col min="14338" max="14338" width="55.140625" style="73" customWidth="1"/>
    <col min="14339" max="14592" width="11.42578125" style="73"/>
    <col min="14593" max="14593" width="16.140625" style="73" customWidth="1"/>
    <col min="14594" max="14594" width="55.140625" style="73" customWidth="1"/>
    <col min="14595" max="14848" width="11.42578125" style="73"/>
    <col min="14849" max="14849" width="16.140625" style="73" customWidth="1"/>
    <col min="14850" max="14850" width="55.140625" style="73" customWidth="1"/>
    <col min="14851" max="15104" width="11.42578125" style="73"/>
    <col min="15105" max="15105" width="16.140625" style="73" customWidth="1"/>
    <col min="15106" max="15106" width="55.140625" style="73" customWidth="1"/>
    <col min="15107" max="15360" width="11.42578125" style="73"/>
    <col min="15361" max="15361" width="16.140625" style="73" customWidth="1"/>
    <col min="15362" max="15362" width="55.140625" style="73" customWidth="1"/>
    <col min="15363" max="15616" width="11.42578125" style="73"/>
    <col min="15617" max="15617" width="16.140625" style="73" customWidth="1"/>
    <col min="15618" max="15618" width="55.140625" style="73" customWidth="1"/>
    <col min="15619" max="15872" width="11.42578125" style="73"/>
    <col min="15873" max="15873" width="16.140625" style="73" customWidth="1"/>
    <col min="15874" max="15874" width="55.140625" style="73" customWidth="1"/>
    <col min="15875" max="16128" width="11.42578125" style="73"/>
    <col min="16129" max="16129" width="16.140625" style="73" customWidth="1"/>
    <col min="16130" max="16130" width="55.140625" style="73" customWidth="1"/>
    <col min="16131" max="16384" width="11.42578125" style="73"/>
  </cols>
  <sheetData>
    <row r="1" spans="1:3" ht="15.75" thickBot="1" x14ac:dyDescent="0.5">
      <c r="A1" s="71" t="s">
        <v>210</v>
      </c>
      <c r="B1" s="72">
        <v>7</v>
      </c>
      <c r="C1" s="73">
        <f>MAX($A$3:$A$14)-1</f>
        <v>11</v>
      </c>
    </row>
    <row r="2" spans="1:3" ht="15.75" thickTop="1" x14ac:dyDescent="0.45">
      <c r="A2" s="74" t="s">
        <v>31</v>
      </c>
      <c r="B2" s="75" t="s">
        <v>32</v>
      </c>
      <c r="C2" s="73" t="s">
        <v>33</v>
      </c>
    </row>
    <row r="3" spans="1:3" x14ac:dyDescent="0.45">
      <c r="A3" s="19">
        <v>1</v>
      </c>
      <c r="B3" s="78" t="s">
        <v>205</v>
      </c>
      <c r="C3" s="79"/>
    </row>
    <row r="4" spans="1:3" x14ac:dyDescent="0.45">
      <c r="A4" s="77">
        <v>2</v>
      </c>
      <c r="B4" s="78" t="s">
        <v>206</v>
      </c>
      <c r="C4" s="80" t="s">
        <v>35</v>
      </c>
    </row>
    <row r="5" spans="1:3" x14ac:dyDescent="0.45">
      <c r="A5" s="77">
        <v>3</v>
      </c>
      <c r="B5" s="78" t="s">
        <v>207</v>
      </c>
      <c r="C5" s="79"/>
    </row>
    <row r="6" spans="1:3" x14ac:dyDescent="0.45">
      <c r="A6" s="19">
        <v>4</v>
      </c>
      <c r="B6" s="78" t="s">
        <v>208</v>
      </c>
      <c r="C6" s="80" t="s">
        <v>35</v>
      </c>
    </row>
    <row r="7" spans="1:3" x14ac:dyDescent="0.45">
      <c r="A7" s="77">
        <v>5</v>
      </c>
      <c r="B7" s="78" t="s">
        <v>209</v>
      </c>
      <c r="C7" s="80"/>
    </row>
    <row r="8" spans="1:3" x14ac:dyDescent="0.45">
      <c r="A8" s="77">
        <v>6</v>
      </c>
      <c r="B8" s="78" t="s">
        <v>123</v>
      </c>
      <c r="C8" s="80"/>
    </row>
    <row r="9" spans="1:3" x14ac:dyDescent="0.45">
      <c r="A9" s="77">
        <v>7</v>
      </c>
      <c r="B9" s="78" t="s">
        <v>211</v>
      </c>
      <c r="C9" s="80"/>
    </row>
    <row r="10" spans="1:3" ht="41.65" x14ac:dyDescent="0.45">
      <c r="A10" s="77">
        <v>8</v>
      </c>
      <c r="B10" s="78" t="s">
        <v>212</v>
      </c>
      <c r="C10" s="80"/>
    </row>
    <row r="11" spans="1:3" ht="27.75" x14ac:dyDescent="0.45">
      <c r="A11" s="77">
        <v>9</v>
      </c>
      <c r="B11" s="78" t="s">
        <v>213</v>
      </c>
      <c r="C11" s="80"/>
    </row>
    <row r="12" spans="1:3" x14ac:dyDescent="0.45">
      <c r="A12" s="77">
        <v>10</v>
      </c>
      <c r="B12" s="78" t="s">
        <v>214</v>
      </c>
      <c r="C12" s="80"/>
    </row>
    <row r="13" spans="1:3" x14ac:dyDescent="0.45">
      <c r="A13" s="77">
        <v>11</v>
      </c>
      <c r="B13" s="76" t="s">
        <v>4</v>
      </c>
    </row>
    <row r="14" spans="1:3" x14ac:dyDescent="0.45">
      <c r="A14" s="77">
        <v>12</v>
      </c>
      <c r="B14" s="81"/>
    </row>
    <row r="15" spans="1:3" x14ac:dyDescent="0.45">
      <c r="A15" s="77"/>
    </row>
    <row r="16" spans="1:3" x14ac:dyDescent="0.45">
      <c r="A16" s="77"/>
    </row>
    <row r="17" spans="1:1" x14ac:dyDescent="0.45">
      <c r="A17" s="77"/>
    </row>
    <row r="18" spans="1:1" x14ac:dyDescent="0.45">
      <c r="A18" s="77"/>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A1:C26"/>
  <sheetViews>
    <sheetView workbookViewId="0">
      <selection activeCell="A2" sqref="A2:G2"/>
    </sheetView>
  </sheetViews>
  <sheetFormatPr baseColWidth="10" defaultColWidth="11.42578125" defaultRowHeight="15.4" x14ac:dyDescent="0.45"/>
  <cols>
    <col min="1" max="1" width="24.42578125" style="14" customWidth="1"/>
    <col min="2" max="2" width="55.140625" style="15" customWidth="1"/>
    <col min="3" max="16384" width="11.42578125" style="14"/>
  </cols>
  <sheetData>
    <row r="1" spans="1:3" ht="55.9" thickBot="1" x14ac:dyDescent="0.5">
      <c r="A1" s="24" t="str">
        <f>Ergebnisse!A21</f>
        <v>Wasser 
(bei Gehalten &lt; 1,0 g genügt die Agabe von 2 signifikanten Stellen)</v>
      </c>
      <c r="B1" s="23">
        <v>24</v>
      </c>
      <c r="C1" s="14">
        <f>MAX($A$3:$A$26)-1</f>
        <v>23</v>
      </c>
    </row>
    <row r="2" spans="1:3" ht="15.75" thickTop="1" x14ac:dyDescent="0.4">
      <c r="A2" s="30"/>
      <c r="B2" s="20" t="s">
        <v>32</v>
      </c>
      <c r="C2" s="14" t="s">
        <v>34</v>
      </c>
    </row>
    <row r="3" spans="1:3" x14ac:dyDescent="0.45">
      <c r="A3" s="19">
        <v>1</v>
      </c>
      <c r="B3" s="49" t="s">
        <v>83</v>
      </c>
      <c r="C3" s="15"/>
    </row>
    <row r="4" spans="1:3" x14ac:dyDescent="0.45">
      <c r="A4" s="19">
        <v>2</v>
      </c>
      <c r="B4" s="29" t="s">
        <v>84</v>
      </c>
      <c r="C4" s="15" t="s">
        <v>35</v>
      </c>
    </row>
    <row r="5" spans="1:3" x14ac:dyDescent="0.45">
      <c r="A5" s="19">
        <v>3</v>
      </c>
      <c r="B5" s="29" t="s">
        <v>113</v>
      </c>
      <c r="C5" s="32"/>
    </row>
    <row r="6" spans="1:3" x14ac:dyDescent="0.45">
      <c r="A6" s="19">
        <v>4</v>
      </c>
      <c r="B6" s="29" t="s">
        <v>111</v>
      </c>
      <c r="C6" s="32" t="s">
        <v>35</v>
      </c>
    </row>
    <row r="7" spans="1:3" x14ac:dyDescent="0.45">
      <c r="A7" s="19">
        <v>5</v>
      </c>
      <c r="B7" s="29" t="s">
        <v>63</v>
      </c>
      <c r="C7" s="32"/>
    </row>
    <row r="8" spans="1:3" x14ac:dyDescent="0.45">
      <c r="A8" s="19">
        <v>6</v>
      </c>
      <c r="B8" s="29" t="s">
        <v>62</v>
      </c>
      <c r="C8" s="32" t="s">
        <v>35</v>
      </c>
    </row>
    <row r="9" spans="1:3" ht="13.9" x14ac:dyDescent="0.4">
      <c r="A9" s="19">
        <v>7</v>
      </c>
      <c r="B9" s="46" t="s">
        <v>253</v>
      </c>
    </row>
    <row r="10" spans="1:3" ht="13.9" x14ac:dyDescent="0.4">
      <c r="A10" s="19">
        <v>8</v>
      </c>
      <c r="B10" s="46" t="s">
        <v>254</v>
      </c>
      <c r="C10" s="14" t="s">
        <v>35</v>
      </c>
    </row>
    <row r="11" spans="1:3" ht="13.9" x14ac:dyDescent="0.4">
      <c r="A11" s="19">
        <v>9</v>
      </c>
      <c r="B11" s="46" t="s">
        <v>219</v>
      </c>
    </row>
    <row r="12" spans="1:3" ht="13.9" x14ac:dyDescent="0.4">
      <c r="A12" s="19">
        <v>10</v>
      </c>
      <c r="B12" s="46" t="s">
        <v>220</v>
      </c>
      <c r="C12" s="14" t="s">
        <v>35</v>
      </c>
    </row>
    <row r="13" spans="1:3" x14ac:dyDescent="0.45">
      <c r="A13" s="19">
        <v>11</v>
      </c>
      <c r="B13" s="29" t="s">
        <v>108</v>
      </c>
      <c r="C13" s="32"/>
    </row>
    <row r="14" spans="1:3" x14ac:dyDescent="0.45">
      <c r="A14" s="19">
        <v>12</v>
      </c>
      <c r="B14" s="29" t="s">
        <v>109</v>
      </c>
      <c r="C14" s="32" t="s">
        <v>35</v>
      </c>
    </row>
    <row r="15" spans="1:3" x14ac:dyDescent="0.45">
      <c r="A15" s="19">
        <v>13</v>
      </c>
      <c r="B15" s="29" t="s">
        <v>224</v>
      </c>
      <c r="C15" s="32"/>
    </row>
    <row r="16" spans="1:3" x14ac:dyDescent="0.45">
      <c r="A16" s="19">
        <v>14</v>
      </c>
      <c r="B16" s="29" t="s">
        <v>186</v>
      </c>
      <c r="C16" s="32"/>
    </row>
    <row r="17" spans="1:3" x14ac:dyDescent="0.45">
      <c r="A17" s="19">
        <v>15</v>
      </c>
      <c r="B17" s="29" t="s">
        <v>110</v>
      </c>
      <c r="C17" s="32"/>
    </row>
    <row r="18" spans="1:3" ht="13.9" x14ac:dyDescent="0.4">
      <c r="A18" s="19">
        <v>16</v>
      </c>
      <c r="B18" s="29" t="s">
        <v>112</v>
      </c>
    </row>
    <row r="19" spans="1:3" ht="13.9" x14ac:dyDescent="0.4">
      <c r="A19" s="19">
        <v>17</v>
      </c>
      <c r="B19" s="46" t="s">
        <v>269</v>
      </c>
    </row>
    <row r="20" spans="1:3" ht="13.9" x14ac:dyDescent="0.4">
      <c r="A20" s="19">
        <v>18</v>
      </c>
      <c r="B20" s="46" t="s">
        <v>146</v>
      </c>
    </row>
    <row r="21" spans="1:3" ht="13.9" x14ac:dyDescent="0.4">
      <c r="A21" s="19">
        <v>19</v>
      </c>
      <c r="B21" s="46" t="s">
        <v>147</v>
      </c>
    </row>
    <row r="22" spans="1:3" ht="13.9" x14ac:dyDescent="0.4">
      <c r="A22" s="19">
        <v>20</v>
      </c>
      <c r="B22" s="46" t="s">
        <v>172</v>
      </c>
    </row>
    <row r="23" spans="1:3" ht="13.9" x14ac:dyDescent="0.4">
      <c r="A23" s="19">
        <v>21</v>
      </c>
      <c r="B23" s="46" t="s">
        <v>183</v>
      </c>
    </row>
    <row r="24" spans="1:3" ht="13.9" x14ac:dyDescent="0.4">
      <c r="A24" s="19">
        <v>22</v>
      </c>
      <c r="B24" s="46" t="s">
        <v>270</v>
      </c>
    </row>
    <row r="25" spans="1:3" ht="13.9" x14ac:dyDescent="0.4">
      <c r="A25" s="19">
        <v>23</v>
      </c>
      <c r="B25" s="29" t="s">
        <v>4</v>
      </c>
      <c r="C25" s="31"/>
    </row>
    <row r="26" spans="1:3" x14ac:dyDescent="0.4">
      <c r="A26" s="19">
        <v>24</v>
      </c>
      <c r="B26"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dimension ref="A1:D21"/>
  <sheetViews>
    <sheetView workbookViewId="0">
      <selection activeCell="A2" sqref="A2:G2"/>
    </sheetView>
  </sheetViews>
  <sheetFormatPr baseColWidth="10" defaultColWidth="11.42578125" defaultRowHeight="15.4" x14ac:dyDescent="0.45"/>
  <cols>
    <col min="1" max="1" width="13.140625" style="15" customWidth="1"/>
    <col min="2" max="2" width="55.140625" style="14" customWidth="1"/>
    <col min="3" max="16384" width="11.42578125" style="15"/>
  </cols>
  <sheetData>
    <row r="1" spans="1:4" ht="31.15" thickBot="1" x14ac:dyDescent="0.5">
      <c r="A1" s="21" t="str">
        <f>Ergebnisse!A22</f>
        <v>Saccharose, wasserfrei</v>
      </c>
      <c r="B1" s="23">
        <v>18</v>
      </c>
      <c r="C1" s="15">
        <f>MAX($A$3:$A$20)-1</f>
        <v>17</v>
      </c>
    </row>
    <row r="2" spans="1:4" ht="15.75" thickTop="1" x14ac:dyDescent="0.45">
      <c r="A2" s="20" t="s">
        <v>31</v>
      </c>
      <c r="B2" s="20" t="s">
        <v>32</v>
      </c>
      <c r="C2" s="15" t="s">
        <v>33</v>
      </c>
    </row>
    <row r="3" spans="1:4" ht="26.25" x14ac:dyDescent="0.45">
      <c r="A3" s="19">
        <v>1</v>
      </c>
      <c r="B3" s="29" t="s">
        <v>148</v>
      </c>
      <c r="D3" s="15" t="s">
        <v>229</v>
      </c>
    </row>
    <row r="4" spans="1:4" ht="26.25" x14ac:dyDescent="0.45">
      <c r="A4" s="19">
        <v>2</v>
      </c>
      <c r="B4" s="29" t="s">
        <v>178</v>
      </c>
      <c r="D4" s="15" t="s">
        <v>229</v>
      </c>
    </row>
    <row r="5" spans="1:4" ht="26.25" x14ac:dyDescent="0.45">
      <c r="A5" s="19">
        <v>3</v>
      </c>
      <c r="B5" s="29" t="s">
        <v>179</v>
      </c>
      <c r="C5" s="32"/>
      <c r="D5" s="15" t="s">
        <v>229</v>
      </c>
    </row>
    <row r="6" spans="1:4" x14ac:dyDescent="0.45">
      <c r="A6" s="19">
        <v>4</v>
      </c>
      <c r="B6" s="29" t="s">
        <v>152</v>
      </c>
      <c r="C6" s="32"/>
      <c r="D6" s="15" t="s">
        <v>229</v>
      </c>
    </row>
    <row r="7" spans="1:4" x14ac:dyDescent="0.45">
      <c r="A7" s="19">
        <v>5</v>
      </c>
      <c r="B7" s="29" t="s">
        <v>123</v>
      </c>
      <c r="C7" s="32"/>
      <c r="D7" s="15" t="s">
        <v>230</v>
      </c>
    </row>
    <row r="8" spans="1:4" ht="26.25" x14ac:dyDescent="0.45">
      <c r="A8" s="19">
        <v>6</v>
      </c>
      <c r="B8" s="29" t="s">
        <v>203</v>
      </c>
      <c r="C8" s="32"/>
      <c r="D8" s="15" t="s">
        <v>230</v>
      </c>
    </row>
    <row r="9" spans="1:4" x14ac:dyDescent="0.45">
      <c r="A9" s="19">
        <v>7</v>
      </c>
      <c r="B9" s="29" t="s">
        <v>141</v>
      </c>
      <c r="C9" s="32"/>
      <c r="D9" s="15" t="s">
        <v>230</v>
      </c>
    </row>
    <row r="10" spans="1:4" x14ac:dyDescent="0.45">
      <c r="A10" s="19">
        <v>8</v>
      </c>
      <c r="B10" s="29" t="s">
        <v>177</v>
      </c>
      <c r="C10" s="32"/>
      <c r="D10" s="15" t="s">
        <v>230</v>
      </c>
    </row>
    <row r="11" spans="1:4" x14ac:dyDescent="0.45">
      <c r="A11" s="19">
        <v>9</v>
      </c>
      <c r="B11" s="29" t="s">
        <v>176</v>
      </c>
      <c r="C11" s="32" t="s">
        <v>35</v>
      </c>
      <c r="D11" s="15" t="s">
        <v>230</v>
      </c>
    </row>
    <row r="12" spans="1:4" x14ac:dyDescent="0.45">
      <c r="A12" s="19">
        <v>10</v>
      </c>
      <c r="B12" s="29" t="s">
        <v>180</v>
      </c>
      <c r="C12" s="32"/>
    </row>
    <row r="13" spans="1:4" x14ac:dyDescent="0.45">
      <c r="A13" s="19">
        <v>11</v>
      </c>
      <c r="B13" s="29" t="s">
        <v>216</v>
      </c>
      <c r="C13" s="32"/>
      <c r="D13" s="15" t="s">
        <v>229</v>
      </c>
    </row>
    <row r="14" spans="1:4" ht="26.25" x14ac:dyDescent="0.45">
      <c r="A14" s="19">
        <v>12</v>
      </c>
      <c r="B14" s="29" t="s">
        <v>221</v>
      </c>
      <c r="C14" s="32"/>
      <c r="D14" s="15" t="s">
        <v>229</v>
      </c>
    </row>
    <row r="15" spans="1:4" ht="26.25" x14ac:dyDescent="0.45">
      <c r="A15" s="19">
        <v>13</v>
      </c>
      <c r="B15" s="29" t="s">
        <v>256</v>
      </c>
      <c r="C15" s="32"/>
      <c r="D15" s="15" t="s">
        <v>229</v>
      </c>
    </row>
    <row r="16" spans="1:4" ht="26.25" x14ac:dyDescent="0.45">
      <c r="A16" s="19">
        <v>14</v>
      </c>
      <c r="B16" s="29" t="s">
        <v>255</v>
      </c>
      <c r="C16" s="32"/>
      <c r="D16" s="15" t="s">
        <v>229</v>
      </c>
    </row>
    <row r="17" spans="1:4" ht="26.25" x14ac:dyDescent="0.45">
      <c r="A17" s="19">
        <v>15</v>
      </c>
      <c r="B17" s="29" t="s">
        <v>271</v>
      </c>
      <c r="C17" s="32"/>
      <c r="D17" s="15" t="s">
        <v>229</v>
      </c>
    </row>
    <row r="18" spans="1:4" x14ac:dyDescent="0.45">
      <c r="A18" s="19">
        <v>16</v>
      </c>
      <c r="B18" s="29" t="s">
        <v>272</v>
      </c>
      <c r="C18" s="32"/>
      <c r="D18" s="15" t="s">
        <v>229</v>
      </c>
    </row>
    <row r="19" spans="1:4" x14ac:dyDescent="0.45">
      <c r="A19" s="19">
        <v>17</v>
      </c>
      <c r="B19" s="29" t="s">
        <v>58</v>
      </c>
      <c r="C19" s="32"/>
    </row>
    <row r="20" spans="1:4" x14ac:dyDescent="0.45">
      <c r="A20" s="19">
        <v>18</v>
      </c>
      <c r="B20" s="29"/>
      <c r="C20" s="14"/>
    </row>
    <row r="21" spans="1:4" x14ac:dyDescent="0.45">
      <c r="B21" s="2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2"/>
  <dimension ref="A1:D19"/>
  <sheetViews>
    <sheetView workbookViewId="0">
      <selection activeCell="A2" sqref="A2:G2"/>
    </sheetView>
  </sheetViews>
  <sheetFormatPr baseColWidth="10" defaultColWidth="11.42578125" defaultRowHeight="15.4" x14ac:dyDescent="0.45"/>
  <cols>
    <col min="1" max="1" width="16.640625" style="15" customWidth="1"/>
    <col min="2" max="2" width="64.42578125" style="15" customWidth="1"/>
    <col min="3" max="3" width="6.85546875" style="15" bestFit="1" customWidth="1"/>
    <col min="4" max="16384" width="11.42578125" style="15"/>
  </cols>
  <sheetData>
    <row r="1" spans="1:4" ht="31.15" thickBot="1" x14ac:dyDescent="0.5">
      <c r="A1" s="21" t="str">
        <f>Ergebnisse!A23</f>
        <v>Lactose, wasserfrei</v>
      </c>
      <c r="B1" s="23">
        <v>17</v>
      </c>
      <c r="C1" s="15">
        <f>MAX($A$3:$A$19)-1</f>
        <v>16</v>
      </c>
    </row>
    <row r="2" spans="1:4" ht="15.75" thickTop="1" x14ac:dyDescent="0.45">
      <c r="A2" s="20" t="s">
        <v>31</v>
      </c>
      <c r="B2" s="20" t="s">
        <v>32</v>
      </c>
      <c r="C2" s="15" t="s">
        <v>33</v>
      </c>
    </row>
    <row r="3" spans="1:4" x14ac:dyDescent="0.45">
      <c r="A3" s="19">
        <v>1</v>
      </c>
      <c r="B3" s="29" t="s">
        <v>137</v>
      </c>
      <c r="D3" s="15" t="s">
        <v>232</v>
      </c>
    </row>
    <row r="4" spans="1:4" x14ac:dyDescent="0.45">
      <c r="A4" s="19">
        <v>2</v>
      </c>
      <c r="B4" s="29" t="s">
        <v>138</v>
      </c>
      <c r="C4" s="15" t="s">
        <v>35</v>
      </c>
      <c r="D4" s="15" t="s">
        <v>232</v>
      </c>
    </row>
    <row r="5" spans="1:4" x14ac:dyDescent="0.45">
      <c r="A5" s="19">
        <v>3</v>
      </c>
      <c r="B5" s="29" t="s">
        <v>122</v>
      </c>
      <c r="C5" s="32"/>
      <c r="D5" s="15" t="s">
        <v>232</v>
      </c>
    </row>
    <row r="6" spans="1:4" x14ac:dyDescent="0.45">
      <c r="A6" s="19">
        <v>4</v>
      </c>
      <c r="B6" s="29" t="s">
        <v>120</v>
      </c>
      <c r="C6" s="32"/>
      <c r="D6" s="15" t="s">
        <v>232</v>
      </c>
    </row>
    <row r="7" spans="1:4" x14ac:dyDescent="0.45">
      <c r="A7" s="19">
        <v>5</v>
      </c>
      <c r="B7" s="29" t="s">
        <v>139</v>
      </c>
      <c r="C7" s="32"/>
      <c r="D7" s="15" t="s">
        <v>231</v>
      </c>
    </row>
    <row r="8" spans="1:4" x14ac:dyDescent="0.45">
      <c r="A8" s="19">
        <v>6</v>
      </c>
      <c r="B8" s="29" t="s">
        <v>118</v>
      </c>
      <c r="C8" s="32"/>
      <c r="D8" s="15" t="s">
        <v>233</v>
      </c>
    </row>
    <row r="9" spans="1:4" x14ac:dyDescent="0.45">
      <c r="A9" s="19">
        <v>7</v>
      </c>
      <c r="B9" s="29" t="s">
        <v>121</v>
      </c>
      <c r="C9" s="32"/>
      <c r="D9" s="15" t="s">
        <v>231</v>
      </c>
    </row>
    <row r="10" spans="1:4" ht="26.25" x14ac:dyDescent="0.45">
      <c r="A10" s="19">
        <v>8</v>
      </c>
      <c r="B10" s="29" t="s">
        <v>203</v>
      </c>
      <c r="C10" s="32"/>
      <c r="D10" s="15" t="s">
        <v>231</v>
      </c>
    </row>
    <row r="11" spans="1:4" x14ac:dyDescent="0.45">
      <c r="A11" s="19">
        <v>9</v>
      </c>
      <c r="B11" s="29" t="s">
        <v>141</v>
      </c>
      <c r="C11" s="32"/>
      <c r="D11" s="15" t="s">
        <v>231</v>
      </c>
    </row>
    <row r="12" spans="1:4" x14ac:dyDescent="0.45">
      <c r="A12" s="19">
        <v>10</v>
      </c>
      <c r="B12" s="29" t="s">
        <v>177</v>
      </c>
      <c r="C12" s="32"/>
      <c r="D12" s="15" t="s">
        <v>231</v>
      </c>
    </row>
    <row r="13" spans="1:4" x14ac:dyDescent="0.45">
      <c r="A13" s="19">
        <v>11</v>
      </c>
      <c r="B13" s="29" t="s">
        <v>176</v>
      </c>
      <c r="C13" s="32" t="s">
        <v>35</v>
      </c>
      <c r="D13" s="15" t="s">
        <v>231</v>
      </c>
    </row>
    <row r="14" spans="1:4" x14ac:dyDescent="0.45">
      <c r="A14" s="19">
        <v>12</v>
      </c>
      <c r="B14" s="29" t="s">
        <v>180</v>
      </c>
      <c r="C14" s="32"/>
    </row>
    <row r="15" spans="1:4" x14ac:dyDescent="0.45">
      <c r="A15" s="19">
        <v>13</v>
      </c>
      <c r="B15" s="29" t="s">
        <v>257</v>
      </c>
      <c r="C15" s="32"/>
      <c r="D15" s="15" t="s">
        <v>232</v>
      </c>
    </row>
    <row r="16" spans="1:4" x14ac:dyDescent="0.45">
      <c r="A16" s="19">
        <v>14</v>
      </c>
      <c r="B16" s="29" t="s">
        <v>258</v>
      </c>
      <c r="C16" s="32"/>
      <c r="D16" s="15" t="s">
        <v>232</v>
      </c>
    </row>
    <row r="17" spans="1:3" x14ac:dyDescent="0.45">
      <c r="A17" s="19">
        <v>15</v>
      </c>
      <c r="B17" s="29" t="s">
        <v>259</v>
      </c>
      <c r="C17" s="32"/>
    </row>
    <row r="18" spans="1:3" x14ac:dyDescent="0.45">
      <c r="A18" s="19">
        <v>16</v>
      </c>
      <c r="B18" s="29" t="s">
        <v>58</v>
      </c>
      <c r="C18" s="32"/>
    </row>
    <row r="19" spans="1:3" x14ac:dyDescent="0.45">
      <c r="A19" s="19">
        <v>17</v>
      </c>
      <c r="B19" s="17"/>
      <c r="C19"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dimension ref="A1:C19"/>
  <sheetViews>
    <sheetView workbookViewId="0">
      <selection activeCell="A2" sqref="A2:G2"/>
    </sheetView>
  </sheetViews>
  <sheetFormatPr baseColWidth="10" defaultColWidth="11.42578125" defaultRowHeight="15.4" x14ac:dyDescent="0.45"/>
  <cols>
    <col min="1" max="1" width="13.140625" style="15" customWidth="1"/>
    <col min="2" max="2" width="55.140625" style="53" customWidth="1"/>
    <col min="3" max="16384" width="11.42578125" style="15"/>
  </cols>
  <sheetData>
    <row r="1" spans="1:3" ht="15.75" thickBot="1" x14ac:dyDescent="0.5">
      <c r="A1" s="15" t="str">
        <f>Ergebnisse!A25</f>
        <v>Fett</v>
      </c>
      <c r="B1" s="53">
        <v>17</v>
      </c>
      <c r="C1" s="15">
        <f>MAX($A$3:$A$19)-1</f>
        <v>16</v>
      </c>
    </row>
    <row r="2" spans="1:3" ht="15.75" thickTop="1" x14ac:dyDescent="0.45">
      <c r="A2" s="20" t="s">
        <v>31</v>
      </c>
      <c r="B2" s="54" t="s">
        <v>32</v>
      </c>
    </row>
    <row r="3" spans="1:3" x14ac:dyDescent="0.45">
      <c r="A3" s="19">
        <v>1</v>
      </c>
      <c r="B3" s="46" t="s">
        <v>114</v>
      </c>
    </row>
    <row r="4" spans="1:3" x14ac:dyDescent="0.45">
      <c r="A4" s="19">
        <v>2</v>
      </c>
      <c r="B4" s="46" t="s">
        <v>115</v>
      </c>
      <c r="C4" s="15" t="s">
        <v>35</v>
      </c>
    </row>
    <row r="5" spans="1:3" x14ac:dyDescent="0.45">
      <c r="A5" s="19">
        <v>3</v>
      </c>
      <c r="B5" s="46" t="s">
        <v>64</v>
      </c>
      <c r="C5" s="32"/>
    </row>
    <row r="6" spans="1:3" x14ac:dyDescent="0.45">
      <c r="A6" s="19">
        <v>4</v>
      </c>
      <c r="B6" s="46" t="s">
        <v>189</v>
      </c>
      <c r="C6" s="32"/>
    </row>
    <row r="7" spans="1:3" ht="16.5" customHeight="1" x14ac:dyDescent="0.45">
      <c r="A7" s="19">
        <v>5</v>
      </c>
      <c r="B7" s="46" t="s">
        <v>190</v>
      </c>
      <c r="C7" s="32" t="s">
        <v>35</v>
      </c>
    </row>
    <row r="8" spans="1:3" ht="16.5" customHeight="1" x14ac:dyDescent="0.45">
      <c r="A8" s="19">
        <v>6</v>
      </c>
      <c r="B8" s="46" t="s">
        <v>66</v>
      </c>
      <c r="C8" s="32"/>
    </row>
    <row r="9" spans="1:3" ht="16.5" customHeight="1" x14ac:dyDescent="0.45">
      <c r="A9" s="19">
        <v>7</v>
      </c>
      <c r="B9" s="46" t="s">
        <v>65</v>
      </c>
      <c r="C9" s="32" t="s">
        <v>35</v>
      </c>
    </row>
    <row r="10" spans="1:3" ht="16.5" customHeight="1" x14ac:dyDescent="0.45">
      <c r="A10" s="19">
        <v>8</v>
      </c>
      <c r="B10" s="46" t="s">
        <v>187</v>
      </c>
      <c r="C10" s="32"/>
    </row>
    <row r="11" spans="1:3" ht="16.5" customHeight="1" x14ac:dyDescent="0.45">
      <c r="A11" s="19">
        <v>9</v>
      </c>
      <c r="B11" s="46" t="s">
        <v>188</v>
      </c>
      <c r="C11" s="32" t="s">
        <v>35</v>
      </c>
    </row>
    <row r="12" spans="1:3" ht="16.5" customHeight="1" x14ac:dyDescent="0.45">
      <c r="A12" s="19">
        <v>10</v>
      </c>
      <c r="B12" s="46" t="s">
        <v>117</v>
      </c>
      <c r="C12" s="32"/>
    </row>
    <row r="13" spans="1:3" ht="16.5" customHeight="1" x14ac:dyDescent="0.45">
      <c r="A13" s="19">
        <v>11</v>
      </c>
      <c r="B13" s="46" t="s">
        <v>116</v>
      </c>
      <c r="C13" s="32" t="s">
        <v>35</v>
      </c>
    </row>
    <row r="14" spans="1:3" ht="16.5" customHeight="1" x14ac:dyDescent="0.45">
      <c r="A14" s="19">
        <v>12</v>
      </c>
      <c r="B14" s="46" t="s">
        <v>234</v>
      </c>
      <c r="C14" s="32"/>
    </row>
    <row r="15" spans="1:3" ht="16.5" customHeight="1" x14ac:dyDescent="0.45">
      <c r="A15" s="19">
        <v>13</v>
      </c>
      <c r="B15" s="46" t="s">
        <v>235</v>
      </c>
      <c r="C15" s="32"/>
    </row>
    <row r="16" spans="1:3" ht="16.5" customHeight="1" x14ac:dyDescent="0.45">
      <c r="A16" s="19">
        <v>14</v>
      </c>
      <c r="B16" s="46" t="s">
        <v>261</v>
      </c>
      <c r="C16" s="32"/>
    </row>
    <row r="17" spans="1:3" ht="16.5" customHeight="1" x14ac:dyDescent="0.45">
      <c r="A17" s="19">
        <v>15</v>
      </c>
      <c r="B17" s="46" t="s">
        <v>260</v>
      </c>
      <c r="C17" s="32"/>
    </row>
    <row r="18" spans="1:3" ht="16.5" customHeight="1" x14ac:dyDescent="0.45">
      <c r="A18" s="19">
        <v>16</v>
      </c>
      <c r="B18" s="46" t="s">
        <v>58</v>
      </c>
      <c r="C18" s="32"/>
    </row>
    <row r="19" spans="1:3" x14ac:dyDescent="0.45">
      <c r="A19" s="19">
        <v>17</v>
      </c>
      <c r="B19" s="46"/>
      <c r="C19"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4"/>
  <dimension ref="A1:C6"/>
  <sheetViews>
    <sheetView workbookViewId="0">
      <selection activeCell="A2" sqref="A2:G2"/>
    </sheetView>
  </sheetViews>
  <sheetFormatPr baseColWidth="10" defaultColWidth="11.42578125" defaultRowHeight="15.4" x14ac:dyDescent="0.45"/>
  <cols>
    <col min="1" max="1" width="13.140625" style="15" customWidth="1"/>
    <col min="2" max="2" width="55.140625" style="15" customWidth="1"/>
    <col min="3" max="16384" width="11.42578125" style="15"/>
  </cols>
  <sheetData>
    <row r="1" spans="1:3" ht="15.75" thickBot="1" x14ac:dyDescent="0.5">
      <c r="A1" s="15" t="str">
        <f>Ergebnisse!A26</f>
        <v>Halbmikrobuttersäurezahl (HBSZ)</v>
      </c>
      <c r="B1" s="15">
        <v>4</v>
      </c>
      <c r="C1" s="15">
        <f>MAX($A$3:$A$6)-1</f>
        <v>3</v>
      </c>
    </row>
    <row r="2" spans="1:3" ht="15.75" thickTop="1" x14ac:dyDescent="0.45">
      <c r="A2" s="20" t="s">
        <v>31</v>
      </c>
      <c r="B2" s="20" t="s">
        <v>32</v>
      </c>
    </row>
    <row r="3" spans="1:3" x14ac:dyDescent="0.45">
      <c r="A3" s="19">
        <v>1</v>
      </c>
      <c r="B3" s="46" t="s">
        <v>85</v>
      </c>
    </row>
    <row r="4" spans="1:3" x14ac:dyDescent="0.45">
      <c r="A4" s="19">
        <v>2</v>
      </c>
      <c r="B4" s="46" t="s">
        <v>86</v>
      </c>
      <c r="C4" s="15" t="s">
        <v>35</v>
      </c>
    </row>
    <row r="5" spans="1:3" ht="16.5" customHeight="1" x14ac:dyDescent="0.45">
      <c r="A5" s="19">
        <v>3</v>
      </c>
      <c r="B5" s="29" t="s">
        <v>58</v>
      </c>
      <c r="C5" s="32"/>
    </row>
    <row r="6" spans="1:3" x14ac:dyDescent="0.45">
      <c r="A6" s="19">
        <v>4</v>
      </c>
      <c r="B6" s="29"/>
      <c r="C6"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5"/>
  <dimension ref="A1:C9"/>
  <sheetViews>
    <sheetView workbookViewId="0">
      <selection activeCell="A2" sqref="A2:G2"/>
    </sheetView>
  </sheetViews>
  <sheetFormatPr baseColWidth="10" defaultColWidth="11.42578125" defaultRowHeight="15.4" x14ac:dyDescent="0.45"/>
  <cols>
    <col min="1" max="1" width="13.140625" style="15" customWidth="1"/>
    <col min="2" max="2" width="55.140625" style="15" customWidth="1"/>
    <col min="3" max="16384" width="11.42578125" style="15"/>
  </cols>
  <sheetData>
    <row r="1" spans="1:3" ht="15.75" thickBot="1" x14ac:dyDescent="0.5">
      <c r="A1" s="15" t="str">
        <f>Ergebnisse!A28</f>
        <v>Freie Buttersäure (auf Fett beziehen)</v>
      </c>
      <c r="B1" s="15">
        <v>7</v>
      </c>
      <c r="C1" s="15">
        <f>MAX($A$3:$A$9)-1</f>
        <v>6</v>
      </c>
    </row>
    <row r="2" spans="1:3" ht="15.75" thickTop="1" x14ac:dyDescent="0.45">
      <c r="A2" s="20" t="s">
        <v>31</v>
      </c>
      <c r="B2" s="20" t="s">
        <v>32</v>
      </c>
    </row>
    <row r="3" spans="1:3" x14ac:dyDescent="0.45">
      <c r="A3" s="19">
        <v>1</v>
      </c>
      <c r="B3" s="29" t="s">
        <v>88</v>
      </c>
    </row>
    <row r="4" spans="1:3" x14ac:dyDescent="0.45">
      <c r="A4" s="19">
        <v>2</v>
      </c>
      <c r="B4" s="29" t="s">
        <v>89</v>
      </c>
      <c r="C4" s="15" t="s">
        <v>35</v>
      </c>
    </row>
    <row r="5" spans="1:3" x14ac:dyDescent="0.45">
      <c r="A5" s="19">
        <v>3</v>
      </c>
      <c r="B5" s="29" t="s">
        <v>90</v>
      </c>
    </row>
    <row r="6" spans="1:3" x14ac:dyDescent="0.45">
      <c r="A6" s="19">
        <v>4</v>
      </c>
      <c r="B6" s="29" t="s">
        <v>140</v>
      </c>
    </row>
    <row r="7" spans="1:3" x14ac:dyDescent="0.45">
      <c r="A7" s="19">
        <v>5</v>
      </c>
      <c r="B7" s="29" t="s">
        <v>215</v>
      </c>
    </row>
    <row r="8" spans="1:3" ht="16.5" customHeight="1" x14ac:dyDescent="0.45">
      <c r="A8" s="19">
        <v>6</v>
      </c>
      <c r="B8" s="29" t="s">
        <v>58</v>
      </c>
      <c r="C8" s="32"/>
    </row>
    <row r="9" spans="1:3" x14ac:dyDescent="0.45">
      <c r="A9" s="19">
        <v>7</v>
      </c>
      <c r="B9" s="29"/>
      <c r="C9"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BFBA8-A37C-48B7-B9E0-3DFA18CFDEF5}">
  <dimension ref="A1"/>
  <sheetViews>
    <sheetView workbookViewId="0"/>
  </sheetViews>
  <sheetFormatPr baseColWidth="10" defaultColWidth="11.42578125" defaultRowHeight="13.9" x14ac:dyDescent="0.4"/>
  <cols>
    <col min="1" max="16384" width="11.42578125" style="110"/>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
  <dimension ref="A1:C13"/>
  <sheetViews>
    <sheetView workbookViewId="0">
      <selection activeCell="A2" sqref="A2:G2"/>
    </sheetView>
  </sheetViews>
  <sheetFormatPr baseColWidth="10" defaultColWidth="11.42578125" defaultRowHeight="15.4" x14ac:dyDescent="0.45"/>
  <cols>
    <col min="1" max="1" width="21" style="15" customWidth="1"/>
    <col min="2" max="2" width="55.140625" style="15" customWidth="1"/>
    <col min="3" max="16384" width="11.42578125" style="15"/>
  </cols>
  <sheetData>
    <row r="1" spans="1:3" ht="15.75" thickBot="1" x14ac:dyDescent="0.5">
      <c r="A1" s="15" t="str">
        <f>Ergebnisse!A30</f>
        <v>Buttersäuremethylester (auf Fett beziehen)</v>
      </c>
      <c r="B1" s="15">
        <v>11</v>
      </c>
      <c r="C1" s="15">
        <f>MAX($A$3:$A$13)-1</f>
        <v>10</v>
      </c>
    </row>
    <row r="2" spans="1:3" ht="15.75" thickTop="1" x14ac:dyDescent="0.45">
      <c r="A2" s="20" t="s">
        <v>31</v>
      </c>
      <c r="B2" s="20" t="s">
        <v>32</v>
      </c>
    </row>
    <row r="3" spans="1:3" x14ac:dyDescent="0.45">
      <c r="A3" s="19">
        <v>1</v>
      </c>
      <c r="B3" s="29" t="s">
        <v>95</v>
      </c>
    </row>
    <row r="4" spans="1:3" x14ac:dyDescent="0.45">
      <c r="A4" s="19">
        <v>2</v>
      </c>
      <c r="B4" s="29" t="s">
        <v>96</v>
      </c>
      <c r="C4" s="15" t="s">
        <v>35</v>
      </c>
    </row>
    <row r="5" spans="1:3" x14ac:dyDescent="0.45">
      <c r="A5" s="19">
        <v>3</v>
      </c>
      <c r="B5" s="29" t="s">
        <v>181</v>
      </c>
    </row>
    <row r="6" spans="1:3" x14ac:dyDescent="0.45">
      <c r="A6" s="19">
        <v>4</v>
      </c>
      <c r="B6" s="29" t="s">
        <v>182</v>
      </c>
      <c r="C6" s="15" t="s">
        <v>35</v>
      </c>
    </row>
    <row r="7" spans="1:3" x14ac:dyDescent="0.45">
      <c r="A7" s="19">
        <v>5</v>
      </c>
      <c r="B7" s="29" t="s">
        <v>150</v>
      </c>
    </row>
    <row r="8" spans="1:3" ht="26.25" x14ac:dyDescent="0.45">
      <c r="A8" s="19">
        <v>6</v>
      </c>
      <c r="B8" s="29" t="s">
        <v>124</v>
      </c>
    </row>
    <row r="9" spans="1:3" x14ac:dyDescent="0.45">
      <c r="A9" s="19">
        <v>7</v>
      </c>
      <c r="B9" s="29" t="s">
        <v>151</v>
      </c>
    </row>
    <row r="10" spans="1:3" x14ac:dyDescent="0.45">
      <c r="A10" s="19">
        <v>8</v>
      </c>
      <c r="B10" s="29" t="s">
        <v>236</v>
      </c>
    </row>
    <row r="11" spans="1:3" x14ac:dyDescent="0.45">
      <c r="A11" s="19">
        <v>9</v>
      </c>
      <c r="B11" s="29" t="s">
        <v>238</v>
      </c>
    </row>
    <row r="12" spans="1:3" ht="16.5" customHeight="1" x14ac:dyDescent="0.45">
      <c r="A12" s="19">
        <v>10</v>
      </c>
      <c r="B12" s="29" t="s">
        <v>58</v>
      </c>
      <c r="C12" s="32"/>
    </row>
    <row r="13" spans="1:3" x14ac:dyDescent="0.45">
      <c r="A13" s="19">
        <v>11</v>
      </c>
      <c r="B13" s="29"/>
      <c r="C13"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7"/>
  <dimension ref="A1:D9"/>
  <sheetViews>
    <sheetView workbookViewId="0">
      <selection activeCell="A2" sqref="A2:G2"/>
    </sheetView>
  </sheetViews>
  <sheetFormatPr baseColWidth="10" defaultColWidth="11.42578125" defaultRowHeight="15.4" x14ac:dyDescent="0.45"/>
  <cols>
    <col min="1" max="1" width="15" style="15" customWidth="1"/>
    <col min="2" max="2" width="55.140625" style="14" customWidth="1"/>
    <col min="3" max="16384" width="11.42578125" style="15"/>
  </cols>
  <sheetData>
    <row r="1" spans="1:4" ht="42" thickBot="1" x14ac:dyDescent="0.5">
      <c r="A1" s="24" t="str">
        <f>Ergebnisse!A32</f>
        <v>Gesamtalkaloide
(photometrisch, als Theobromin)</v>
      </c>
      <c r="B1" s="22">
        <v>5</v>
      </c>
      <c r="C1" s="15">
        <f>MAX($A$3:$A$7)-1</f>
        <v>4</v>
      </c>
    </row>
    <row r="2" spans="1:4" ht="15.75" thickTop="1" x14ac:dyDescent="0.45">
      <c r="A2" s="20" t="s">
        <v>31</v>
      </c>
      <c r="B2" s="16" t="s">
        <v>32</v>
      </c>
      <c r="C2" s="15" t="s">
        <v>33</v>
      </c>
    </row>
    <row r="3" spans="1:4" ht="27.75" x14ac:dyDescent="0.45">
      <c r="A3" s="35">
        <v>1</v>
      </c>
      <c r="B3" s="36" t="s">
        <v>105</v>
      </c>
      <c r="C3" s="19"/>
      <c r="D3" s="18"/>
    </row>
    <row r="4" spans="1:4" x14ac:dyDescent="0.45">
      <c r="A4" s="35">
        <v>2</v>
      </c>
      <c r="B4" s="36" t="s">
        <v>125</v>
      </c>
    </row>
    <row r="5" spans="1:4" x14ac:dyDescent="0.45">
      <c r="A5" s="35">
        <v>3</v>
      </c>
      <c r="B5" s="36" t="s">
        <v>239</v>
      </c>
    </row>
    <row r="6" spans="1:4" x14ac:dyDescent="0.45">
      <c r="A6" s="35">
        <v>4</v>
      </c>
      <c r="B6" s="36" t="s">
        <v>4</v>
      </c>
    </row>
    <row r="7" spans="1:4" x14ac:dyDescent="0.45">
      <c r="A7" s="35">
        <v>5</v>
      </c>
      <c r="B7" s="36"/>
    </row>
    <row r="8" spans="1:4" x14ac:dyDescent="0.45">
      <c r="B8" s="35"/>
    </row>
    <row r="9" spans="1:4" x14ac:dyDescent="0.45">
      <c r="B9"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9"/>
  <dimension ref="A1:D12"/>
  <sheetViews>
    <sheetView workbookViewId="0">
      <selection activeCell="A2" sqref="A2:G2"/>
    </sheetView>
  </sheetViews>
  <sheetFormatPr baseColWidth="10" defaultColWidth="11.42578125" defaultRowHeight="15.4" x14ac:dyDescent="0.45"/>
  <cols>
    <col min="1" max="1" width="15" style="15" customWidth="1"/>
    <col min="2" max="2" width="55.140625" style="14" customWidth="1"/>
    <col min="3" max="16384" width="11.42578125" style="15"/>
  </cols>
  <sheetData>
    <row r="1" spans="1:4" ht="15.75" thickBot="1" x14ac:dyDescent="0.5">
      <c r="A1" s="24" t="str">
        <f>Ergebnisse!A33</f>
        <v>Theobromin</v>
      </c>
      <c r="B1" s="22">
        <v>9</v>
      </c>
      <c r="C1" s="15">
        <f>MAX($A$3:$A$9)-1</f>
        <v>6</v>
      </c>
    </row>
    <row r="2" spans="1:4" ht="15.75" thickTop="1" x14ac:dyDescent="0.45">
      <c r="A2" s="20" t="s">
        <v>31</v>
      </c>
      <c r="B2" s="16" t="s">
        <v>32</v>
      </c>
      <c r="C2" s="15" t="s">
        <v>33</v>
      </c>
    </row>
    <row r="3" spans="1:4" x14ac:dyDescent="0.45">
      <c r="A3" s="35">
        <v>1</v>
      </c>
      <c r="B3" s="36" t="s">
        <v>106</v>
      </c>
      <c r="C3" s="19"/>
      <c r="D3" s="18"/>
    </row>
    <row r="4" spans="1:4" x14ac:dyDescent="0.45">
      <c r="A4" s="35">
        <v>2</v>
      </c>
      <c r="B4" s="36" t="s">
        <v>107</v>
      </c>
      <c r="C4" s="15" t="s">
        <v>35</v>
      </c>
    </row>
    <row r="5" spans="1:4" x14ac:dyDescent="0.45">
      <c r="A5" s="35">
        <v>3</v>
      </c>
      <c r="B5" s="36" t="s">
        <v>222</v>
      </c>
    </row>
    <row r="6" spans="1:4" ht="27.75" x14ac:dyDescent="0.45">
      <c r="A6" s="35">
        <v>4</v>
      </c>
      <c r="B6" s="36" t="s">
        <v>126</v>
      </c>
    </row>
    <row r="7" spans="1:4" ht="27.75" x14ac:dyDescent="0.45">
      <c r="A7" s="35">
        <v>5</v>
      </c>
      <c r="B7" s="36" t="s">
        <v>262</v>
      </c>
    </row>
    <row r="8" spans="1:4" x14ac:dyDescent="0.45">
      <c r="A8" s="35">
        <v>6</v>
      </c>
      <c r="B8" s="57" t="s">
        <v>4</v>
      </c>
    </row>
    <row r="9" spans="1:4" x14ac:dyDescent="0.45">
      <c r="A9" s="35">
        <v>7</v>
      </c>
      <c r="B9" s="57"/>
    </row>
    <row r="10" spans="1:4" x14ac:dyDescent="0.45">
      <c r="B10" s="35"/>
    </row>
    <row r="11" spans="1:4" x14ac:dyDescent="0.45">
      <c r="B11" s="35"/>
    </row>
    <row r="12" spans="1:4" x14ac:dyDescent="0.45">
      <c r="B12"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0"/>
  <dimension ref="A1:C8"/>
  <sheetViews>
    <sheetView workbookViewId="0">
      <selection activeCell="A2" sqref="A2:G2"/>
    </sheetView>
  </sheetViews>
  <sheetFormatPr baseColWidth="10" defaultColWidth="11.42578125" defaultRowHeight="15.4" x14ac:dyDescent="0.45"/>
  <cols>
    <col min="1" max="1" width="13.140625" style="53" customWidth="1"/>
    <col min="2" max="2" width="56.640625" style="53" customWidth="1"/>
    <col min="3" max="16384" width="11.42578125" style="53"/>
  </cols>
  <sheetData>
    <row r="1" spans="1:3" ht="15.75" thickBot="1" x14ac:dyDescent="0.5">
      <c r="A1" s="51" t="str">
        <f>Ergebnisse!A34</f>
        <v>Coffein</v>
      </c>
      <c r="B1" s="52">
        <v>6</v>
      </c>
      <c r="C1" s="53">
        <f>MAX($A$3:$A$8)-1</f>
        <v>5</v>
      </c>
    </row>
    <row r="2" spans="1:3" ht="15.75" thickTop="1" x14ac:dyDescent="0.45">
      <c r="A2" s="54" t="s">
        <v>31</v>
      </c>
      <c r="B2" s="54" t="s">
        <v>32</v>
      </c>
      <c r="C2" s="53" t="s">
        <v>33</v>
      </c>
    </row>
    <row r="3" spans="1:3" x14ac:dyDescent="0.45">
      <c r="A3" s="35">
        <v>1</v>
      </c>
      <c r="B3" s="36" t="s">
        <v>106</v>
      </c>
      <c r="C3" s="19"/>
    </row>
    <row r="4" spans="1:3" x14ac:dyDescent="0.45">
      <c r="A4" s="35">
        <v>2</v>
      </c>
      <c r="B4" s="36" t="s">
        <v>107</v>
      </c>
      <c r="C4" s="15" t="s">
        <v>35</v>
      </c>
    </row>
    <row r="5" spans="1:3" x14ac:dyDescent="0.45">
      <c r="A5" s="35">
        <v>3</v>
      </c>
      <c r="B5" s="36" t="s">
        <v>222</v>
      </c>
      <c r="C5" s="15"/>
    </row>
    <row r="6" spans="1:3" ht="27.75" x14ac:dyDescent="0.45">
      <c r="A6" s="35">
        <v>4</v>
      </c>
      <c r="B6" s="36" t="s">
        <v>126</v>
      </c>
      <c r="C6" s="15"/>
    </row>
    <row r="7" spans="1:3" x14ac:dyDescent="0.45">
      <c r="A7" s="35">
        <v>5</v>
      </c>
      <c r="B7" s="57" t="s">
        <v>4</v>
      </c>
      <c r="C7" s="15"/>
    </row>
    <row r="8" spans="1:3" x14ac:dyDescent="0.45">
      <c r="A8" s="35">
        <v>6</v>
      </c>
      <c r="B8" s="5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1"/>
  <dimension ref="A1:C12"/>
  <sheetViews>
    <sheetView zoomScaleNormal="100" workbookViewId="0">
      <selection activeCell="A2" sqref="A2:G2"/>
    </sheetView>
  </sheetViews>
  <sheetFormatPr baseColWidth="10" defaultColWidth="11.42578125" defaultRowHeight="15.4" x14ac:dyDescent="0.45"/>
  <cols>
    <col min="1" max="1" width="13.140625" style="53" customWidth="1"/>
    <col min="2" max="2" width="56.640625" style="53" customWidth="1"/>
    <col min="3" max="16384" width="11.42578125" style="53"/>
  </cols>
  <sheetData>
    <row r="1" spans="1:3" ht="15.75" thickBot="1" x14ac:dyDescent="0.5">
      <c r="A1" s="51" t="s">
        <v>164</v>
      </c>
      <c r="B1" s="52">
        <v>10</v>
      </c>
      <c r="C1" s="53">
        <f>MAX($A$3:$A$12)-1</f>
        <v>9</v>
      </c>
    </row>
    <row r="2" spans="1:3" ht="15.75" thickTop="1" x14ac:dyDescent="0.45">
      <c r="A2" s="54" t="s">
        <v>31</v>
      </c>
      <c r="B2" s="54" t="s">
        <v>32</v>
      </c>
      <c r="C2" s="53" t="s">
        <v>33</v>
      </c>
    </row>
    <row r="3" spans="1:3" x14ac:dyDescent="0.45">
      <c r="A3" s="55">
        <v>1</v>
      </c>
      <c r="B3" s="56" t="s">
        <v>165</v>
      </c>
      <c r="C3" s="57"/>
    </row>
    <row r="4" spans="1:3" x14ac:dyDescent="0.45">
      <c r="A4" s="55">
        <v>2</v>
      </c>
      <c r="B4" s="56" t="s">
        <v>166</v>
      </c>
      <c r="C4" s="53" t="s">
        <v>35</v>
      </c>
    </row>
    <row r="5" spans="1:3" x14ac:dyDescent="0.45">
      <c r="A5" s="55">
        <v>3</v>
      </c>
      <c r="B5" s="56" t="s">
        <v>174</v>
      </c>
    </row>
    <row r="6" spans="1:3" x14ac:dyDescent="0.45">
      <c r="A6" s="55">
        <v>4</v>
      </c>
      <c r="B6" s="56" t="s">
        <v>173</v>
      </c>
    </row>
    <row r="7" spans="1:3" x14ac:dyDescent="0.45">
      <c r="A7" s="55">
        <v>5</v>
      </c>
      <c r="B7" s="56" t="s">
        <v>167</v>
      </c>
    </row>
    <row r="8" spans="1:3" x14ac:dyDescent="0.45">
      <c r="A8" s="55">
        <v>6</v>
      </c>
      <c r="B8" s="56" t="s">
        <v>168</v>
      </c>
    </row>
    <row r="9" spans="1:3" x14ac:dyDescent="0.45">
      <c r="A9" s="55">
        <v>7</v>
      </c>
      <c r="B9" s="56" t="s">
        <v>223</v>
      </c>
    </row>
    <row r="10" spans="1:3" x14ac:dyDescent="0.45">
      <c r="A10" s="55">
        <v>8</v>
      </c>
      <c r="B10" s="56" t="s">
        <v>237</v>
      </c>
    </row>
    <row r="11" spans="1:3" x14ac:dyDescent="0.45">
      <c r="A11" s="55">
        <v>9</v>
      </c>
      <c r="B11" s="57" t="s">
        <v>4</v>
      </c>
      <c r="C11" s="57"/>
    </row>
    <row r="12" spans="1:3" x14ac:dyDescent="0.45">
      <c r="A12" s="55">
        <v>10</v>
      </c>
      <c r="B12" s="5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93686-9F6D-401C-9A0C-ED82FE23E267}">
  <dimension ref="A1:I55"/>
  <sheetViews>
    <sheetView workbookViewId="0"/>
  </sheetViews>
  <sheetFormatPr baseColWidth="10" defaultColWidth="11.42578125" defaultRowHeight="13.9" x14ac:dyDescent="0.4"/>
  <cols>
    <col min="1" max="16384" width="11.42578125" style="89"/>
  </cols>
  <sheetData>
    <row r="1" spans="1:9" x14ac:dyDescent="0.4">
      <c r="A1" s="111"/>
      <c r="B1" s="111"/>
      <c r="C1" s="111"/>
      <c r="D1" s="111"/>
      <c r="E1" s="111"/>
      <c r="F1" s="111"/>
      <c r="G1" s="111"/>
      <c r="H1" s="111"/>
      <c r="I1" s="111"/>
    </row>
    <row r="2" spans="1:9" x14ac:dyDescent="0.4">
      <c r="A2" s="111"/>
      <c r="B2" s="111"/>
      <c r="C2" s="111"/>
      <c r="D2" s="111"/>
      <c r="E2" s="111"/>
      <c r="F2" s="111"/>
      <c r="G2" s="111"/>
      <c r="H2" s="111"/>
      <c r="I2" s="111"/>
    </row>
    <row r="3" spans="1:9" x14ac:dyDescent="0.4">
      <c r="A3" s="111"/>
      <c r="B3" s="111"/>
      <c r="C3" s="111"/>
      <c r="D3" s="111"/>
      <c r="E3" s="111"/>
      <c r="F3" s="111"/>
      <c r="G3" s="111"/>
      <c r="H3" s="111"/>
      <c r="I3" s="111"/>
    </row>
    <row r="4" spans="1:9" x14ac:dyDescent="0.4">
      <c r="A4" s="111"/>
      <c r="B4" s="111"/>
      <c r="C4" s="111"/>
      <c r="D4" s="111"/>
      <c r="E4" s="111"/>
      <c r="F4" s="111"/>
      <c r="G4" s="111"/>
      <c r="H4" s="111"/>
      <c r="I4" s="111"/>
    </row>
    <row r="5" spans="1:9" x14ac:dyDescent="0.4">
      <c r="A5" s="111"/>
      <c r="B5" s="111"/>
      <c r="C5" s="111"/>
      <c r="D5" s="111"/>
      <c r="E5" s="111"/>
      <c r="F5" s="111"/>
      <c r="G5" s="111"/>
      <c r="H5" s="111"/>
      <c r="I5" s="111"/>
    </row>
    <row r="6" spans="1:9" x14ac:dyDescent="0.4">
      <c r="A6" s="111"/>
      <c r="B6" s="111"/>
      <c r="C6" s="111"/>
      <c r="D6" s="111"/>
      <c r="E6" s="111"/>
      <c r="F6" s="111"/>
      <c r="G6" s="111"/>
      <c r="H6" s="111"/>
      <c r="I6" s="111"/>
    </row>
    <row r="7" spans="1:9" x14ac:dyDescent="0.4">
      <c r="A7" s="111"/>
      <c r="B7" s="111"/>
      <c r="C7" s="111"/>
      <c r="D7" s="111"/>
      <c r="E7" s="111"/>
      <c r="F7" s="111"/>
      <c r="G7" s="111"/>
      <c r="H7" s="111"/>
      <c r="I7" s="111"/>
    </row>
    <row r="8" spans="1:9" x14ac:dyDescent="0.4">
      <c r="A8" s="111"/>
      <c r="B8" s="111"/>
      <c r="C8" s="111"/>
      <c r="D8" s="111"/>
      <c r="E8" s="111"/>
      <c r="F8" s="111"/>
      <c r="G8" s="111"/>
      <c r="H8" s="111"/>
      <c r="I8" s="111"/>
    </row>
    <row r="9" spans="1:9" x14ac:dyDescent="0.4">
      <c r="A9" s="111"/>
      <c r="B9" s="111"/>
      <c r="C9" s="111"/>
      <c r="D9" s="111"/>
      <c r="E9" s="111"/>
      <c r="F9" s="111"/>
      <c r="G9" s="111"/>
      <c r="H9" s="111"/>
      <c r="I9" s="111"/>
    </row>
    <row r="10" spans="1:9" x14ac:dyDescent="0.4">
      <c r="A10" s="111"/>
      <c r="B10" s="111"/>
      <c r="C10" s="111"/>
      <c r="D10" s="111"/>
      <c r="E10" s="111"/>
      <c r="F10" s="111"/>
      <c r="G10" s="111"/>
      <c r="H10" s="111"/>
      <c r="I10" s="111"/>
    </row>
    <row r="11" spans="1:9" x14ac:dyDescent="0.4">
      <c r="A11" s="111"/>
      <c r="B11" s="111"/>
      <c r="C11" s="111"/>
      <c r="D11" s="111"/>
      <c r="E11" s="111"/>
      <c r="F11" s="111"/>
      <c r="G11" s="111"/>
      <c r="H11" s="111"/>
      <c r="I11" s="111"/>
    </row>
    <row r="12" spans="1:9" x14ac:dyDescent="0.4">
      <c r="A12" s="111"/>
      <c r="B12" s="111"/>
      <c r="C12" s="111"/>
      <c r="D12" s="111"/>
      <c r="E12" s="111"/>
      <c r="F12" s="111"/>
      <c r="G12" s="111"/>
      <c r="H12" s="111"/>
      <c r="I12" s="111"/>
    </row>
    <row r="13" spans="1:9" x14ac:dyDescent="0.4">
      <c r="A13" s="111"/>
      <c r="B13" s="111"/>
      <c r="C13" s="111"/>
      <c r="D13" s="111"/>
      <c r="E13" s="111"/>
      <c r="F13" s="111"/>
      <c r="G13" s="111"/>
      <c r="H13" s="111"/>
      <c r="I13" s="111"/>
    </row>
    <row r="14" spans="1:9" x14ac:dyDescent="0.4">
      <c r="A14" s="111"/>
      <c r="B14" s="111"/>
      <c r="C14" s="111"/>
      <c r="D14" s="111"/>
      <c r="E14" s="111"/>
      <c r="F14" s="111"/>
      <c r="G14" s="111"/>
      <c r="H14" s="111"/>
      <c r="I14" s="111"/>
    </row>
    <row r="15" spans="1:9" x14ac:dyDescent="0.4">
      <c r="A15" s="111"/>
      <c r="B15" s="111"/>
      <c r="C15" s="111"/>
      <c r="D15" s="111"/>
      <c r="E15" s="111"/>
      <c r="F15" s="111"/>
      <c r="G15" s="111"/>
      <c r="H15" s="111"/>
      <c r="I15" s="111"/>
    </row>
    <row r="16" spans="1:9" x14ac:dyDescent="0.4">
      <c r="A16" s="111"/>
      <c r="B16" s="111"/>
      <c r="C16" s="111"/>
      <c r="D16" s="111"/>
      <c r="E16" s="111"/>
      <c r="F16" s="111"/>
      <c r="G16" s="111"/>
      <c r="H16" s="111"/>
      <c r="I16" s="111"/>
    </row>
    <row r="17" spans="1:9" x14ac:dyDescent="0.4">
      <c r="A17" s="111"/>
      <c r="B17" s="111"/>
      <c r="C17" s="111"/>
      <c r="D17" s="111"/>
      <c r="E17" s="111"/>
      <c r="F17" s="111"/>
      <c r="G17" s="111"/>
      <c r="H17" s="111"/>
      <c r="I17" s="111"/>
    </row>
    <row r="18" spans="1:9" x14ac:dyDescent="0.4">
      <c r="A18" s="111"/>
      <c r="B18" s="111"/>
      <c r="C18" s="111"/>
      <c r="D18" s="111"/>
      <c r="E18" s="111"/>
      <c r="F18" s="111"/>
      <c r="G18" s="111"/>
      <c r="H18" s="111"/>
      <c r="I18" s="111"/>
    </row>
    <row r="19" spans="1:9" x14ac:dyDescent="0.4">
      <c r="A19" s="111"/>
      <c r="B19" s="111"/>
      <c r="C19" s="111"/>
      <c r="D19" s="111"/>
      <c r="E19" s="111"/>
      <c r="F19" s="111"/>
      <c r="G19" s="111"/>
      <c r="H19" s="111"/>
      <c r="I19" s="111"/>
    </row>
    <row r="20" spans="1:9" x14ac:dyDescent="0.4">
      <c r="A20" s="111"/>
      <c r="B20" s="111"/>
      <c r="C20" s="111"/>
      <c r="D20" s="111"/>
      <c r="E20" s="111"/>
      <c r="F20" s="111"/>
      <c r="G20" s="111"/>
      <c r="H20" s="111"/>
      <c r="I20" s="111"/>
    </row>
    <row r="21" spans="1:9" x14ac:dyDescent="0.4">
      <c r="A21" s="111"/>
      <c r="B21" s="111"/>
      <c r="C21" s="111"/>
      <c r="D21" s="111"/>
      <c r="E21" s="111"/>
      <c r="F21" s="111"/>
      <c r="G21" s="111"/>
      <c r="H21" s="111"/>
      <c r="I21" s="111"/>
    </row>
    <row r="22" spans="1:9" x14ac:dyDescent="0.4">
      <c r="A22" s="111"/>
      <c r="B22" s="111"/>
      <c r="C22" s="111"/>
      <c r="D22" s="111"/>
      <c r="E22" s="111"/>
      <c r="F22" s="111"/>
      <c r="G22" s="111"/>
      <c r="H22" s="111"/>
      <c r="I22" s="111"/>
    </row>
    <row r="23" spans="1:9" x14ac:dyDescent="0.4">
      <c r="A23" s="111"/>
      <c r="B23" s="111"/>
      <c r="C23" s="111"/>
      <c r="D23" s="111"/>
      <c r="E23" s="111"/>
      <c r="F23" s="111"/>
      <c r="G23" s="111"/>
      <c r="H23" s="111"/>
      <c r="I23" s="111"/>
    </row>
    <row r="24" spans="1:9" x14ac:dyDescent="0.4">
      <c r="A24" s="111"/>
      <c r="B24" s="111"/>
      <c r="C24" s="111"/>
      <c r="D24" s="111"/>
      <c r="E24" s="111"/>
      <c r="F24" s="111"/>
      <c r="G24" s="111"/>
      <c r="H24" s="111"/>
      <c r="I24" s="111"/>
    </row>
    <row r="25" spans="1:9" x14ac:dyDescent="0.4">
      <c r="A25" s="111"/>
      <c r="B25" s="111"/>
      <c r="C25" s="111"/>
      <c r="D25" s="111"/>
      <c r="E25" s="111"/>
      <c r="F25" s="111"/>
      <c r="G25" s="111"/>
      <c r="H25" s="111"/>
      <c r="I25" s="111"/>
    </row>
    <row r="26" spans="1:9" x14ac:dyDescent="0.4">
      <c r="A26" s="111"/>
      <c r="B26" s="111"/>
      <c r="C26" s="111"/>
      <c r="D26" s="111"/>
      <c r="E26" s="111"/>
      <c r="F26" s="111"/>
      <c r="G26" s="111"/>
      <c r="H26" s="111"/>
      <c r="I26" s="111"/>
    </row>
    <row r="27" spans="1:9" x14ac:dyDescent="0.4">
      <c r="A27" s="111"/>
      <c r="B27" s="111"/>
      <c r="C27" s="111"/>
      <c r="D27" s="111"/>
      <c r="E27" s="111"/>
      <c r="F27" s="111"/>
      <c r="G27" s="111"/>
      <c r="H27" s="111"/>
      <c r="I27" s="111"/>
    </row>
    <row r="28" spans="1:9" x14ac:dyDescent="0.4">
      <c r="A28" s="111"/>
      <c r="B28" s="111"/>
      <c r="C28" s="111"/>
      <c r="D28" s="111"/>
      <c r="E28" s="111"/>
      <c r="F28" s="111"/>
      <c r="G28" s="111"/>
      <c r="H28" s="111"/>
      <c r="I28" s="111"/>
    </row>
    <row r="29" spans="1:9" x14ac:dyDescent="0.4">
      <c r="A29" s="111"/>
      <c r="B29" s="111"/>
      <c r="C29" s="111"/>
      <c r="D29" s="111"/>
      <c r="E29" s="111"/>
      <c r="F29" s="111"/>
      <c r="G29" s="111"/>
      <c r="H29" s="111"/>
      <c r="I29" s="111"/>
    </row>
    <row r="30" spans="1:9" x14ac:dyDescent="0.4">
      <c r="A30" s="111"/>
      <c r="B30" s="111"/>
      <c r="C30" s="111"/>
      <c r="D30" s="111"/>
      <c r="E30" s="111"/>
      <c r="F30" s="111"/>
      <c r="G30" s="111"/>
      <c r="H30" s="111"/>
      <c r="I30" s="111"/>
    </row>
    <row r="31" spans="1:9" x14ac:dyDescent="0.4">
      <c r="A31" s="111"/>
      <c r="B31" s="111"/>
      <c r="C31" s="111"/>
      <c r="D31" s="111"/>
      <c r="E31" s="111"/>
      <c r="F31" s="111"/>
      <c r="G31" s="111"/>
      <c r="H31" s="111"/>
      <c r="I31" s="111"/>
    </row>
    <row r="32" spans="1:9" x14ac:dyDescent="0.4">
      <c r="A32" s="111"/>
      <c r="B32" s="111"/>
      <c r="C32" s="111"/>
      <c r="D32" s="111"/>
      <c r="E32" s="111"/>
      <c r="F32" s="111"/>
      <c r="G32" s="111"/>
      <c r="H32" s="111"/>
      <c r="I32" s="111"/>
    </row>
    <row r="33" spans="1:9" x14ac:dyDescent="0.4">
      <c r="A33" s="111"/>
      <c r="B33" s="111"/>
      <c r="C33" s="111"/>
      <c r="D33" s="111"/>
      <c r="E33" s="111"/>
      <c r="F33" s="111"/>
      <c r="G33" s="111"/>
      <c r="H33" s="111"/>
      <c r="I33" s="111"/>
    </row>
    <row r="34" spans="1:9" x14ac:dyDescent="0.4">
      <c r="A34" s="111"/>
      <c r="B34" s="111"/>
      <c r="C34" s="111"/>
      <c r="D34" s="111"/>
      <c r="E34" s="111"/>
      <c r="F34" s="111"/>
      <c r="G34" s="111"/>
      <c r="H34" s="111"/>
      <c r="I34" s="111"/>
    </row>
    <row r="35" spans="1:9" x14ac:dyDescent="0.4">
      <c r="A35" s="111"/>
      <c r="B35" s="111"/>
      <c r="C35" s="111"/>
      <c r="D35" s="111"/>
      <c r="E35" s="111"/>
      <c r="F35" s="111"/>
      <c r="G35" s="111"/>
      <c r="H35" s="111"/>
      <c r="I35" s="111"/>
    </row>
    <row r="36" spans="1:9" x14ac:dyDescent="0.4">
      <c r="A36" s="111"/>
      <c r="B36" s="111"/>
      <c r="C36" s="111"/>
      <c r="D36" s="111"/>
      <c r="E36" s="111"/>
      <c r="F36" s="111"/>
      <c r="G36" s="111"/>
      <c r="H36" s="111"/>
      <c r="I36" s="111"/>
    </row>
    <row r="37" spans="1:9" x14ac:dyDescent="0.4">
      <c r="A37" s="111"/>
      <c r="B37" s="111"/>
      <c r="C37" s="111"/>
      <c r="D37" s="111"/>
      <c r="E37" s="111"/>
      <c r="F37" s="111"/>
      <c r="G37" s="111"/>
      <c r="H37" s="111"/>
      <c r="I37" s="111"/>
    </row>
    <row r="38" spans="1:9" x14ac:dyDescent="0.4">
      <c r="A38" s="111"/>
      <c r="B38" s="111"/>
      <c r="C38" s="111"/>
      <c r="D38" s="111"/>
      <c r="E38" s="111"/>
      <c r="F38" s="111"/>
      <c r="G38" s="111"/>
      <c r="H38" s="111"/>
      <c r="I38" s="111"/>
    </row>
    <row r="39" spans="1:9" x14ac:dyDescent="0.4">
      <c r="A39" s="111"/>
      <c r="B39" s="111"/>
      <c r="C39" s="111"/>
      <c r="D39" s="111"/>
      <c r="E39" s="111"/>
      <c r="F39" s="111"/>
      <c r="G39" s="111"/>
      <c r="H39" s="111"/>
      <c r="I39" s="111"/>
    </row>
    <row r="40" spans="1:9" x14ac:dyDescent="0.4">
      <c r="A40" s="111"/>
      <c r="B40" s="111"/>
      <c r="C40" s="111"/>
      <c r="D40" s="111"/>
      <c r="E40" s="111"/>
      <c r="F40" s="111"/>
      <c r="G40" s="111"/>
      <c r="H40" s="111"/>
      <c r="I40" s="111"/>
    </row>
    <row r="41" spans="1:9" x14ac:dyDescent="0.4">
      <c r="A41" s="111"/>
      <c r="B41" s="111"/>
      <c r="C41" s="111"/>
      <c r="D41" s="111"/>
      <c r="E41" s="111"/>
      <c r="F41" s="111"/>
      <c r="G41" s="111"/>
      <c r="H41" s="111"/>
      <c r="I41" s="111"/>
    </row>
    <row r="42" spans="1:9" x14ac:dyDescent="0.4">
      <c r="A42" s="111"/>
      <c r="B42" s="111"/>
      <c r="C42" s="111"/>
      <c r="D42" s="111"/>
      <c r="E42" s="111"/>
      <c r="F42" s="111"/>
      <c r="G42" s="111"/>
      <c r="H42" s="111"/>
      <c r="I42" s="111"/>
    </row>
    <row r="43" spans="1:9" x14ac:dyDescent="0.4">
      <c r="A43" s="111"/>
      <c r="B43" s="111"/>
      <c r="C43" s="111"/>
      <c r="D43" s="111"/>
      <c r="E43" s="111"/>
      <c r="F43" s="111"/>
      <c r="G43" s="111"/>
      <c r="H43" s="111"/>
      <c r="I43" s="111"/>
    </row>
    <row r="44" spans="1:9" x14ac:dyDescent="0.4">
      <c r="A44" s="111"/>
      <c r="B44" s="111"/>
      <c r="C44" s="111"/>
      <c r="D44" s="111"/>
      <c r="E44" s="111"/>
      <c r="F44" s="111"/>
      <c r="G44" s="111"/>
      <c r="H44" s="111"/>
      <c r="I44" s="111"/>
    </row>
    <row r="45" spans="1:9" x14ac:dyDescent="0.4">
      <c r="A45" s="111"/>
      <c r="B45" s="111"/>
      <c r="C45" s="111"/>
      <c r="D45" s="111"/>
      <c r="E45" s="111"/>
      <c r="F45" s="111"/>
      <c r="G45" s="111"/>
      <c r="H45" s="111"/>
      <c r="I45" s="111"/>
    </row>
    <row r="46" spans="1:9" x14ac:dyDescent="0.4">
      <c r="A46" s="111"/>
      <c r="B46" s="111"/>
      <c r="C46" s="111"/>
      <c r="D46" s="111"/>
      <c r="E46" s="111"/>
      <c r="F46" s="111"/>
      <c r="G46" s="111"/>
      <c r="H46" s="111"/>
      <c r="I46" s="111"/>
    </row>
    <row r="47" spans="1:9" x14ac:dyDescent="0.4">
      <c r="A47" s="111"/>
      <c r="B47" s="111"/>
      <c r="C47" s="111"/>
      <c r="D47" s="111"/>
      <c r="E47" s="111"/>
      <c r="F47" s="111"/>
      <c r="G47" s="111"/>
      <c r="H47" s="111"/>
      <c r="I47" s="111"/>
    </row>
    <row r="48" spans="1:9" x14ac:dyDescent="0.4">
      <c r="A48" s="111"/>
      <c r="B48" s="111"/>
      <c r="C48" s="111"/>
      <c r="D48" s="111"/>
      <c r="E48" s="111"/>
      <c r="F48" s="111"/>
      <c r="G48" s="111"/>
      <c r="H48" s="111"/>
      <c r="I48" s="111"/>
    </row>
    <row r="49" spans="1:9" x14ac:dyDescent="0.4">
      <c r="A49" s="111"/>
      <c r="B49" s="111"/>
      <c r="C49" s="111"/>
      <c r="D49" s="111"/>
      <c r="E49" s="111"/>
      <c r="F49" s="111"/>
      <c r="G49" s="111"/>
      <c r="H49" s="111"/>
      <c r="I49" s="111"/>
    </row>
    <row r="50" spans="1:9" x14ac:dyDescent="0.4">
      <c r="A50" s="111"/>
      <c r="B50" s="111"/>
      <c r="C50" s="111"/>
      <c r="D50" s="111"/>
      <c r="E50" s="111"/>
      <c r="F50" s="111"/>
      <c r="G50" s="111"/>
      <c r="H50" s="111"/>
      <c r="I50" s="111"/>
    </row>
    <row r="51" spans="1:9" x14ac:dyDescent="0.4">
      <c r="A51" s="112" t="s">
        <v>263</v>
      </c>
      <c r="B51" s="112"/>
      <c r="C51" s="112"/>
      <c r="D51" s="112"/>
      <c r="E51" s="112"/>
      <c r="F51" s="111"/>
      <c r="G51" s="111"/>
      <c r="H51" s="111"/>
      <c r="I51" s="111"/>
    </row>
    <row r="52" spans="1:9" x14ac:dyDescent="0.4">
      <c r="A52" s="113" t="s">
        <v>264</v>
      </c>
      <c r="B52" s="112"/>
      <c r="C52" s="112"/>
      <c r="D52" s="112"/>
      <c r="E52" s="112"/>
      <c r="F52" s="111"/>
      <c r="G52" s="111"/>
      <c r="H52" s="111"/>
      <c r="I52" s="111"/>
    </row>
    <row r="53" spans="1:9" x14ac:dyDescent="0.4">
      <c r="B53" s="111"/>
      <c r="C53" s="111"/>
      <c r="D53" s="111"/>
      <c r="E53" s="111"/>
      <c r="F53" s="111"/>
      <c r="G53" s="111"/>
      <c r="H53" s="111"/>
      <c r="I53" s="111"/>
    </row>
    <row r="54" spans="1:9" x14ac:dyDescent="0.4">
      <c r="A54" s="111"/>
      <c r="B54" s="111"/>
      <c r="C54" s="111"/>
      <c r="D54" s="111"/>
      <c r="E54" s="111"/>
      <c r="F54" s="111"/>
      <c r="G54" s="111"/>
      <c r="H54" s="111"/>
      <c r="I54" s="111"/>
    </row>
    <row r="55" spans="1:9" x14ac:dyDescent="0.4">
      <c r="A55" s="111"/>
      <c r="B55" s="111"/>
      <c r="C55" s="111"/>
      <c r="D55" s="111"/>
      <c r="E55" s="111"/>
      <c r="F55" s="111"/>
      <c r="G55" s="111"/>
      <c r="H55" s="111"/>
      <c r="I55" s="111"/>
    </row>
  </sheetData>
  <sheetProtection algorithmName="SHA-512" hashValue="mgcfSxzl87gSH9LfJ2dHa2ABcENaW9ACBLMpaQ9+/1P2ZFhJn0c1dRpQssu7ou1KddJ+bivzKMSwdoiRQJdoEA==" saltValue="/KcAfxy15wFhoTktIuiROA==" spinCount="100000" sheet="1" objects="1" scenarios="1"/>
  <hyperlinks>
    <hyperlink ref="A52" r:id="rId1" xr:uid="{3C90A4C1-84DB-4F55-A01C-0FB0B3B80CC8}"/>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3FA4-4676-4667-8F99-82F9B3A21A1E}">
  <dimension ref="A1:C7"/>
  <sheetViews>
    <sheetView workbookViewId="0">
      <selection sqref="A1:C1"/>
    </sheetView>
  </sheetViews>
  <sheetFormatPr baseColWidth="10" defaultColWidth="11.42578125" defaultRowHeight="13.9" x14ac:dyDescent="0.4"/>
  <cols>
    <col min="1" max="3" width="27.5703125" style="91" customWidth="1"/>
    <col min="4" max="16384" width="11.42578125" style="91"/>
  </cols>
  <sheetData>
    <row r="1" spans="1:3" s="90" customFormat="1" ht="15" x14ac:dyDescent="0.4">
      <c r="A1" s="125" t="s">
        <v>128</v>
      </c>
      <c r="B1" s="125"/>
      <c r="C1" s="125"/>
    </row>
    <row r="2" spans="1:3" s="90" customFormat="1" ht="79.7" customHeight="1" x14ac:dyDescent="0.4">
      <c r="A2" s="123" t="s">
        <v>240</v>
      </c>
      <c r="B2" s="124"/>
      <c r="C2" s="124"/>
    </row>
    <row r="3" spans="1:3" s="90" customFormat="1" ht="66.2" customHeight="1" x14ac:dyDescent="0.4">
      <c r="A3" s="123" t="s">
        <v>129</v>
      </c>
      <c r="B3" s="124"/>
      <c r="C3" s="124"/>
    </row>
    <row r="4" spans="1:3" s="90" customFormat="1" ht="45" customHeight="1" x14ac:dyDescent="0.4">
      <c r="A4" s="123" t="s">
        <v>130</v>
      </c>
      <c r="B4" s="124"/>
      <c r="C4" s="124"/>
    </row>
    <row r="5" spans="1:3" s="90" customFormat="1" ht="45" customHeight="1" x14ac:dyDescent="0.4">
      <c r="A5" s="123" t="s">
        <v>131</v>
      </c>
      <c r="B5" s="123"/>
      <c r="C5" s="123"/>
    </row>
    <row r="6" spans="1:3" s="90" customFormat="1" ht="70.25" customHeight="1" x14ac:dyDescent="0.4">
      <c r="A6" s="123" t="s">
        <v>132</v>
      </c>
      <c r="B6" s="124"/>
      <c r="C6" s="124"/>
    </row>
    <row r="7" spans="1:3" s="90" customFormat="1" ht="65.25" customHeight="1" x14ac:dyDescent="0.4">
      <c r="A7" s="123" t="s">
        <v>265</v>
      </c>
      <c r="B7" s="124"/>
      <c r="C7" s="124"/>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7C6E3-F652-4B43-854E-F0D8EDDF9858}">
  <dimension ref="A1:D16"/>
  <sheetViews>
    <sheetView workbookViewId="0"/>
  </sheetViews>
  <sheetFormatPr baseColWidth="10" defaultColWidth="11.42578125" defaultRowHeight="15.4" x14ac:dyDescent="0.45"/>
  <cols>
    <col min="1" max="3" width="27.5703125" style="94" customWidth="1"/>
    <col min="4" max="16384" width="11.42578125" style="94"/>
  </cols>
  <sheetData>
    <row r="1" spans="1:4" s="93" customFormat="1" x14ac:dyDescent="0.4">
      <c r="A1" s="92" t="s">
        <v>8</v>
      </c>
      <c r="B1" s="92"/>
      <c r="C1" s="92"/>
      <c r="D1" s="92"/>
    </row>
    <row r="2" spans="1:4" s="93" customFormat="1" ht="72" customHeight="1" x14ac:dyDescent="0.4">
      <c r="A2" s="126" t="s">
        <v>21</v>
      </c>
      <c r="B2" s="127"/>
      <c r="C2" s="127"/>
    </row>
    <row r="3" spans="1:4" s="93" customFormat="1" ht="59.45" customHeight="1" x14ac:dyDescent="0.4">
      <c r="A3" s="126" t="s">
        <v>22</v>
      </c>
      <c r="B3" s="127"/>
      <c r="C3" s="127"/>
    </row>
    <row r="4" spans="1:4" s="93" customFormat="1" ht="108" customHeight="1" x14ac:dyDescent="0.4">
      <c r="A4" s="126" t="s">
        <v>23</v>
      </c>
      <c r="B4" s="127"/>
      <c r="C4" s="127"/>
    </row>
    <row r="5" spans="1:4" s="93" customFormat="1" ht="154.5" customHeight="1" x14ac:dyDescent="0.4">
      <c r="A5" s="126" t="s">
        <v>24</v>
      </c>
      <c r="B5" s="126"/>
      <c r="C5" s="126"/>
    </row>
    <row r="6" spans="1:4" s="93" customFormat="1" ht="141.94999999999999" customHeight="1" x14ac:dyDescent="0.4">
      <c r="A6" s="126" t="s">
        <v>25</v>
      </c>
      <c r="B6" s="126"/>
      <c r="C6" s="126"/>
    </row>
    <row r="7" spans="1:4" s="93" customFormat="1" ht="195.2" customHeight="1" x14ac:dyDescent="0.4">
      <c r="A7" s="126" t="s">
        <v>241</v>
      </c>
      <c r="B7" s="127"/>
      <c r="C7" s="127"/>
    </row>
    <row r="8" spans="1:4" s="93" customFormat="1" ht="79.7" customHeight="1" x14ac:dyDescent="0.4">
      <c r="A8" s="126" t="s">
        <v>44</v>
      </c>
      <c r="B8" s="127"/>
      <c r="C8" s="127"/>
    </row>
    <row r="9" spans="1:4" x14ac:dyDescent="0.45">
      <c r="A9" s="128"/>
      <c r="B9" s="128"/>
      <c r="C9" s="128"/>
    </row>
    <row r="10" spans="1:4" x14ac:dyDescent="0.45">
      <c r="A10" s="128"/>
      <c r="B10" s="128"/>
      <c r="C10" s="128"/>
    </row>
    <row r="11" spans="1:4" x14ac:dyDescent="0.45">
      <c r="A11" s="128"/>
      <c r="B11" s="128"/>
      <c r="C11" s="128"/>
    </row>
    <row r="12" spans="1:4" x14ac:dyDescent="0.45">
      <c r="A12" s="128"/>
      <c r="B12" s="128"/>
      <c r="C12" s="128"/>
    </row>
    <row r="13" spans="1:4" x14ac:dyDescent="0.45">
      <c r="A13" s="128"/>
      <c r="B13" s="128"/>
      <c r="C13" s="128"/>
    </row>
    <row r="14" spans="1:4" x14ac:dyDescent="0.45">
      <c r="A14" s="128"/>
      <c r="B14" s="128"/>
      <c r="C14" s="128"/>
    </row>
    <row r="15" spans="1:4" x14ac:dyDescent="0.45">
      <c r="A15" s="128"/>
      <c r="B15" s="128"/>
      <c r="C15" s="128"/>
    </row>
    <row r="16" spans="1:4" x14ac:dyDescent="0.45">
      <c r="A16" s="128"/>
      <c r="B16" s="128"/>
      <c r="C16" s="128"/>
    </row>
  </sheetData>
  <sheetProtection algorithmName="SHA-512" hashValue="/Mhyvagwa4pEZvRE6XBWnLXK2ZAWJ0lAyLSX4yPIaIOAAEfKMXpiHKicV237/VvOJEPZcwKQ3WJvCHKw5W+b4Q==" saltValue="qYZWuq4IEbsPJD5dQb4z4g=="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40C07-8C68-4A99-AE59-CC2892DD55E0}">
  <sheetPr>
    <pageSetUpPr fitToPage="1"/>
  </sheetPr>
  <dimension ref="A1:E11"/>
  <sheetViews>
    <sheetView workbookViewId="0">
      <selection sqref="A1:C1"/>
    </sheetView>
  </sheetViews>
  <sheetFormatPr baseColWidth="10" defaultColWidth="11.42578125" defaultRowHeight="15.4" x14ac:dyDescent="0.45"/>
  <cols>
    <col min="1" max="3" width="27.5703125" style="95" customWidth="1"/>
    <col min="4" max="16384" width="11.42578125" style="95"/>
  </cols>
  <sheetData>
    <row r="1" spans="1:5" ht="27.75" customHeight="1" x14ac:dyDescent="0.45">
      <c r="A1" s="129" t="s">
        <v>242</v>
      </c>
      <c r="B1" s="129"/>
      <c r="C1" s="129"/>
    </row>
    <row r="2" spans="1:5" s="96" customFormat="1" ht="100.25" customHeight="1" x14ac:dyDescent="0.4">
      <c r="A2" s="126" t="s">
        <v>243</v>
      </c>
      <c r="B2" s="127"/>
      <c r="C2" s="127"/>
      <c r="E2" s="97"/>
    </row>
    <row r="3" spans="1:5" s="96" customFormat="1" ht="45" customHeight="1" x14ac:dyDescent="0.4">
      <c r="A3" s="126" t="s">
        <v>244</v>
      </c>
      <c r="B3" s="127"/>
      <c r="C3" s="127"/>
      <c r="E3" s="97"/>
    </row>
    <row r="4" spans="1:5" s="96" customFormat="1" ht="66.75" customHeight="1" x14ac:dyDescent="0.4">
      <c r="A4" s="130" t="s">
        <v>245</v>
      </c>
      <c r="B4" s="131"/>
      <c r="C4" s="132"/>
      <c r="E4" s="97"/>
    </row>
    <row r="5" spans="1:5" ht="30.75" x14ac:dyDescent="0.45">
      <c r="A5" s="98" t="s">
        <v>36</v>
      </c>
      <c r="B5" s="98" t="s">
        <v>43</v>
      </c>
    </row>
    <row r="6" spans="1:5" x14ac:dyDescent="0.45">
      <c r="A6" s="99">
        <v>1379</v>
      </c>
      <c r="B6" s="99">
        <v>1380</v>
      </c>
    </row>
    <row r="7" spans="1:5" x14ac:dyDescent="0.45">
      <c r="A7" s="99">
        <v>179.34</v>
      </c>
      <c r="B7" s="99">
        <v>179</v>
      </c>
    </row>
    <row r="8" spans="1:5" x14ac:dyDescent="0.45">
      <c r="A8" s="99">
        <v>80.12</v>
      </c>
      <c r="B8" s="99">
        <v>80.099999999999994</v>
      </c>
    </row>
    <row r="9" spans="1:5" x14ac:dyDescent="0.45">
      <c r="A9" s="99">
        <v>7.8</v>
      </c>
      <c r="B9" s="100">
        <v>7.8</v>
      </c>
    </row>
    <row r="10" spans="1:5" ht="24" hidden="1" customHeight="1" x14ac:dyDescent="0.45">
      <c r="A10" s="133"/>
      <c r="B10" s="134"/>
      <c r="C10" s="134"/>
    </row>
    <row r="11" spans="1:5" x14ac:dyDescent="0.45">
      <c r="A11" s="99">
        <v>7.8320000000000001E-2</v>
      </c>
      <c r="B11" s="101">
        <v>7.8299999999999995E-2</v>
      </c>
    </row>
  </sheetData>
  <sheetProtection algorithmName="SHA-512" hashValue="HNvQQBqvFfRg0LaGn3x/A0MBJN0OYNYAcpZssTZju0wJdnkNPw+TdBEvlQj0Z9DUZ8+qrPNpkZrw8tbK/VR96A==" saltValue="2bui5z6SqNNYTD30zzHcw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F334-DE6C-44F7-9D68-63C3E2D7BC5A}">
  <dimension ref="A1:H20"/>
  <sheetViews>
    <sheetView zoomScaleNormal="100" workbookViewId="0">
      <selection sqref="A1:H1"/>
    </sheetView>
  </sheetViews>
  <sheetFormatPr baseColWidth="10" defaultColWidth="11.42578125" defaultRowHeight="13.9" x14ac:dyDescent="0.4"/>
  <cols>
    <col min="1" max="8" width="10.5703125" style="103" customWidth="1"/>
    <col min="9" max="256" width="11.42578125" style="103"/>
    <col min="257" max="264" width="10.5703125" style="103" customWidth="1"/>
    <col min="265" max="512" width="11.42578125" style="103"/>
    <col min="513" max="520" width="10.5703125" style="103" customWidth="1"/>
    <col min="521" max="768" width="11.42578125" style="103"/>
    <col min="769" max="776" width="10.5703125" style="103" customWidth="1"/>
    <col min="777" max="1024" width="11.42578125" style="103"/>
    <col min="1025" max="1032" width="10.5703125" style="103" customWidth="1"/>
    <col min="1033" max="1280" width="11.42578125" style="103"/>
    <col min="1281" max="1288" width="10.5703125" style="103" customWidth="1"/>
    <col min="1289" max="1536" width="11.42578125" style="103"/>
    <col min="1537" max="1544" width="10.5703125" style="103" customWidth="1"/>
    <col min="1545" max="1792" width="11.42578125" style="103"/>
    <col min="1793" max="1800" width="10.5703125" style="103" customWidth="1"/>
    <col min="1801" max="2048" width="11.42578125" style="103"/>
    <col min="2049" max="2056" width="10.5703125" style="103" customWidth="1"/>
    <col min="2057" max="2304" width="11.42578125" style="103"/>
    <col min="2305" max="2312" width="10.5703125" style="103" customWidth="1"/>
    <col min="2313" max="2560" width="11.42578125" style="103"/>
    <col min="2561" max="2568" width="10.5703125" style="103" customWidth="1"/>
    <col min="2569" max="2816" width="11.42578125" style="103"/>
    <col min="2817" max="2824" width="10.5703125" style="103" customWidth="1"/>
    <col min="2825" max="3072" width="11.42578125" style="103"/>
    <col min="3073" max="3080" width="10.5703125" style="103" customWidth="1"/>
    <col min="3081" max="3328" width="11.42578125" style="103"/>
    <col min="3329" max="3336" width="10.5703125" style="103" customWidth="1"/>
    <col min="3337" max="3584" width="11.42578125" style="103"/>
    <col min="3585" max="3592" width="10.5703125" style="103" customWidth="1"/>
    <col min="3593" max="3840" width="11.42578125" style="103"/>
    <col min="3841" max="3848" width="10.5703125" style="103" customWidth="1"/>
    <col min="3849" max="4096" width="11.42578125" style="103"/>
    <col min="4097" max="4104" width="10.5703125" style="103" customWidth="1"/>
    <col min="4105" max="4352" width="11.42578125" style="103"/>
    <col min="4353" max="4360" width="10.5703125" style="103" customWidth="1"/>
    <col min="4361" max="4608" width="11.42578125" style="103"/>
    <col min="4609" max="4616" width="10.5703125" style="103" customWidth="1"/>
    <col min="4617" max="4864" width="11.42578125" style="103"/>
    <col min="4865" max="4872" width="10.5703125" style="103" customWidth="1"/>
    <col min="4873" max="5120" width="11.42578125" style="103"/>
    <col min="5121" max="5128" width="10.5703125" style="103" customWidth="1"/>
    <col min="5129" max="5376" width="11.42578125" style="103"/>
    <col min="5377" max="5384" width="10.5703125" style="103" customWidth="1"/>
    <col min="5385" max="5632" width="11.42578125" style="103"/>
    <col min="5633" max="5640" width="10.5703125" style="103" customWidth="1"/>
    <col min="5641" max="5888" width="11.42578125" style="103"/>
    <col min="5889" max="5896" width="10.5703125" style="103" customWidth="1"/>
    <col min="5897" max="6144" width="11.42578125" style="103"/>
    <col min="6145" max="6152" width="10.5703125" style="103" customWidth="1"/>
    <col min="6153" max="6400" width="11.42578125" style="103"/>
    <col min="6401" max="6408" width="10.5703125" style="103" customWidth="1"/>
    <col min="6409" max="6656" width="11.42578125" style="103"/>
    <col min="6657" max="6664" width="10.5703125" style="103" customWidth="1"/>
    <col min="6665" max="6912" width="11.42578125" style="103"/>
    <col min="6913" max="6920" width="10.5703125" style="103" customWidth="1"/>
    <col min="6921" max="7168" width="11.42578125" style="103"/>
    <col min="7169" max="7176" width="10.5703125" style="103" customWidth="1"/>
    <col min="7177" max="7424" width="11.42578125" style="103"/>
    <col min="7425" max="7432" width="10.5703125" style="103" customWidth="1"/>
    <col min="7433" max="7680" width="11.42578125" style="103"/>
    <col min="7681" max="7688" width="10.5703125" style="103" customWidth="1"/>
    <col min="7689" max="7936" width="11.42578125" style="103"/>
    <col min="7937" max="7944" width="10.5703125" style="103" customWidth="1"/>
    <col min="7945" max="8192" width="11.42578125" style="103"/>
    <col min="8193" max="8200" width="10.5703125" style="103" customWidth="1"/>
    <col min="8201" max="8448" width="11.42578125" style="103"/>
    <col min="8449" max="8456" width="10.5703125" style="103" customWidth="1"/>
    <col min="8457" max="8704" width="11.42578125" style="103"/>
    <col min="8705" max="8712" width="10.5703125" style="103" customWidth="1"/>
    <col min="8713" max="8960" width="11.42578125" style="103"/>
    <col min="8961" max="8968" width="10.5703125" style="103" customWidth="1"/>
    <col min="8969" max="9216" width="11.42578125" style="103"/>
    <col min="9217" max="9224" width="10.5703125" style="103" customWidth="1"/>
    <col min="9225" max="9472" width="11.42578125" style="103"/>
    <col min="9473" max="9480" width="10.5703125" style="103" customWidth="1"/>
    <col min="9481" max="9728" width="11.42578125" style="103"/>
    <col min="9729" max="9736" width="10.5703125" style="103" customWidth="1"/>
    <col min="9737" max="9984" width="11.42578125" style="103"/>
    <col min="9985" max="9992" width="10.5703125" style="103" customWidth="1"/>
    <col min="9993" max="10240" width="11.42578125" style="103"/>
    <col min="10241" max="10248" width="10.5703125" style="103" customWidth="1"/>
    <col min="10249" max="10496" width="11.42578125" style="103"/>
    <col min="10497" max="10504" width="10.5703125" style="103" customWidth="1"/>
    <col min="10505" max="10752" width="11.42578125" style="103"/>
    <col min="10753" max="10760" width="10.5703125" style="103" customWidth="1"/>
    <col min="10761" max="11008" width="11.42578125" style="103"/>
    <col min="11009" max="11016" width="10.5703125" style="103" customWidth="1"/>
    <col min="11017" max="11264" width="11.42578125" style="103"/>
    <col min="11265" max="11272" width="10.5703125" style="103" customWidth="1"/>
    <col min="11273" max="11520" width="11.42578125" style="103"/>
    <col min="11521" max="11528" width="10.5703125" style="103" customWidth="1"/>
    <col min="11529" max="11776" width="11.42578125" style="103"/>
    <col min="11777" max="11784" width="10.5703125" style="103" customWidth="1"/>
    <col min="11785" max="12032" width="11.42578125" style="103"/>
    <col min="12033" max="12040" width="10.5703125" style="103" customWidth="1"/>
    <col min="12041" max="12288" width="11.42578125" style="103"/>
    <col min="12289" max="12296" width="10.5703125" style="103" customWidth="1"/>
    <col min="12297" max="12544" width="11.42578125" style="103"/>
    <col min="12545" max="12552" width="10.5703125" style="103" customWidth="1"/>
    <col min="12553" max="12800" width="11.42578125" style="103"/>
    <col min="12801" max="12808" width="10.5703125" style="103" customWidth="1"/>
    <col min="12809" max="13056" width="11.42578125" style="103"/>
    <col min="13057" max="13064" width="10.5703125" style="103" customWidth="1"/>
    <col min="13065" max="13312" width="11.42578125" style="103"/>
    <col min="13313" max="13320" width="10.5703125" style="103" customWidth="1"/>
    <col min="13321" max="13568" width="11.42578125" style="103"/>
    <col min="13569" max="13576" width="10.5703125" style="103" customWidth="1"/>
    <col min="13577" max="13824" width="11.42578125" style="103"/>
    <col min="13825" max="13832" width="10.5703125" style="103" customWidth="1"/>
    <col min="13833" max="14080" width="11.42578125" style="103"/>
    <col min="14081" max="14088" width="10.5703125" style="103" customWidth="1"/>
    <col min="14089" max="14336" width="11.42578125" style="103"/>
    <col min="14337" max="14344" width="10.5703125" style="103" customWidth="1"/>
    <col min="14345" max="14592" width="11.42578125" style="103"/>
    <col min="14593" max="14600" width="10.5703125" style="103" customWidth="1"/>
    <col min="14601" max="14848" width="11.42578125" style="103"/>
    <col min="14849" max="14856" width="10.5703125" style="103" customWidth="1"/>
    <col min="14857" max="15104" width="11.42578125" style="103"/>
    <col min="15105" max="15112" width="10.5703125" style="103" customWidth="1"/>
    <col min="15113" max="15360" width="11.42578125" style="103"/>
    <col min="15361" max="15368" width="10.5703125" style="103" customWidth="1"/>
    <col min="15369" max="15616" width="11.42578125" style="103"/>
    <col min="15617" max="15624" width="10.5703125" style="103" customWidth="1"/>
    <col min="15625" max="15872" width="11.42578125" style="103"/>
    <col min="15873" max="15880" width="10.5703125" style="103" customWidth="1"/>
    <col min="15881" max="16128" width="11.42578125" style="103"/>
    <col min="16129" max="16136" width="10.5703125" style="103" customWidth="1"/>
    <col min="16137" max="16384" width="11.42578125" style="103"/>
  </cols>
  <sheetData>
    <row r="1" spans="1:8" s="102" customFormat="1" ht="20.100000000000001" customHeight="1" x14ac:dyDescent="0.4">
      <c r="A1" s="136" t="s">
        <v>191</v>
      </c>
      <c r="B1" s="136"/>
      <c r="C1" s="136"/>
      <c r="D1" s="136"/>
      <c r="E1" s="136"/>
      <c r="F1" s="136"/>
      <c r="G1" s="136"/>
      <c r="H1" s="136"/>
    </row>
    <row r="2" spans="1:8" s="102" customFormat="1" ht="43.5" customHeight="1" x14ac:dyDescent="0.4">
      <c r="A2" s="135" t="s">
        <v>192</v>
      </c>
      <c r="B2" s="135"/>
      <c r="C2" s="135"/>
      <c r="D2" s="135"/>
      <c r="E2" s="135"/>
      <c r="F2" s="135"/>
      <c r="G2" s="135"/>
      <c r="H2" s="135"/>
    </row>
    <row r="3" spans="1:8" s="102" customFormat="1" ht="35.1" customHeight="1" x14ac:dyDescent="0.4">
      <c r="A3" s="135" t="s">
        <v>193</v>
      </c>
      <c r="B3" s="135"/>
      <c r="C3" s="135"/>
      <c r="D3" s="135"/>
      <c r="E3" s="135"/>
      <c r="F3" s="135"/>
      <c r="G3" s="135"/>
      <c r="H3" s="135"/>
    </row>
    <row r="4" spans="1:8" s="102" customFormat="1" ht="99.75" customHeight="1" x14ac:dyDescent="0.4">
      <c r="A4" s="135" t="s">
        <v>246</v>
      </c>
      <c r="B4" s="135"/>
      <c r="C4" s="135"/>
      <c r="D4" s="135"/>
      <c r="E4" s="135"/>
      <c r="F4" s="135"/>
      <c r="G4" s="135"/>
      <c r="H4" s="135"/>
    </row>
    <row r="5" spans="1:8" s="102" customFormat="1" ht="53.1" customHeight="1" x14ac:dyDescent="0.4">
      <c r="A5" s="135" t="s">
        <v>194</v>
      </c>
      <c r="B5" s="135"/>
      <c r="C5" s="135"/>
      <c r="D5" s="135"/>
      <c r="E5" s="135"/>
      <c r="F5" s="135"/>
      <c r="G5" s="135"/>
      <c r="H5" s="135"/>
    </row>
    <row r="6" spans="1:8" s="102" customFormat="1" ht="35.1" customHeight="1" x14ac:dyDescent="0.4">
      <c r="A6" s="135" t="s">
        <v>195</v>
      </c>
      <c r="B6" s="135"/>
      <c r="C6" s="135"/>
      <c r="D6" s="135"/>
      <c r="E6" s="135"/>
      <c r="F6" s="135"/>
      <c r="G6" s="135"/>
      <c r="H6" s="135"/>
    </row>
    <row r="7" spans="1:8" s="102" customFormat="1" ht="88.35" customHeight="1" x14ac:dyDescent="0.4">
      <c r="A7" s="135" t="s">
        <v>196</v>
      </c>
      <c r="B7" s="135"/>
      <c r="C7" s="135"/>
      <c r="D7" s="135"/>
      <c r="E7" s="135"/>
      <c r="F7" s="135"/>
      <c r="G7" s="135"/>
      <c r="H7" s="135"/>
    </row>
    <row r="8" spans="1:8" s="102" customFormat="1" ht="88.35" customHeight="1" x14ac:dyDescent="0.4">
      <c r="A8" s="135" t="s">
        <v>197</v>
      </c>
      <c r="B8" s="135"/>
      <c r="C8" s="135"/>
      <c r="D8" s="135"/>
      <c r="E8" s="135"/>
      <c r="F8" s="135"/>
      <c r="G8" s="135"/>
      <c r="H8" s="135"/>
    </row>
    <row r="9" spans="1:8" s="102" customFormat="1" ht="70.349999999999994" customHeight="1" x14ac:dyDescent="0.4">
      <c r="A9" s="135" t="s">
        <v>247</v>
      </c>
      <c r="B9" s="135"/>
      <c r="C9" s="135"/>
      <c r="D9" s="135"/>
      <c r="E9" s="135"/>
      <c r="F9" s="135"/>
      <c r="G9" s="135"/>
      <c r="H9" s="135"/>
    </row>
    <row r="10" spans="1:8" s="102" customFormat="1" ht="53.1" customHeight="1" x14ac:dyDescent="0.4">
      <c r="A10" s="135" t="s">
        <v>198</v>
      </c>
      <c r="B10" s="135"/>
      <c r="C10" s="135"/>
      <c r="D10" s="135"/>
      <c r="E10" s="135"/>
      <c r="F10" s="135"/>
      <c r="G10" s="135"/>
      <c r="H10" s="135"/>
    </row>
    <row r="11" spans="1:8" s="102" customFormat="1" ht="122.75" customHeight="1" x14ac:dyDescent="0.4">
      <c r="A11" s="137" t="s">
        <v>248</v>
      </c>
      <c r="B11" s="135"/>
      <c r="C11" s="135"/>
      <c r="D11" s="135"/>
      <c r="E11" s="135"/>
      <c r="F11" s="135"/>
      <c r="G11" s="135"/>
      <c r="H11" s="135"/>
    </row>
    <row r="12" spans="1:8" s="102" customFormat="1" ht="35.1" customHeight="1" x14ac:dyDescent="0.4">
      <c r="A12" s="135" t="s">
        <v>199</v>
      </c>
      <c r="B12" s="135"/>
      <c r="C12" s="135"/>
      <c r="D12" s="135"/>
      <c r="E12" s="135"/>
      <c r="F12" s="135"/>
      <c r="G12" s="135"/>
      <c r="H12" s="135"/>
    </row>
    <row r="13" spans="1:8" s="102" customFormat="1" ht="97.35" customHeight="1" x14ac:dyDescent="0.4">
      <c r="A13" s="135" t="s">
        <v>200</v>
      </c>
      <c r="B13" s="135"/>
      <c r="C13" s="135"/>
      <c r="D13" s="135"/>
      <c r="E13" s="135"/>
      <c r="F13" s="135"/>
      <c r="G13" s="135"/>
      <c r="H13" s="135"/>
    </row>
    <row r="14" spans="1:8" s="102" customFormat="1" ht="97.35" customHeight="1" x14ac:dyDescent="0.4">
      <c r="A14" s="135" t="s">
        <v>201</v>
      </c>
      <c r="B14" s="135"/>
      <c r="C14" s="135"/>
      <c r="D14" s="135"/>
      <c r="E14" s="135"/>
      <c r="F14" s="135"/>
      <c r="G14" s="135"/>
      <c r="H14" s="135"/>
    </row>
    <row r="15" spans="1:8" s="102" customFormat="1" ht="20.100000000000001" customHeight="1" x14ac:dyDescent="0.4">
      <c r="A15" s="135" t="s">
        <v>202</v>
      </c>
      <c r="B15" s="135"/>
      <c r="C15" s="135"/>
      <c r="D15" s="135"/>
      <c r="E15" s="135"/>
      <c r="F15" s="135"/>
      <c r="G15" s="135"/>
      <c r="H15" s="135"/>
    </row>
    <row r="16" spans="1:8" x14ac:dyDescent="0.4">
      <c r="A16" s="138"/>
      <c r="B16" s="138"/>
      <c r="C16" s="138"/>
      <c r="D16" s="138"/>
      <c r="E16" s="138"/>
      <c r="F16" s="138"/>
      <c r="G16" s="138"/>
      <c r="H16" s="138"/>
    </row>
    <row r="17" spans="1:8" x14ac:dyDescent="0.4">
      <c r="A17" s="138"/>
      <c r="B17" s="138"/>
      <c r="C17" s="138"/>
      <c r="D17" s="138"/>
      <c r="E17" s="138"/>
      <c r="F17" s="138"/>
      <c r="G17" s="138"/>
      <c r="H17" s="138"/>
    </row>
    <row r="18" spans="1:8" x14ac:dyDescent="0.4">
      <c r="A18" s="138"/>
      <c r="B18" s="138"/>
      <c r="C18" s="138"/>
      <c r="D18" s="138"/>
      <c r="E18" s="138"/>
      <c r="F18" s="138"/>
      <c r="G18" s="138"/>
      <c r="H18" s="138"/>
    </row>
    <row r="19" spans="1:8" x14ac:dyDescent="0.4">
      <c r="A19" s="138"/>
      <c r="B19" s="138"/>
      <c r="C19" s="138"/>
      <c r="D19" s="138"/>
      <c r="E19" s="138"/>
      <c r="F19" s="138"/>
      <c r="G19" s="138"/>
      <c r="H19" s="138"/>
    </row>
    <row r="20" spans="1:8" x14ac:dyDescent="0.4">
      <c r="A20" s="138"/>
      <c r="B20" s="138"/>
      <c r="C20" s="138"/>
      <c r="D20" s="138"/>
      <c r="E20" s="138"/>
      <c r="F20" s="138"/>
      <c r="G20" s="138"/>
      <c r="H20" s="138"/>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14607-4469-4064-9322-2CF951B06B3B}">
  <dimension ref="A1:I52"/>
  <sheetViews>
    <sheetView workbookViewId="0"/>
  </sheetViews>
  <sheetFormatPr baseColWidth="10" defaultColWidth="10.7109375" defaultRowHeight="13.9" x14ac:dyDescent="0.4"/>
  <cols>
    <col min="1" max="16384" width="10.7109375" style="91"/>
  </cols>
  <sheetData>
    <row r="1" spans="1:9" x14ac:dyDescent="0.4">
      <c r="A1" s="114"/>
      <c r="B1" s="114"/>
      <c r="C1" s="114"/>
      <c r="D1" s="114"/>
      <c r="E1" s="114"/>
      <c r="F1" s="114"/>
      <c r="G1" s="114"/>
      <c r="H1" s="114"/>
      <c r="I1" s="114"/>
    </row>
    <row r="2" spans="1:9" x14ac:dyDescent="0.4">
      <c r="A2" s="114"/>
      <c r="B2" s="114"/>
      <c r="C2" s="114"/>
      <c r="D2" s="114"/>
      <c r="E2" s="114"/>
      <c r="F2" s="114"/>
      <c r="G2" s="114"/>
      <c r="H2" s="114"/>
      <c r="I2" s="114"/>
    </row>
    <row r="3" spans="1:9" x14ac:dyDescent="0.4">
      <c r="A3" s="114"/>
      <c r="B3" s="114"/>
      <c r="C3" s="114"/>
      <c r="D3" s="114"/>
      <c r="E3" s="114"/>
      <c r="F3" s="114"/>
      <c r="G3" s="114"/>
      <c r="H3" s="114"/>
      <c r="I3" s="114"/>
    </row>
    <row r="4" spans="1:9" x14ac:dyDescent="0.4">
      <c r="A4" s="114"/>
      <c r="B4" s="114"/>
      <c r="C4" s="114"/>
      <c r="D4" s="114"/>
      <c r="E4" s="114"/>
      <c r="F4" s="114"/>
      <c r="G4" s="114"/>
      <c r="H4" s="114"/>
      <c r="I4" s="114"/>
    </row>
    <row r="5" spans="1:9" x14ac:dyDescent="0.4">
      <c r="A5" s="114"/>
      <c r="B5" s="114"/>
      <c r="C5" s="114"/>
      <c r="D5" s="114"/>
      <c r="E5" s="114"/>
      <c r="F5" s="114"/>
      <c r="G5" s="114"/>
      <c r="H5" s="114"/>
      <c r="I5" s="114"/>
    </row>
    <row r="6" spans="1:9" x14ac:dyDescent="0.4">
      <c r="A6" s="114"/>
      <c r="B6" s="114"/>
      <c r="C6" s="114"/>
      <c r="D6" s="114"/>
      <c r="E6" s="114"/>
      <c r="F6" s="114"/>
      <c r="G6" s="114"/>
      <c r="H6" s="114"/>
      <c r="I6" s="114"/>
    </row>
    <row r="7" spans="1:9" x14ac:dyDescent="0.4">
      <c r="A7" s="114"/>
      <c r="B7" s="114"/>
      <c r="C7" s="114"/>
      <c r="D7" s="114"/>
      <c r="E7" s="114"/>
      <c r="F7" s="114"/>
      <c r="G7" s="114"/>
      <c r="H7" s="114"/>
      <c r="I7" s="114"/>
    </row>
    <row r="8" spans="1:9" x14ac:dyDescent="0.4">
      <c r="A8" s="114"/>
      <c r="B8" s="114"/>
      <c r="C8" s="114"/>
      <c r="D8" s="114"/>
      <c r="E8" s="114"/>
      <c r="F8" s="114"/>
      <c r="G8" s="114"/>
      <c r="H8" s="114"/>
      <c r="I8" s="114"/>
    </row>
    <row r="9" spans="1:9" x14ac:dyDescent="0.4">
      <c r="A9" s="114"/>
      <c r="B9" s="114"/>
      <c r="C9" s="114"/>
      <c r="D9" s="114"/>
      <c r="E9" s="114"/>
      <c r="F9" s="114"/>
      <c r="G9" s="114"/>
      <c r="H9" s="114"/>
      <c r="I9" s="114"/>
    </row>
    <row r="10" spans="1:9" x14ac:dyDescent="0.4">
      <c r="A10" s="114"/>
      <c r="B10" s="114"/>
      <c r="C10" s="114"/>
      <c r="D10" s="114"/>
      <c r="E10" s="114"/>
      <c r="F10" s="114"/>
      <c r="G10" s="114"/>
      <c r="H10" s="114"/>
      <c r="I10" s="114"/>
    </row>
    <row r="11" spans="1:9" x14ac:dyDescent="0.4">
      <c r="A11" s="114"/>
      <c r="B11" s="114"/>
      <c r="C11" s="114"/>
      <c r="D11" s="114"/>
      <c r="E11" s="114"/>
      <c r="F11" s="114"/>
      <c r="G11" s="114"/>
      <c r="H11" s="114"/>
      <c r="I11" s="114"/>
    </row>
    <row r="12" spans="1:9" x14ac:dyDescent="0.4">
      <c r="A12" s="114"/>
      <c r="B12" s="114"/>
      <c r="C12" s="114"/>
      <c r="D12" s="114"/>
      <c r="E12" s="114"/>
      <c r="F12" s="114"/>
      <c r="G12" s="114"/>
      <c r="H12" s="114"/>
      <c r="I12" s="114"/>
    </row>
    <row r="13" spans="1:9" x14ac:dyDescent="0.4">
      <c r="A13" s="114"/>
      <c r="B13" s="114"/>
      <c r="C13" s="114"/>
      <c r="D13" s="114"/>
      <c r="E13" s="114"/>
      <c r="F13" s="114"/>
      <c r="G13" s="114"/>
      <c r="H13" s="114"/>
      <c r="I13" s="114"/>
    </row>
    <row r="14" spans="1:9" x14ac:dyDescent="0.4">
      <c r="A14" s="114"/>
      <c r="B14" s="114"/>
      <c r="C14" s="114"/>
      <c r="D14" s="114"/>
      <c r="E14" s="114"/>
      <c r="F14" s="114"/>
      <c r="G14" s="114"/>
      <c r="H14" s="114"/>
      <c r="I14" s="114"/>
    </row>
    <row r="15" spans="1:9" x14ac:dyDescent="0.4">
      <c r="A15" s="114"/>
      <c r="B15" s="114"/>
      <c r="C15" s="114"/>
      <c r="D15" s="114"/>
      <c r="E15" s="114"/>
      <c r="F15" s="114"/>
      <c r="G15" s="114"/>
      <c r="H15" s="114"/>
      <c r="I15" s="114"/>
    </row>
    <row r="16" spans="1:9" x14ac:dyDescent="0.4">
      <c r="A16" s="114"/>
      <c r="B16" s="114"/>
      <c r="C16" s="114"/>
      <c r="D16" s="114"/>
      <c r="E16" s="114"/>
      <c r="F16" s="114"/>
      <c r="G16" s="114"/>
      <c r="H16" s="114"/>
      <c r="I16" s="114"/>
    </row>
    <row r="17" spans="1:9" x14ac:dyDescent="0.4">
      <c r="A17" s="114"/>
      <c r="B17" s="114"/>
      <c r="C17" s="114"/>
      <c r="D17" s="114"/>
      <c r="E17" s="114"/>
      <c r="F17" s="114"/>
      <c r="G17" s="114"/>
      <c r="H17" s="114"/>
      <c r="I17" s="114"/>
    </row>
    <row r="18" spans="1:9" x14ac:dyDescent="0.4">
      <c r="A18" s="114"/>
      <c r="B18" s="114"/>
      <c r="C18" s="114"/>
      <c r="D18" s="114"/>
      <c r="E18" s="114"/>
      <c r="F18" s="114"/>
      <c r="G18" s="114"/>
      <c r="H18" s="114"/>
      <c r="I18" s="114"/>
    </row>
    <row r="19" spans="1:9" x14ac:dyDescent="0.4">
      <c r="A19" s="114"/>
      <c r="B19" s="114"/>
      <c r="C19" s="114"/>
      <c r="D19" s="114"/>
      <c r="E19" s="114"/>
      <c r="F19" s="114"/>
      <c r="G19" s="114"/>
      <c r="H19" s="114"/>
      <c r="I19" s="114"/>
    </row>
    <row r="20" spans="1:9" x14ac:dyDescent="0.4">
      <c r="A20" s="114"/>
      <c r="B20" s="114"/>
      <c r="C20" s="114"/>
      <c r="D20" s="114"/>
      <c r="E20" s="114"/>
      <c r="F20" s="114"/>
      <c r="G20" s="114"/>
      <c r="H20" s="114"/>
      <c r="I20" s="114"/>
    </row>
    <row r="21" spans="1:9" x14ac:dyDescent="0.4">
      <c r="A21" s="114"/>
      <c r="B21" s="114"/>
      <c r="C21" s="114"/>
      <c r="D21" s="114"/>
      <c r="E21" s="114"/>
      <c r="F21" s="114"/>
      <c r="G21" s="114"/>
      <c r="H21" s="114"/>
      <c r="I21" s="114"/>
    </row>
    <row r="22" spans="1:9" x14ac:dyDescent="0.4">
      <c r="A22" s="114"/>
      <c r="B22" s="114"/>
      <c r="C22" s="114"/>
      <c r="D22" s="114"/>
      <c r="E22" s="114"/>
      <c r="F22" s="114"/>
      <c r="G22" s="114"/>
      <c r="H22" s="114"/>
      <c r="I22" s="114"/>
    </row>
    <row r="23" spans="1:9" x14ac:dyDescent="0.4">
      <c r="A23" s="114"/>
      <c r="B23" s="114"/>
      <c r="C23" s="114"/>
      <c r="D23" s="114"/>
      <c r="E23" s="114"/>
      <c r="F23" s="114"/>
      <c r="G23" s="114"/>
      <c r="H23" s="114"/>
      <c r="I23" s="114"/>
    </row>
    <row r="24" spans="1:9" x14ac:dyDescent="0.4">
      <c r="A24" s="114"/>
      <c r="B24" s="114"/>
      <c r="C24" s="114"/>
      <c r="D24" s="114"/>
      <c r="E24" s="114"/>
      <c r="F24" s="114"/>
      <c r="G24" s="114"/>
      <c r="H24" s="114"/>
      <c r="I24" s="114"/>
    </row>
    <row r="25" spans="1:9" x14ac:dyDescent="0.4">
      <c r="A25" s="114"/>
      <c r="B25" s="114"/>
      <c r="C25" s="114"/>
      <c r="D25" s="114"/>
      <c r="E25" s="114"/>
      <c r="F25" s="114"/>
      <c r="G25" s="114"/>
      <c r="H25" s="114"/>
      <c r="I25" s="114"/>
    </row>
    <row r="26" spans="1:9" x14ac:dyDescent="0.4">
      <c r="A26" s="114"/>
      <c r="B26" s="114"/>
      <c r="C26" s="114"/>
      <c r="D26" s="114"/>
      <c r="E26" s="114"/>
      <c r="F26" s="114"/>
      <c r="G26" s="114"/>
      <c r="H26" s="114"/>
      <c r="I26" s="114"/>
    </row>
    <row r="27" spans="1:9" x14ac:dyDescent="0.4">
      <c r="A27" s="114"/>
      <c r="B27" s="114"/>
      <c r="C27" s="114"/>
      <c r="D27" s="114"/>
      <c r="E27" s="114"/>
      <c r="F27" s="114"/>
      <c r="G27" s="114"/>
      <c r="H27" s="114"/>
      <c r="I27" s="114"/>
    </row>
    <row r="28" spans="1:9" x14ac:dyDescent="0.4">
      <c r="A28" s="114"/>
      <c r="B28" s="114"/>
      <c r="C28" s="114"/>
      <c r="D28" s="114"/>
      <c r="E28" s="114"/>
      <c r="F28" s="114"/>
      <c r="G28" s="114"/>
      <c r="H28" s="114"/>
      <c r="I28" s="114"/>
    </row>
    <row r="29" spans="1:9" x14ac:dyDescent="0.4">
      <c r="A29" s="114"/>
      <c r="B29" s="114"/>
      <c r="C29" s="114"/>
      <c r="D29" s="114"/>
      <c r="E29" s="114"/>
      <c r="F29" s="114"/>
      <c r="G29" s="114"/>
      <c r="H29" s="114"/>
      <c r="I29" s="114"/>
    </row>
    <row r="30" spans="1:9" x14ac:dyDescent="0.4">
      <c r="A30" s="114"/>
      <c r="B30" s="114"/>
      <c r="C30" s="114"/>
      <c r="D30" s="114"/>
      <c r="E30" s="114"/>
      <c r="F30" s="114"/>
      <c r="G30" s="114"/>
      <c r="H30" s="114"/>
      <c r="I30" s="114"/>
    </row>
    <row r="31" spans="1:9" x14ac:dyDescent="0.4">
      <c r="A31" s="114"/>
      <c r="B31" s="114"/>
      <c r="C31" s="114"/>
      <c r="D31" s="114"/>
      <c r="E31" s="114"/>
      <c r="F31" s="114"/>
      <c r="G31" s="114"/>
      <c r="H31" s="114"/>
      <c r="I31" s="114"/>
    </row>
    <row r="32" spans="1:9" x14ac:dyDescent="0.4">
      <c r="A32" s="114"/>
      <c r="B32" s="114"/>
      <c r="C32" s="114"/>
      <c r="D32" s="114"/>
      <c r="E32" s="114"/>
      <c r="F32" s="114"/>
      <c r="G32" s="114"/>
      <c r="H32" s="114"/>
      <c r="I32" s="114"/>
    </row>
    <row r="33" spans="1:9" x14ac:dyDescent="0.4">
      <c r="A33" s="114"/>
      <c r="B33" s="114"/>
      <c r="C33" s="114"/>
      <c r="D33" s="114"/>
      <c r="E33" s="114"/>
      <c r="F33" s="114"/>
      <c r="G33" s="114"/>
      <c r="H33" s="114"/>
      <c r="I33" s="114"/>
    </row>
    <row r="34" spans="1:9" x14ac:dyDescent="0.4">
      <c r="A34" s="114"/>
      <c r="B34" s="114"/>
      <c r="C34" s="114"/>
      <c r="D34" s="114"/>
      <c r="E34" s="114"/>
      <c r="F34" s="114"/>
      <c r="G34" s="114"/>
      <c r="H34" s="114"/>
      <c r="I34" s="114"/>
    </row>
    <row r="35" spans="1:9" x14ac:dyDescent="0.4">
      <c r="A35" s="114"/>
      <c r="B35" s="114"/>
      <c r="C35" s="114"/>
      <c r="D35" s="114"/>
      <c r="E35" s="114"/>
      <c r="F35" s="114"/>
      <c r="G35" s="114"/>
      <c r="H35" s="114"/>
      <c r="I35" s="114"/>
    </row>
    <row r="36" spans="1:9" x14ac:dyDescent="0.4">
      <c r="A36" s="114"/>
      <c r="B36" s="114"/>
      <c r="C36" s="114"/>
      <c r="D36" s="114"/>
      <c r="E36" s="114"/>
      <c r="F36" s="114"/>
      <c r="G36" s="114"/>
      <c r="H36" s="114"/>
      <c r="I36" s="114"/>
    </row>
    <row r="37" spans="1:9" x14ac:dyDescent="0.4">
      <c r="A37" s="114"/>
      <c r="B37" s="114"/>
      <c r="C37" s="114"/>
      <c r="D37" s="114"/>
      <c r="E37" s="114"/>
      <c r="F37" s="114"/>
      <c r="G37" s="114"/>
      <c r="H37" s="114"/>
      <c r="I37" s="114"/>
    </row>
    <row r="38" spans="1:9" x14ac:dyDescent="0.4">
      <c r="A38" s="114"/>
      <c r="B38" s="114"/>
      <c r="C38" s="114"/>
      <c r="D38" s="114"/>
      <c r="E38" s="114"/>
      <c r="F38" s="114"/>
      <c r="G38" s="114"/>
      <c r="H38" s="114"/>
      <c r="I38" s="114"/>
    </row>
    <row r="39" spans="1:9" x14ac:dyDescent="0.4">
      <c r="A39" s="114"/>
      <c r="B39" s="114"/>
      <c r="C39" s="114"/>
      <c r="D39" s="114"/>
      <c r="E39" s="114"/>
      <c r="F39" s="114"/>
      <c r="G39" s="114"/>
      <c r="H39" s="114"/>
      <c r="I39" s="114"/>
    </row>
    <row r="40" spans="1:9" x14ac:dyDescent="0.4">
      <c r="A40" s="114"/>
      <c r="B40" s="114"/>
      <c r="C40" s="114"/>
      <c r="D40" s="114"/>
      <c r="E40" s="114"/>
      <c r="F40" s="114"/>
      <c r="G40" s="114"/>
      <c r="H40" s="114"/>
      <c r="I40" s="114"/>
    </row>
    <row r="41" spans="1:9" x14ac:dyDescent="0.4">
      <c r="A41" s="114"/>
      <c r="B41" s="114"/>
      <c r="C41" s="114"/>
      <c r="D41" s="114"/>
      <c r="E41" s="114"/>
      <c r="F41" s="114"/>
      <c r="G41" s="114"/>
      <c r="H41" s="114"/>
      <c r="I41" s="114"/>
    </row>
    <row r="42" spans="1:9" x14ac:dyDescent="0.4">
      <c r="A42" s="114"/>
      <c r="B42" s="114"/>
      <c r="C42" s="114"/>
      <c r="D42" s="114"/>
      <c r="E42" s="114"/>
      <c r="F42" s="114"/>
      <c r="G42" s="114"/>
      <c r="H42" s="114"/>
      <c r="I42" s="114"/>
    </row>
    <row r="43" spans="1:9" x14ac:dyDescent="0.4">
      <c r="A43" s="114"/>
      <c r="B43" s="114"/>
      <c r="C43" s="114"/>
      <c r="D43" s="114"/>
      <c r="E43" s="114"/>
      <c r="F43" s="114"/>
      <c r="G43" s="114"/>
      <c r="H43" s="114"/>
      <c r="I43" s="114"/>
    </row>
    <row r="44" spans="1:9" x14ac:dyDescent="0.4">
      <c r="A44" s="114"/>
      <c r="B44" s="114"/>
      <c r="C44" s="114"/>
      <c r="D44" s="114"/>
      <c r="E44" s="114"/>
      <c r="F44" s="114"/>
      <c r="G44" s="114"/>
      <c r="H44" s="114"/>
      <c r="I44" s="114"/>
    </row>
    <row r="45" spans="1:9" x14ac:dyDescent="0.4">
      <c r="A45" s="114"/>
      <c r="B45" s="114"/>
      <c r="C45" s="114"/>
      <c r="D45" s="114"/>
      <c r="E45" s="114"/>
      <c r="F45" s="114"/>
      <c r="G45" s="114"/>
      <c r="H45" s="114"/>
      <c r="I45" s="114"/>
    </row>
    <row r="46" spans="1:9" x14ac:dyDescent="0.4">
      <c r="A46" s="114"/>
      <c r="B46" s="114"/>
      <c r="C46" s="114"/>
      <c r="D46" s="114"/>
      <c r="E46" s="114"/>
      <c r="F46" s="114"/>
      <c r="G46" s="114"/>
      <c r="H46" s="114"/>
      <c r="I46" s="114"/>
    </row>
    <row r="47" spans="1:9" x14ac:dyDescent="0.4">
      <c r="A47" s="114"/>
      <c r="B47" s="114"/>
      <c r="C47" s="114"/>
      <c r="D47" s="114"/>
      <c r="E47" s="114"/>
      <c r="F47" s="114"/>
      <c r="G47" s="114"/>
      <c r="H47" s="114"/>
      <c r="I47" s="114"/>
    </row>
    <row r="48" spans="1:9" x14ac:dyDescent="0.4">
      <c r="A48" s="115" t="s">
        <v>266</v>
      </c>
      <c r="B48" s="115"/>
      <c r="C48" s="115"/>
      <c r="D48" s="115"/>
      <c r="E48" s="115"/>
      <c r="F48" s="114"/>
      <c r="G48" s="114"/>
      <c r="H48" s="114"/>
      <c r="I48" s="114"/>
    </row>
    <row r="49" spans="1:9" x14ac:dyDescent="0.4">
      <c r="A49" s="115" t="s">
        <v>267</v>
      </c>
      <c r="B49" s="115"/>
      <c r="C49" s="115"/>
      <c r="D49" s="115"/>
      <c r="E49" s="115"/>
      <c r="F49" s="114"/>
      <c r="G49" s="114"/>
      <c r="H49" s="114"/>
      <c r="I49" s="114"/>
    </row>
    <row r="50" spans="1:9" x14ac:dyDescent="0.4">
      <c r="A50" s="113" t="s">
        <v>268</v>
      </c>
      <c r="B50" s="114"/>
      <c r="C50" s="114"/>
      <c r="D50" s="114"/>
      <c r="E50" s="114"/>
      <c r="F50" s="114"/>
      <c r="G50" s="114"/>
      <c r="H50" s="114"/>
      <c r="I50" s="114"/>
    </row>
    <row r="51" spans="1:9" x14ac:dyDescent="0.4">
      <c r="A51" s="114"/>
      <c r="B51" s="114"/>
      <c r="C51" s="114"/>
      <c r="D51" s="114"/>
      <c r="E51" s="114"/>
      <c r="F51" s="114"/>
      <c r="G51" s="114"/>
      <c r="H51" s="114"/>
      <c r="I51" s="114"/>
    </row>
    <row r="52" spans="1:9" x14ac:dyDescent="0.4">
      <c r="A52" s="114"/>
      <c r="B52" s="114"/>
      <c r="C52" s="114"/>
      <c r="D52" s="114"/>
      <c r="E52" s="114"/>
      <c r="F52" s="114"/>
      <c r="G52" s="114"/>
      <c r="H52" s="114"/>
      <c r="I52" s="114"/>
    </row>
  </sheetData>
  <sheetProtection algorithmName="SHA-512" hashValue="WWd2cJM7kBKiVxIdrQzuCRmFZQDkb904iDKOArrtayKmFcn+ozHfIuMyBGDf9b+pLGLDfehsqzxnmh4QQkfIdg==" saltValue="LiQ2Xx3n7CWduRQEwIwgUg==" spinCount="100000" sheet="1" objects="1" scenarios="1"/>
  <hyperlinks>
    <hyperlink ref="A50" r:id="rId1" xr:uid="{EBCA87A1-B07B-4101-9F76-6F25F91EB021}"/>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61" bestFit="1" customWidth="1"/>
    <col min="2" max="2" width="39" style="61" customWidth="1"/>
    <col min="3" max="16384" width="11.42578125" style="61"/>
  </cols>
  <sheetData>
    <row r="1" spans="1:7" ht="20.100000000000001" customHeight="1" x14ac:dyDescent="0.4">
      <c r="A1" s="60" t="s">
        <v>153</v>
      </c>
      <c r="C1" s="62" t="s">
        <v>154</v>
      </c>
    </row>
    <row r="2" spans="1:7" ht="20.100000000000001" customHeight="1" x14ac:dyDescent="0.4">
      <c r="A2" s="61" t="s">
        <v>155</v>
      </c>
      <c r="B2" s="104"/>
      <c r="C2" s="61" t="s">
        <v>155</v>
      </c>
    </row>
    <row r="3" spans="1:7" ht="20.100000000000001" customHeight="1" x14ac:dyDescent="0.4">
      <c r="A3" s="61" t="s">
        <v>156</v>
      </c>
      <c r="B3" s="67"/>
      <c r="C3" s="61" t="s">
        <v>157</v>
      </c>
    </row>
    <row r="4" spans="1:7" ht="20.100000000000001" customHeight="1" x14ac:dyDescent="0.4">
      <c r="A4" s="61" t="s">
        <v>158</v>
      </c>
      <c r="B4" s="104"/>
      <c r="C4" s="61" t="s">
        <v>159</v>
      </c>
    </row>
    <row r="5" spans="1:7" ht="10.15" customHeight="1" x14ac:dyDescent="0.4"/>
    <row r="6" spans="1:7" ht="60" customHeight="1" x14ac:dyDescent="0.4">
      <c r="A6" s="142" t="s">
        <v>249</v>
      </c>
      <c r="B6" s="143"/>
      <c r="C6" s="143"/>
      <c r="D6" s="143"/>
      <c r="E6" s="143"/>
      <c r="F6" s="143"/>
      <c r="G6" s="143"/>
    </row>
    <row r="7" spans="1:7" ht="15" customHeight="1" x14ac:dyDescent="0.4">
      <c r="A7" s="85"/>
      <c r="B7" s="85"/>
      <c r="C7" s="85"/>
      <c r="D7" s="85"/>
      <c r="E7" s="85"/>
      <c r="F7" s="85"/>
      <c r="G7" s="85"/>
    </row>
    <row r="8" spans="1:7" ht="60" customHeight="1" x14ac:dyDescent="0.4">
      <c r="A8" s="142" t="s">
        <v>250</v>
      </c>
      <c r="B8" s="143"/>
      <c r="C8" s="143"/>
      <c r="D8" s="143"/>
      <c r="E8" s="143"/>
      <c r="F8" s="143"/>
      <c r="G8" s="143"/>
    </row>
    <row r="9" spans="1:7" ht="10.15" customHeight="1" x14ac:dyDescent="0.4">
      <c r="A9" s="86"/>
      <c r="B9" s="86"/>
      <c r="C9" s="86"/>
      <c r="D9" s="86"/>
      <c r="E9" s="86"/>
      <c r="F9" s="86"/>
      <c r="G9" s="86"/>
    </row>
    <row r="10" spans="1:7" ht="45" customHeight="1" x14ac:dyDescent="0.4">
      <c r="A10" s="139" t="s">
        <v>225</v>
      </c>
      <c r="B10" s="139"/>
      <c r="C10" s="139"/>
      <c r="D10" s="139"/>
      <c r="E10" s="139"/>
      <c r="F10" s="139"/>
      <c r="G10" s="139"/>
    </row>
    <row r="11" spans="1:7" ht="75" customHeight="1" x14ac:dyDescent="0.4">
      <c r="A11" s="144" t="s">
        <v>251</v>
      </c>
      <c r="B11" s="144"/>
      <c r="C11" s="144"/>
      <c r="D11" s="144"/>
      <c r="E11" s="144"/>
      <c r="F11" s="144"/>
      <c r="G11" s="144"/>
    </row>
    <row r="12" spans="1:7" ht="45" customHeight="1" x14ac:dyDescent="0.4">
      <c r="A12" s="139" t="s">
        <v>170</v>
      </c>
      <c r="B12" s="139"/>
      <c r="C12" s="140" t="s">
        <v>171</v>
      </c>
      <c r="D12" s="140"/>
      <c r="E12" s="140"/>
      <c r="F12" s="140"/>
      <c r="G12" s="87"/>
    </row>
    <row r="13" spans="1:7" ht="10.15" customHeight="1" x14ac:dyDescent="0.4">
      <c r="A13" s="64"/>
      <c r="B13" s="64"/>
      <c r="C13" s="65"/>
      <c r="D13" s="65"/>
      <c r="E13" s="65"/>
      <c r="F13" s="65"/>
      <c r="G13" s="65"/>
    </row>
    <row r="14" spans="1:7" ht="10.15" customHeight="1" x14ac:dyDescent="0.4"/>
    <row r="15" spans="1:7" x14ac:dyDescent="0.4">
      <c r="A15" s="61" t="s">
        <v>160</v>
      </c>
      <c r="B15" s="67"/>
      <c r="C15" s="141" t="s">
        <v>161</v>
      </c>
      <c r="D15" s="141"/>
      <c r="E15" s="141"/>
    </row>
    <row r="16" spans="1:7" x14ac:dyDescent="0.4">
      <c r="A16" s="61" t="s">
        <v>162</v>
      </c>
      <c r="B16" s="63" t="str">
        <f>IF(ISBLANK(B15),"",IF(B3=B15,"Kontrolle erfolgreich - check ok","FEHLER - ERROR"))</f>
        <v/>
      </c>
      <c r="C16" s="61" t="s">
        <v>163</v>
      </c>
    </row>
    <row r="17" spans="2:2" x14ac:dyDescent="0.4">
      <c r="B17" s="63" t="str">
        <f>IF(ISBLANK(B15),"",IF(ISERROR(FIND("@",B15,1)),"keine gültige eMail-Adresse",IF((VALUE(FIND("@",B15,1))&gt;1),"","keine gültige eMail-Adresse!")))</f>
        <v/>
      </c>
    </row>
    <row r="18" spans="2:2" x14ac:dyDescent="0.4">
      <c r="B18" s="63" t="str">
        <f>IF(ISBLANK(B15),"",IF(ISERROR(FIND("@",B15,1)),"no valid eMail-adress",IF((VALUE(FIND("@",B15,1))&gt;1),"","no valid eMail-address!")))</f>
        <v/>
      </c>
    </row>
    <row r="19" spans="2:2" x14ac:dyDescent="0.4">
      <c r="B19" s="61" t="str">
        <f>IF(ISBLANK(B15),"",IF(ISERROR(FIND("; ",B15,1)),"",IF((VALUE(FIND("; ",B15,1))&gt;8),"","Achtung - die zweite eMail-Adresse wurde nicht korrekt eingegeben")))</f>
        <v/>
      </c>
    </row>
  </sheetData>
  <sheetProtection algorithmName="SHA-512" hashValue="VLKEpfsq1whL8DxL2P0NLhqildnPpQc8N94YkR7/AALyYzt1nNMZYN17tiEgEmyVFQnrLc2jiDXgVjFAu5zoPw==" saltValue="i+iTKdPoFJnoXVOGoftEx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8</vt:i4>
      </vt:variant>
    </vt:vector>
  </HeadingPairs>
  <TitlesOfParts>
    <vt:vector size="32"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Maltit</vt:lpstr>
      <vt:lpstr>Wasser</vt:lpstr>
      <vt:lpstr>Saccharose</vt:lpstr>
      <vt:lpstr>Lactose</vt:lpstr>
      <vt:lpstr>Fett</vt:lpstr>
      <vt:lpstr>HBSZ</vt:lpstr>
      <vt:lpstr>Buttersäure</vt:lpstr>
      <vt:lpstr>Buttersäuremethylester</vt:lpstr>
      <vt:lpstr>Gesamtalkaloide</vt:lpstr>
      <vt:lpstr>Theobromin</vt:lpstr>
      <vt:lpstr>Coffein</vt:lpstr>
      <vt:lpstr>Rohprotein</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2023-09-17T08:38:11Z</cp:lastPrinted>
  <dcterms:created xsi:type="dcterms:W3CDTF">2005-02-14T18:41:01Z</dcterms:created>
  <dcterms:modified xsi:type="dcterms:W3CDTF">2025-09-21T12:58:08Z</dcterms:modified>
</cp:coreProperties>
</file>