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320E93C3-FFE9-497B-AE5B-D2B8EA2B8439}" xr6:coauthVersionLast="47" xr6:coauthVersionMax="47" xr10:uidLastSave="{00000000-0000-0000-0000-000000000000}"/>
  <workbookProtection workbookAlgorithmName="SHA-512" workbookHashValue="IW3KJKVgCMrCzCJSEeScYWDORF8ufubvT+TBl+CugNCV/jDLzGS3jkC86kmAULDhOh5qH9GDGyZ5hYyG7ZzcPQ==" workbookSaltValue="2ifzmAm8lMjd5T43nkr2MQ==" workbookSpinCount="100000" lockStructure="1"/>
  <bookViews>
    <workbookView xWindow="-98" yWindow="-98" windowWidth="28996" windowHeight="15675" firstSheet="1" activeTab="7" xr2:uid="{00000000-000D-0000-FFFF-FFFF00000000}"/>
  </bookViews>
  <sheets>
    <sheet name="Significance" sheetId="72" r:id="rId1"/>
    <sheet name="Reporting" sheetId="73" r:id="rId2"/>
    <sheet name="Auswertung" sheetId="75" r:id="rId3"/>
    <sheet name="Datenübernahme" sheetId="76" r:id="rId4"/>
    <sheet name="Signifikanz" sheetId="77" r:id="rId5"/>
    <sheet name="Ausfüllhinweise" sheetId="78" r:id="rId6"/>
    <sheet name="Kurzanleitung" sheetId="79" r:id="rId7"/>
    <sheet name="Kontakt" sheetId="54" r:id="rId8"/>
    <sheet name="Teilnehmerdaten" sheetId="17" state="hidden" r:id="rId9"/>
    <sheet name="Ergebnisse" sheetId="5" r:id="rId10"/>
    <sheet name="Mitteilungen" sheetId="15" r:id="rId11"/>
    <sheet name="Asche" sheetId="55" state="hidden" r:id="rId12"/>
    <sheet name="Glutaminsre" sheetId="63" state="hidden" r:id="rId13"/>
    <sheet name="Rohprotein" sheetId="60" state="hidden" r:id="rId14"/>
    <sheet name="Lycopin" sheetId="61" state="hidden" r:id="rId15"/>
    <sheet name="Natrium" sheetId="56" state="hidden" r:id="rId16"/>
    <sheet name="Dichte" sheetId="18" state="hidden" r:id="rId17"/>
    <sheet name="pHWert" sheetId="22" state="hidden" r:id="rId18"/>
    <sheet name="Gesamtsre" sheetId="23" state="hidden" r:id="rId19"/>
    <sheet name="Citronensre" sheetId="24" state="hidden" r:id="rId20"/>
    <sheet name="Kochsalz" sheetId="25" state="hidden" r:id="rId21"/>
    <sheet name="Gestamttrocken" sheetId="27" state="hidden" r:id="rId22"/>
    <sheet name="LoeslichTrocken" sheetId="26" state="hidden" r:id="rId23"/>
    <sheet name="GluFruSac" sheetId="62" state="hidden" r:id="rId24"/>
    <sheet name="BenzoeSorbin" sheetId="57" state="hidden" r:id="rId25"/>
    <sheet name="Formolzahl" sheetId="64" state="hidden" r:id="rId26"/>
    <sheet name="Ergosterol" sheetId="65" state="hidden"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1">#REF!</definedName>
    <definedName name="Daten" localSheetId="5">#REF!</definedName>
    <definedName name="Daten" localSheetId="26">#REF!</definedName>
    <definedName name="Daten" localSheetId="25">#REF!</definedName>
    <definedName name="Daten" localSheetId="12">#REF!</definedName>
    <definedName name="Daten" localSheetId="6">#REF!</definedName>
    <definedName name="Daten" localSheetId="15">#REF!</definedName>
    <definedName name="Daten">#REF!</definedName>
    <definedName name="_xlnm.Print_Area" localSheetId="3">Datenübernahme!$A$1:$C$8</definedName>
    <definedName name="_xlnm.Print_Area" localSheetId="9">Ergebnisse!$A$1:$H$89</definedName>
    <definedName name="_xlnm.Print_Area" localSheetId="4">Signifikanz!$A$1:$C$10</definedName>
    <definedName name="Elemente">[1]Parameter2!$B$3:$B$18</definedName>
    <definedName name="MBlei" localSheetId="11">#REF!</definedName>
    <definedName name="MBlei" localSheetId="5">#REF!</definedName>
    <definedName name="MBlei" localSheetId="26">#REF!</definedName>
    <definedName name="MBlei" localSheetId="25">#REF!</definedName>
    <definedName name="MBlei" localSheetId="12">#REF!</definedName>
    <definedName name="MBlei" localSheetId="6">#REF!</definedName>
    <definedName name="MBlei" localSheetId="1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1">#REF!</definedName>
    <definedName name="Parameter2" localSheetId="5">#REF!</definedName>
    <definedName name="Parameter2" localSheetId="7">#REF!</definedName>
    <definedName name="Parameter2" localSheetId="15">#REF!</definedName>
    <definedName name="Parameter2">#REF!</definedName>
    <definedName name="Parameter2alt" localSheetId="11">#REF!</definedName>
    <definedName name="Parameter2alt" localSheetId="5">#REF!</definedName>
    <definedName name="Parameter2alt" localSheetId="26">#REF!</definedName>
    <definedName name="Parameter2alt" localSheetId="25">#REF!</definedName>
    <definedName name="Parameter2alt" localSheetId="12">#REF!</definedName>
    <definedName name="Parameter2alt" localSheetId="6">#REF!</definedName>
    <definedName name="Parameter2alt" localSheetId="15">#REF!</definedName>
    <definedName name="Parameter2alt">#REF!</definedName>
    <definedName name="test" localSheetId="11">[2]Parameter2!$B$3:$B$18</definedName>
    <definedName name="test" localSheetId="5">[3]Parameter2!$B$3:$B$18</definedName>
    <definedName name="test" localSheetId="2">[4]Parameter2!$B$3:$B$18</definedName>
    <definedName name="test" localSheetId="26">[5]Parameter2!$B$3:$B$18</definedName>
    <definedName name="test" localSheetId="25">[5]Parameter2!$B$3:$B$18</definedName>
    <definedName name="test" localSheetId="12">[6]Parameter2!$B$3:$B$18</definedName>
    <definedName name="test" localSheetId="7">[7]Parameter2!$B$3:$B$18</definedName>
    <definedName name="test" localSheetId="6">[8]Parameter2!$B$3:$B$18</definedName>
    <definedName name="test" localSheetId="15">[9]Parameter2!$B$3:$B$18</definedName>
    <definedName name="test" localSheetId="1">[1]Parameter2!$B$3:$B$18</definedName>
    <definedName name="test">[10]Parameter2!$B$3:$B$18</definedName>
    <definedName name="test1" localSheetId="5">[7]Parameter2!$B$3:$B$18</definedName>
    <definedName name="test1" localSheetId="6">[7]Parameter2!$B$3:$B$18</definedName>
    <definedName name="test1">[11]Parameter2!$B$3:$B$18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F35" i="5"/>
  <c r="F34" i="5"/>
  <c r="H35" i="5"/>
  <c r="H34" i="5"/>
  <c r="F33" i="5"/>
  <c r="I71" i="5" s="1"/>
  <c r="F26" i="5"/>
  <c r="F25" i="5"/>
  <c r="I75" i="5" l="1"/>
  <c r="A76" i="5" s="1"/>
  <c r="I73" i="5"/>
  <c r="A74" i="5" s="1"/>
  <c r="I56" i="5"/>
  <c r="F28" i="5"/>
  <c r="I62" i="5" s="1"/>
  <c r="C1" i="65"/>
  <c r="H28" i="5" s="1"/>
  <c r="C1" i="64"/>
  <c r="C1" i="60"/>
  <c r="B11" i="17"/>
  <c r="B10" i="17"/>
  <c r="A63" i="5" l="1"/>
  <c r="H27" i="5"/>
  <c r="F27" i="5"/>
  <c r="I60" i="5" s="1"/>
  <c r="B27" i="17" l="1"/>
  <c r="C27" i="17"/>
  <c r="I54" i="5"/>
  <c r="F24" i="5"/>
  <c r="F32" i="5"/>
  <c r="C1" i="63"/>
  <c r="H32" i="5" s="1"/>
  <c r="C1" i="62"/>
  <c r="F31" i="5"/>
  <c r="I88" i="5" s="1"/>
  <c r="F30" i="5"/>
  <c r="C1" i="61"/>
  <c r="H30" i="5" s="1"/>
  <c r="F29" i="5"/>
  <c r="I67" i="5" s="1"/>
  <c r="H29" i="5"/>
  <c r="C14" i="17"/>
  <c r="C15" i="17"/>
  <c r="B16" i="17"/>
  <c r="C16" i="17"/>
  <c r="C17" i="17"/>
  <c r="C18" i="17"/>
  <c r="C19" i="17"/>
  <c r="C20" i="17"/>
  <c r="B21" i="17"/>
  <c r="C21" i="17"/>
  <c r="B22" i="17"/>
  <c r="C22" i="17"/>
  <c r="B23" i="17"/>
  <c r="C23" i="17"/>
  <c r="B24" i="17"/>
  <c r="C24" i="17"/>
  <c r="B25" i="17"/>
  <c r="C25" i="17"/>
  <c r="B26" i="17"/>
  <c r="C26" i="17"/>
  <c r="C1" i="57"/>
  <c r="B78" i="5"/>
  <c r="B80" i="5"/>
  <c r="I80" i="5" s="1"/>
  <c r="B82" i="5"/>
  <c r="I82" i="5" s="1"/>
  <c r="B84" i="5"/>
  <c r="I84" i="5" s="1"/>
  <c r="B86" i="5"/>
  <c r="I86" i="5" s="1"/>
  <c r="B88" i="5"/>
  <c r="D62" i="56"/>
  <c r="H31" i="5" s="1"/>
  <c r="D47" i="56"/>
  <c r="D86" i="5" s="1"/>
  <c r="D40" i="56"/>
  <c r="D29" i="56"/>
  <c r="D82" i="5" s="1"/>
  <c r="D13" i="56"/>
  <c r="D80" i="5" s="1"/>
  <c r="D2" i="56"/>
  <c r="C1" i="55"/>
  <c r="C24" i="55"/>
  <c r="I26" i="5" s="1"/>
  <c r="B4" i="17"/>
  <c r="A18" i="5"/>
  <c r="B13" i="17" s="1"/>
  <c r="F18" i="5"/>
  <c r="I39" i="5" s="1"/>
  <c r="A19" i="5"/>
  <c r="B14" i="17" s="1"/>
  <c r="F19" i="5"/>
  <c r="I41" i="5" s="1"/>
  <c r="A20" i="5"/>
  <c r="B15" i="17" s="1"/>
  <c r="F20" i="5"/>
  <c r="I43" i="5" s="1"/>
  <c r="F21" i="5"/>
  <c r="I45" i="5" s="1"/>
  <c r="A22" i="5"/>
  <c r="A47" i="5" s="1"/>
  <c r="F22" i="5"/>
  <c r="A23" i="5"/>
  <c r="A50" i="5" s="1"/>
  <c r="F23" i="5"/>
  <c r="I50" i="5" s="1"/>
  <c r="B19" i="17"/>
  <c r="B20" i="17"/>
  <c r="A45" i="5"/>
  <c r="B16" i="54"/>
  <c r="B17" i="54"/>
  <c r="B18" i="54"/>
  <c r="B19" i="54"/>
  <c r="H1" i="15"/>
  <c r="C1" i="18"/>
  <c r="H33" i="5" s="1"/>
  <c r="A72" i="5" s="1"/>
  <c r="C1" i="22"/>
  <c r="H18" i="5" s="1"/>
  <c r="C1" i="23"/>
  <c r="H19" i="5" s="1"/>
  <c r="C1" i="24"/>
  <c r="H20" i="5" s="1"/>
  <c r="C1" i="25"/>
  <c r="H21" i="5" s="1"/>
  <c r="C1" i="27"/>
  <c r="H22" i="5" s="1"/>
  <c r="C1" i="26"/>
  <c r="H23" i="5" s="1"/>
  <c r="B1" i="17"/>
  <c r="B2" i="17"/>
  <c r="D5" i="17"/>
  <c r="D8" i="17" s="1"/>
  <c r="B5" i="17" s="1"/>
  <c r="B6" i="17"/>
  <c r="B7" i="17"/>
  <c r="C13" i="17"/>
  <c r="A52" i="5"/>
  <c r="H25" i="5" l="1"/>
  <c r="A55" i="5" s="1"/>
  <c r="H26" i="5"/>
  <c r="A57" i="5" s="1"/>
  <c r="I69" i="5"/>
  <c r="A70" i="5" s="1"/>
  <c r="I52" i="5"/>
  <c r="I47" i="5"/>
  <c r="A49" i="5" s="1"/>
  <c r="A48" i="5"/>
  <c r="H24" i="5"/>
  <c r="A44" i="5"/>
  <c r="A39" i="5"/>
  <c r="A40" i="5"/>
  <c r="A85" i="5"/>
  <c r="I64" i="5"/>
  <c r="A54" i="5"/>
  <c r="A61" i="5"/>
  <c r="A51" i="5"/>
  <c r="A46" i="5"/>
  <c r="A42" i="5"/>
  <c r="A81" i="5"/>
  <c r="D84" i="5"/>
  <c r="D88" i="5"/>
  <c r="A89" i="5"/>
  <c r="A68" i="5"/>
  <c r="B18" i="17"/>
  <c r="B17" i="17"/>
  <c r="A83" i="5"/>
  <c r="A87" i="5"/>
  <c r="A5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BF36E0AC-6FDA-483D-80C6-5D7506D6722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8A4C26E-7B8E-4055-8502-EC5ED997897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81776F7-EBF7-4A2D-A069-E06A2A66642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<sst xmlns="http://schemas.openxmlformats.org/spreadsheetml/2006/main" count="618" uniqueCount="449">
  <si>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</si>
  <si>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</si>
  <si>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</si>
  <si>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</si>
  <si>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</si>
  <si>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</si>
  <si>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</si>
  <si>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</si>
  <si>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</si>
  <si>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</si>
  <si>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</si>
  <si>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</si>
  <si>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</si>
  <si>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</si>
  <si>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</si>
  <si>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</si>
  <si>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</si>
  <si>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</si>
  <si>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</si>
  <si>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</si>
  <si>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</si>
  <si>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</si>
  <si>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</si>
  <si>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</si>
  <si>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</si>
  <si>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</si>
  <si>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</si>
  <si>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</si>
  <si>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</si>
  <si>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</si>
  <si>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</si>
  <si>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</si>
  <si>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</si>
  <si>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</si>
  <si>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</si>
  <si>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</si>
  <si>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</si>
  <si>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</si>
  <si>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</si>
  <si>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</si>
  <si>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</si>
  <si>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</si>
  <si>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</si>
  <si>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Titrierbare Gesamtsäure</t>
  </si>
  <si>
    <t>Glucose, wasserfrei</t>
  </si>
  <si>
    <t>Fructose, wasserfrei</t>
  </si>
  <si>
    <t>Teilnahmen</t>
  </si>
  <si>
    <t>Biegeschwinger</t>
  </si>
  <si>
    <t>Hydrostatische Waage</t>
  </si>
  <si>
    <t>DIN EN 1132: 1994</t>
  </si>
  <si>
    <t>IFU Nr. 11</t>
  </si>
  <si>
    <t>Potentiometrisch</t>
  </si>
  <si>
    <t>IFU Nr. 3</t>
  </si>
  <si>
    <t>SCIL-Testsatz Nr. 1247</t>
  </si>
  <si>
    <t>Quarzschwinger-Dichtemessgerät</t>
  </si>
  <si>
    <t>Citronensäure</t>
  </si>
  <si>
    <t>Kochsalz</t>
  </si>
  <si>
    <t>g/100 g</t>
  </si>
  <si>
    <t>Titrierbare Gesamtsäure
(als Citronensäuremonohydrat)</t>
  </si>
  <si>
    <t>Citronensäure, wasserfrei</t>
  </si>
  <si>
    <t>Lösliche Trockenmasse</t>
  </si>
  <si>
    <t>Gesamte Trockenmasse</t>
  </si>
  <si>
    <t>Ergebnisangabe mit 3 signifikanten Ziffern [mg/kg]</t>
  </si>
  <si>
    <t>IFU Nr. 37</t>
  </si>
  <si>
    <t>Nach Mohr</t>
  </si>
  <si>
    <t>§ 64 LFGB Nr. L 31.00-2 (= L 26.26-4)</t>
  </si>
  <si>
    <t>§ 64 LFGB Nr. L 31.00-2 (= L 26.26-4), modifiziert</t>
  </si>
  <si>
    <t>§ 64 LFGB Nr. L 26.04-3</t>
  </si>
  <si>
    <t>§ 64 LFGB Nr. L 26.04-3, modifiziert</t>
  </si>
  <si>
    <t>§ 64 LFGB Nr. L 26.04-4</t>
  </si>
  <si>
    <t>§ 64 LFGB Nr. L 26.04-4, modifiziert</t>
  </si>
  <si>
    <t>§ 64 LFGB Nr. L 26.11.03-3 (= L 52.01.01-3)</t>
  </si>
  <si>
    <t>§ 64 LFGB Nr. L 26.11.03-3 (= L 52.01.01-3), modifiziert</t>
  </si>
  <si>
    <t>§ 64 LFGB Nr. L 31.00-3 (= L 26.26.15)</t>
  </si>
  <si>
    <t>§ 64 LFGB Nr. L 31.00-3 (= L 26.26.15), modifiziert</t>
  </si>
  <si>
    <t>Signifikante
Stellen</t>
  </si>
  <si>
    <t>§ 64 LFGB Nr. L 26.11.03-8 (enzymatisches Verfahren)</t>
  </si>
  <si>
    <t>§ 64 LFGB Nr. L 26.11.03-8 (enzymatisches Verfahren), modifiziert</t>
  </si>
  <si>
    <t>IFU Nr. 55</t>
  </si>
  <si>
    <t>§ 64 LFGB Nr. L 26.11.03-5 (enzymatisches Verfahren)</t>
  </si>
  <si>
    <t>§ 64 LFGB Nr. L 26.11.03-5 (enzymatisches Verfahren), modifiziert</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</si>
  <si>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</si>
  <si>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</si>
  <si>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</si>
  <si>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</si>
  <si>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</si>
  <si>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</si>
  <si>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 64 LFGB Nr. L 26.11.03-1 (refraktometrisches Verfahren)</t>
  </si>
  <si>
    <t>§ 64 LFGB Nr. L 26.11.03-1 (refraktometrisches Verfahren), modifiziert</t>
  </si>
  <si>
    <t>§ 64 LFGB Nr. L 26.11.03-1a (gravimetrisches Verfahren)</t>
  </si>
  <si>
    <t>§ 64 LFGB Nr. L 26.11.03-1a (gravimetrisches Verfahren), modifiziert</t>
  </si>
  <si>
    <t>§ 64 LFGB Nr.L 06.00-3  (gravimetrisches Verfahren)</t>
  </si>
  <si>
    <t>§ 64 LFGB Nr.L 06.00-3 (gravimetrisches Verfahren), modifiziert</t>
  </si>
  <si>
    <t>§ 64 LFGB Nr. L 20.01/02-3 ( (gravimetrisches Verfahren)</t>
  </si>
  <si>
    <t>§ 64 LFGB Nr. L 20.01/02-3 ( (gravimetrisches Verfahren), modifiziert</t>
  </si>
  <si>
    <t>§ 64 LFGB Nr. L 31.00-12 (enzymatisches Verfahren)</t>
  </si>
  <si>
    <t>§ 64 LFGB Nr. L 31.00-12 (enzymatisches Verfahren), modifiziert</t>
  </si>
  <si>
    <t>Deadline</t>
  </si>
  <si>
    <t>§ 64 LFGB Nr. L 26.11.03-4 (= L 52.01.01-4)</t>
  </si>
  <si>
    <t>§ 64 LFGB Nr. L 26.11.03-4 (= L 52.01.01-4), modifiziert</t>
  </si>
  <si>
    <t>§ 64 LFGB Nr. L 20.01/02-2</t>
  </si>
  <si>
    <t>§ 64 LFGB Nr. L 20.01/02-2, modifiziert</t>
  </si>
  <si>
    <t>Potentiometrische Titration bis pH 8,1</t>
  </si>
  <si>
    <t>§ 64 LFGB Nr. L 31.00-14 (enzymatisches Verfahren)</t>
  </si>
  <si>
    <t>§ 64 LFGB Nr. L 31.00-14 (enzymatisches Verfahren), modifiziert</t>
  </si>
  <si>
    <t>IFU Nr. 22</t>
  </si>
  <si>
    <t>Reinigung der Probelösung mit SAX-Kartuschen, HPLC</t>
  </si>
  <si>
    <t>§ 64 LFGB Nr. 05.02-1</t>
  </si>
  <si>
    <t>§ 64 LFGB Nr. 05.02-1, modifiziert</t>
  </si>
  <si>
    <t>HPLC der mit Wasser verdünnten und filtrierten Probelösung</t>
  </si>
  <si>
    <t>Digitalrefraktometer</t>
  </si>
  <si>
    <t>Tabellerisch aus der Dichte</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</si>
  <si>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</si>
  <si>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</si>
  <si>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</si>
  <si>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</si>
  <si>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</si>
  <si>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</si>
  <si>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</si>
  <si>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</si>
  <si>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</si>
  <si>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</si>
  <si>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</si>
  <si>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</si>
  <si>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</si>
  <si>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</si>
  <si>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</si>
  <si>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</si>
  <si>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</si>
  <si>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</si>
  <si>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 64 LFGB Nr. L 31.00-18 (DIN EN 12145)</t>
  </si>
  <si>
    <t>§ 64 LFGB Nr. L 31.00-18 (DIN EN 12145),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</si>
  <si>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</si>
  <si>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</si>
  <si>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</si>
  <si>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</si>
  <si>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</si>
  <si>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</si>
  <si>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09</t>
  </si>
  <si>
    <t>berechnet aus der löslichen Trockenmasse</t>
  </si>
  <si>
    <t>§ 64 LFGB Nr. L 44.00-3</t>
  </si>
  <si>
    <t>Enzymatisch nach r-biopharm / Roche Nr. 11 113 950 035 (Maltose/Saccharose/D-Glucose )</t>
  </si>
  <si>
    <t>Enzymatisch nach r-biopharm / Roche Nr. 10 139 041 035 (Saccharose/D-Glucose, auch + PGF127396)</t>
  </si>
  <si>
    <t>Enzymatisch nach r-biopharm / Roche Nr. 10 139 106 035 (D-Glucose/D-Fructose)</t>
  </si>
  <si>
    <t>Enzymatisch nach r-biopharm / Roche Nr. 10 716 260 035 (Saccharose/D-Glucose/D-Fructose)</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</si>
  <si>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</si>
  <si>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</si>
  <si>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</si>
  <si>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</si>
  <si>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</si>
  <si>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</si>
  <si>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</si>
  <si>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</si>
  <si>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</si>
  <si>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</si>
  <si>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</si>
  <si>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</si>
  <si>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</si>
  <si>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</si>
  <si>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</si>
  <si>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HPLC (diverse Detektoren)</t>
  </si>
  <si>
    <t>Ionenchromatographie (diverse Detektoren)</t>
  </si>
  <si>
    <t>§ 64 LFGB Nr. L 44.00-3, modifiziert</t>
  </si>
  <si>
    <t>§ 64 LFGB Nr. L 06.00-2</t>
  </si>
  <si>
    <t>Enzymatisch mit SCIL-Testsatz Nr. 1245</t>
  </si>
  <si>
    <t>Enzymatisch mit SCIL-Testsatz Nr. 1211</t>
  </si>
  <si>
    <t>Tomatenerzeugnisse</t>
  </si>
  <si>
    <t>Pyknometer</t>
  </si>
  <si>
    <t>§ 64 LFGB Nr. 52.01.01-3, modifiziert</t>
  </si>
  <si>
    <t>§ 64 LFGB Nr. 52.01.01-3</t>
  </si>
  <si>
    <t>§ 64 LFGB Nr. 03.00-11</t>
  </si>
  <si>
    <t>§ 64 LFGB Nr. 03.00-11, modifiziert</t>
  </si>
  <si>
    <t>VO (EWG) Nr. 558/93, Anhang</t>
  </si>
  <si>
    <t>§ 64 LFGB Nr. 52.01.01-1, modifiziert</t>
  </si>
  <si>
    <t>§ 64 LFGB Nr. 52.01.01-1</t>
  </si>
  <si>
    <t>gravimetrisch, Trockung in Mikrowelle</t>
  </si>
  <si>
    <t>§ 64 LFGB Nr. L 06.00-2, modifiziert</t>
  </si>
  <si>
    <t>Wasserbestimmung nach Karl-Fischer</t>
  </si>
  <si>
    <t>Gefriertrocknung</t>
  </si>
  <si>
    <t>Beispiel für die Eingabe von 2 eMail-Adressen:
Example how to type in 2 different e-mail addresses:</t>
  </si>
  <si>
    <t>info@lvus.de; ergebnisse@lvus.de</t>
  </si>
  <si>
    <t>§ 64 LFGB Nr. L 26.04-4 (enzymatisches Verfahren)</t>
  </si>
  <si>
    <t>§ 64 LFGB Nr. L 26.04-4 (enzymatisches Verfahren), modifiziert</t>
  </si>
  <si>
    <t>Ionenchroamtographisch</t>
  </si>
  <si>
    <t>Schulte, E., 2003, Bestimmung von Zuckern und Zuckeraustauschstoffen mittels GC</t>
  </si>
  <si>
    <t>EnzymFast E1002</t>
  </si>
  <si>
    <t>Asche</t>
  </si>
  <si>
    <t>Parameter 10</t>
  </si>
  <si>
    <t>&gt; 925 °C</t>
  </si>
  <si>
    <t>875 °C - 925 °C</t>
  </si>
  <si>
    <t>825 °C - 875 °C</t>
  </si>
  <si>
    <t>775 °C - 825 °C</t>
  </si>
  <si>
    <t>725 °C - 775 °C</t>
  </si>
  <si>
    <t>675 °C - 725 °C</t>
  </si>
  <si>
    <t>625 °C - 675 °C</t>
  </si>
  <si>
    <t>575 °C - 625 °C</t>
  </si>
  <si>
    <t>525 °C - 575 °C</t>
  </si>
  <si>
    <t>&lt; 525 °C</t>
  </si>
  <si>
    <t>Veraschungstemperatur</t>
  </si>
  <si>
    <t>§ 64 LFGB Nr. L 47.00-3, modifiziert</t>
  </si>
  <si>
    <t>§ 64 LFGB Nr. L 47.00-3</t>
  </si>
  <si>
    <t>Veraschung bei der angegebenen Temperatur</t>
  </si>
  <si>
    <t>VDLUFA C 10.2</t>
  </si>
  <si>
    <t>§ 64 LFGB Nr. L 01.00-77, modifiziert</t>
  </si>
  <si>
    <t>§ 64 LFGB Nr. L 01.00-77</t>
  </si>
  <si>
    <t>§ 64 LFGB Nr. L 31.00-4, modifiziert</t>
  </si>
  <si>
    <t>§ 64 LFGB Nr. L 31.00-4</t>
  </si>
  <si>
    <t>§ 64 LFGB Nr. L 53.00-4, modifiziert</t>
  </si>
  <si>
    <t>§ 64 LFGB Nr. L 53.00-4</t>
  </si>
  <si>
    <t>§ 64 LFGB Nr. L 17.00-3, modifiziert</t>
  </si>
  <si>
    <t>§ 64 LFGB Nr. L 17.00-3</t>
  </si>
  <si>
    <t>§ 64 LFGB Nr. L 06.00-4, modifiziert</t>
  </si>
  <si>
    <t>§ 64 LFGB Nr. L 06.00-4</t>
  </si>
  <si>
    <t>§ 64 LFGB Nr. L 26.11.03-6</t>
  </si>
  <si>
    <t>§ 64 LFGB Nr. L 26.11.03-6, modifiziert</t>
  </si>
  <si>
    <t>§ 64 LFGB Nr. 13.05-4</t>
  </si>
  <si>
    <t>§ 64 LFGB Nr. 13.05-4, modifiziert</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</si>
  <si>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</si>
  <si>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</si>
  <si>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</si>
  <si>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</si>
  <si>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</si>
  <si>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</si>
  <si>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</si>
  <si>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</si>
  <si>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</si>
  <si>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</si>
  <si>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</si>
  <si>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</si>
  <si>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</si>
  <si>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</si>
  <si>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</si>
  <si>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</si>
  <si>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</si>
  <si>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</si>
  <si>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</si>
  <si>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</si>
  <si>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</si>
  <si>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</si>
  <si>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</si>
  <si>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</si>
  <si>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</si>
  <si>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</si>
  <si>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</si>
  <si>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</si>
  <si>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</si>
  <si>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</si>
  <si>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</si>
  <si>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</si>
  <si>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</si>
  <si>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</si>
  <si>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</si>
  <si>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</si>
  <si>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</si>
  <si>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</si>
  <si>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</si>
  <si>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</si>
  <si>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</si>
  <si>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</si>
  <si>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</si>
  <si>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</si>
  <si>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</si>
  <si>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</si>
  <si>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</si>
  <si>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</si>
  <si>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</si>
  <si>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</si>
  <si>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</si>
  <si>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</si>
  <si>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</si>
  <si>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</si>
  <si>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</si>
  <si>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</si>
  <si>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</si>
  <si>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</si>
  <si>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</si>
  <si>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</si>
  <si>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</si>
  <si>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 64 LFGB Nr. L 07.00-56</t>
  </si>
  <si>
    <t>§ 64 LFGB Nr. L 07.00-56, modifiziert</t>
  </si>
  <si>
    <t>VDLUFA III,10.8.2</t>
  </si>
  <si>
    <t>Aufschlussprinzip</t>
  </si>
  <si>
    <t>verwendete Säure(n)</t>
  </si>
  <si>
    <t>Messprinzip</t>
  </si>
  <si>
    <t>Verfahren / Literatur</t>
  </si>
  <si>
    <t>Beschreibung der verwendeten Analysenverfahren, Teil 1</t>
  </si>
  <si>
    <t>Beschreibung der verwendeten Analysenverfahren, Teil 2</t>
  </si>
  <si>
    <t>§ 64 LFGB Nr. L 40.00-07</t>
  </si>
  <si>
    <t>§ 64 LFGB Nr. L 40.00-07, modifiziert</t>
  </si>
  <si>
    <t>Enzymatisch nach r-biopharm / Roche Nr. 10 139076 035</t>
  </si>
  <si>
    <t>Benzoesäure</t>
  </si>
  <si>
    <t>Sorbinsäure</t>
  </si>
  <si>
    <t>mg/kg</t>
  </si>
  <si>
    <t>Saccharose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</si>
  <si>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</si>
  <si>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</si>
  <si>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</si>
  <si>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</si>
  <si>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</si>
  <si>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</si>
  <si>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</si>
  <si>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</si>
  <si>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</si>
  <si>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</si>
  <si>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</si>
  <si>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HPLC-Verfahren (UV-Detektion) nach Schulte</t>
  </si>
  <si>
    <t>Parameter 11</t>
  </si>
  <si>
    <t>Parameter 12</t>
  </si>
  <si>
    <t>Kochsalz (über Chlorid)</t>
  </si>
  <si>
    <t>LC-MS(/MS)</t>
  </si>
  <si>
    <t>§ 64 LFGB Nr. L 05.02-2</t>
  </si>
  <si>
    <t>§ 64 LFGB Nr. L 05.02-2, modifiziert</t>
  </si>
  <si>
    <t>Rohprotein</t>
  </si>
  <si>
    <t>Lycopin</t>
  </si>
  <si>
    <t>Parameter 13</t>
  </si>
  <si>
    <t>Parameter 14</t>
  </si>
  <si>
    <t>AOAC Official Method 2011.04</t>
  </si>
  <si>
    <t>ISO 937-1978 E; Katalysator CX, Vapodest 50c (Fa. Gerhardt)</t>
  </si>
  <si>
    <t>NIR</t>
  </si>
  <si>
    <t>Autoanalyzer</t>
  </si>
  <si>
    <t>Katalysator: Kjeltabs CX; Vapodest 50c (Fa. Gerhardt)</t>
  </si>
  <si>
    <t>Nach Kjeldahl</t>
  </si>
  <si>
    <t>Nach Dumas</t>
  </si>
  <si>
    <t>§ 64 LFGB Nr. L 06.00-20 (01.00-60): 2003-12, modifiziert</t>
  </si>
  <si>
    <t>§ 64 LFGB Nr. L 06.00-20 (01.00-60): 2003-12</t>
  </si>
  <si>
    <t>§ 64 LFGB Nr. L 06.00-7 (08.00-7): 2014-08, modifiziert oder andere Version</t>
  </si>
  <si>
    <t>§ 64 LFGB Nr. L 06.00-7 (08.00-7): 2014-08</t>
  </si>
  <si>
    <t>Rohprotein (N * 6,25)</t>
  </si>
  <si>
    <t>Schweizerisches Lebensmittelbuch Methode 762.1</t>
  </si>
  <si>
    <t>Potentiometrische Titration bis pH 8,2</t>
  </si>
  <si>
    <t>EnzymeFast E1022</t>
  </si>
  <si>
    <t>Enzymatisch nach Megazyme K-CITR 11/14, Anwendungsbereich § 64 LFGB Nr. L 52.01.01-5</t>
  </si>
  <si>
    <t>§ 64 LFGB Nr.  L 17.00-6</t>
  </si>
  <si>
    <t>§ 64 LFGB Nr.  L 17.00-6, modifiziert</t>
  </si>
  <si>
    <t>§ 64 LFGB Nr. L 52.01.01-2</t>
  </si>
  <si>
    <t>§ 64 LFGB Nr. L 52.01.01-2, modifiziert</t>
  </si>
  <si>
    <t>Abbé-Refraktometer</t>
  </si>
  <si>
    <t>HPLC-RI nach § 64 LFGB Nr. L 00.00-59:2008-12</t>
  </si>
  <si>
    <t>HPLC (verschiedene Detektoren)</t>
  </si>
  <si>
    <t>Photometrisch</t>
  </si>
  <si>
    <t>Ionenchromatographie</t>
  </si>
  <si>
    <t>§ 64 LFGB Nr. L 17.00-15: 2013-08</t>
  </si>
  <si>
    <t>§ 64 LFGB Nr. L 17.00-15: 2013-08, modifiziert</t>
  </si>
  <si>
    <t>§ 64 LFGB Nr. L 26.11.03-11</t>
  </si>
  <si>
    <t>§ 64 LFGB Nr. L 26.11.03-11, modifiziert</t>
  </si>
  <si>
    <t>§ 64 LFGB L 26.11.03-13:1983-11</t>
  </si>
  <si>
    <t>§ 64 LFGB L 26.11.03-13:1983-11, modifiziert</t>
  </si>
  <si>
    <t>Bitte auswählen/Please select</t>
  </si>
  <si>
    <t>Thermometrische Endpunktbestimmung</t>
  </si>
  <si>
    <t>§ 64 LFGB Nr. L 07.00-5/1</t>
  </si>
  <si>
    <t>§ 64 LFGB Nr. L 07.00-5/1, modifiziert</t>
  </si>
  <si>
    <t>DVO (EU) Nr. 974/2014</t>
  </si>
  <si>
    <t>Glucose</t>
  </si>
  <si>
    <t>Fructose</t>
  </si>
  <si>
    <t>Glutaminsäure</t>
  </si>
  <si>
    <t>§ 64 LFGB Nr. L 07.00-17 (2008-06)</t>
  </si>
  <si>
    <t>§ 64 LFGB Nr. L 07.00-17 (2008-06), modifiziert oder andere Version</t>
  </si>
  <si>
    <t>§ 64 Methode L 07.00-59  (2008-06)</t>
  </si>
  <si>
    <t>§ 64 Methode L 07.00-59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</si>
  <si>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</si>
  <si>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</si>
  <si>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</si>
  <si>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</si>
  <si>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</si>
  <si>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</si>
  <si>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</si>
  <si>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</si>
  <si>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Enzymatisch mittels Gallery Plus + Testkit Thermo Fisher L-Glutamic Acid</t>
  </si>
  <si>
    <t>Sonstiges / Other</t>
  </si>
  <si>
    <t>Bitte auswählen / Please select</t>
  </si>
  <si>
    <t>Parameter 15</t>
  </si>
  <si>
    <t>?</t>
  </si>
  <si>
    <t>Potentiometrisch Titration bis Äquivalenzpunkt</t>
  </si>
  <si>
    <t>Formolzahl</t>
  </si>
  <si>
    <t>Ergosterol</t>
  </si>
  <si>
    <t>§ 64 LFGB Nr. L 31.00-8 (DIN EN 1133)</t>
  </si>
  <si>
    <t>§ 64 LFGB Nr. L 31.00-8 (DIN EN 1133), modifiziert</t>
  </si>
  <si>
    <t>IFU Nr. 30</t>
  </si>
  <si>
    <t>Schweizerisches Lebensmittelbuch Nr 726.1: 01-1988 (vormals Kapitel 28A, 9.4)</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</si>
  <si>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</si>
  <si>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</si>
  <si>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</si>
  <si>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</si>
  <si>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Trocknung bei der aufgeführten Temperatur mit Seesand</t>
  </si>
  <si>
    <t>Trocknung bei der aufgeführten Temperatur ohne Seesand</t>
  </si>
  <si>
    <t>Gravimetrisch (Vakuumtrockenschrank)</t>
  </si>
  <si>
    <t>§ 64 LFGB Nr. L 26.11.03-12</t>
  </si>
  <si>
    <t>§ 64 LFGB Nr. L 26.11.03-12, modifiziert</t>
  </si>
  <si>
    <t>Refraktometer</t>
  </si>
  <si>
    <t>Mikrowellenaufschluss-Photometrisch</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</si>
  <si>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</si>
  <si>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</si>
  <si>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</si>
  <si>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</si>
  <si>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</si>
  <si>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</si>
  <si>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</si>
  <si>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</si>
  <si>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</si>
  <si>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Saccharose, wasserfrei</t>
  </si>
  <si>
    <t>Benzoe</t>
  </si>
  <si>
    <t>Sorbin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</si>
  <si>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</si>
  <si>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</si>
  <si>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</si>
  <si>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</si>
  <si>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</si>
  <si>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</si>
  <si>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</si>
  <si>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</si>
  <si>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</si>
  <si>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</si>
  <si>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</si>
  <si>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</si>
  <si>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</si>
  <si>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</si>
  <si>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</si>
  <si>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Geben Sie Ihre Ergebnisse mit den in Spalte 3 aufgeführten signifikanten Stellen an. Beispiele hierzu sind in "Signifikanz" enthalten.
Report your results with in column 3 shown significant numbers (there are some examples in sheet "Significance".</t>
  </si>
  <si>
    <t>Enzymatisch nach r-biopharm Enzytec Liquid E8230</t>
  </si>
  <si>
    <t>§ 64 LFGB Nr. L 07.00-13 (enzymatisches Verfahren), auch modifiziert</t>
  </si>
  <si>
    <t>§ 64 LFGB Nr. L 31.01-2</t>
  </si>
  <si>
    <t>§ 64 LFGB Nr. L 31.01-2, modifiziert</t>
  </si>
  <si>
    <t>Enzymatisch nach r-biopharm Enzytec Liquid E8160</t>
  </si>
  <si>
    <t>Thermo Scientific, Bestell-Nr. 984304, auch automatisiert</t>
  </si>
  <si>
    <t>Thermo Scientific, Bestell-Nr. 984302, auch automatisiert</t>
  </si>
  <si>
    <t>Thermo Scientific, Bestell-Nr. 984312, auch automatisiert</t>
  </si>
  <si>
    <t>Enzymatisch nach r-biopharm Enzytec Liquid E8180/E8160</t>
  </si>
  <si>
    <t>§ 64 LFGB Nr. L 00.00-144:2019-07</t>
  </si>
  <si>
    <t>§ 64 LFGB Nr. L 00.00-144:2019-07, modifiziert</t>
  </si>
  <si>
    <t>§ 64 LFGB Nr. L 00.00-168</t>
  </si>
  <si>
    <t>§ 64 LFGB Nr. L 00.00-168, modifiziert</t>
  </si>
  <si>
    <t>Enzymatisch nach Thermo Scientific, Bestell-Nr. 984636, auch automatisiert</t>
  </si>
  <si>
    <t>HPLC-UV</t>
  </si>
  <si>
    <t>GC/MS</t>
  </si>
  <si>
    <t>IFU Analysis No.81(2014)</t>
  </si>
  <si>
    <t>LC-MS/MS</t>
  </si>
  <si>
    <t>Bestimmung des Gehalts an Gesamtergosterol nach alkalischer Hydrolyse, flüssig-flüssig Extraktion und Derivatisierung mittels GC-MS unter Verwendung von 7-Dehydrocholesterol als internem Standard</t>
  </si>
  <si>
    <t>Richtlinie zur Füllmengenprüfung</t>
  </si>
  <si>
    <t>ml 0,1 mol/L NaOH /100 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</si>
  <si>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</si>
  <si>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</si>
  <si>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</si>
  <si>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</si>
  <si>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Dichte</t>
  </si>
  <si>
    <t>§ 64 LFGB Nrn L 06.00-4 und L 06.00-9, auch modifiziert</t>
  </si>
  <si>
    <t>Ermittlung der Dichte durch Auswiegen einer entgasten Probe</t>
  </si>
  <si>
    <r>
      <t xml:space="preserve">Dichte </t>
    </r>
    <r>
      <rPr>
        <sz val="10"/>
        <rFont val="Times New Roman"/>
        <family val="1"/>
      </rPr>
      <t>(nicht relative Dichte 20 °C/20 °C)</t>
    </r>
  </si>
  <si>
    <t>V.2</t>
  </si>
  <si>
    <t>g/100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</si>
</sst>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3"/>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1"/>
      <name val="Times New Roman"/>
      <family val="1"/>
    </font>
    <font>
      <u/>
      <sz val="11"/>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
      <sz val="12"/>
      <color theme="0"/>
      <name val="Times New Roman"/>
      <family val="1"/>
    </font>
    <font>
      <sz val="13"/>
      <color theme="0"/>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7"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7"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0" fontId="20" fillId="0" borderId="0" xfId="0" applyFont="1"/>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Protection="1">
      <protection hidden="1"/>
    </xf>
    <xf numFmtId="0" fontId="19" fillId="0" borderId="0" xfId="0" applyFont="1" applyAlignment="1" applyProtection="1">
      <alignment vertical="center"/>
      <protection hidden="1"/>
    </xf>
    <xf numFmtId="0" fontId="17" fillId="0" borderId="2"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3"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4" xfId="0" applyFont="1" applyBorder="1" applyAlignment="1" applyProtection="1">
      <alignment horizontal="left" wrapText="1"/>
      <protection hidden="1"/>
    </xf>
    <xf numFmtId="0" fontId="17" fillId="0" borderId="2" xfId="0" applyFont="1" applyBorder="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14" fillId="0" borderId="0" xfId="0" applyFont="1" applyProtection="1">
      <protection hidden="1"/>
    </xf>
    <xf numFmtId="0" fontId="21" fillId="0" borderId="0" xfId="0" applyFont="1" applyAlignment="1">
      <alignment horizontal="left" vertical="center" wrapText="1"/>
    </xf>
    <xf numFmtId="0" fontId="21" fillId="0" borderId="0" xfId="0" applyFont="1" applyAlignment="1">
      <alignment horizontal="left" vertical="center"/>
    </xf>
    <xf numFmtId="49" fontId="1" fillId="2" borderId="0" xfId="1" applyNumberFormat="1" applyFill="1" applyAlignment="1" applyProtection="1">
      <alignment vertical="center"/>
      <protection locked="0"/>
    </xf>
    <xf numFmtId="0" fontId="5" fillId="0" borderId="0" xfId="0" applyFont="1" applyProtection="1">
      <protection hidden="1"/>
    </xf>
    <xf numFmtId="0" fontId="4" fillId="0" borderId="0" xfId="0" applyFont="1" applyProtection="1">
      <protection hidden="1"/>
    </xf>
    <xf numFmtId="0" fontId="17"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4" fillId="0" borderId="0" xfId="0" applyFont="1" applyAlignment="1" applyProtection="1">
      <alignment horizontal="left" wrapText="1"/>
      <protection hidden="1"/>
    </xf>
    <xf numFmtId="0" fontId="17" fillId="0" borderId="0" xfId="0" applyFont="1"/>
    <xf numFmtId="0" fontId="17" fillId="0" borderId="3" xfId="0" applyFont="1" applyBorder="1" applyAlignment="1">
      <alignment horizontal="justify" vertical="top" wrapText="1"/>
    </xf>
    <xf numFmtId="0" fontId="17" fillId="0" borderId="0" xfId="0" applyFont="1" applyProtection="1">
      <protection locked="0"/>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3"/>
    <xf numFmtId="0" fontId="9" fillId="5" borderId="0" xfId="0" applyFont="1" applyFill="1" applyProtection="1">
      <protection hidden="1"/>
    </xf>
    <xf numFmtId="0" fontId="0" fillId="5" borderId="0" xfId="0" applyFill="1" applyProtection="1">
      <protection hidden="1"/>
    </xf>
    <xf numFmtId="0" fontId="21" fillId="5" borderId="0" xfId="0" applyFont="1" applyFill="1" applyProtection="1">
      <protection hidden="1"/>
    </xf>
    <xf numFmtId="0" fontId="6" fillId="5" borderId="0" xfId="0" applyFont="1" applyFill="1" applyProtection="1">
      <protection hidden="1"/>
    </xf>
    <xf numFmtId="0" fontId="17" fillId="0" borderId="3"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17" fillId="0" borderId="0" xfId="0" applyFont="1" applyAlignment="1">
      <alignment wrapText="1"/>
    </xf>
    <xf numFmtId="0" fontId="5" fillId="0" borderId="0" xfId="0" applyFont="1" applyProtection="1">
      <protection locked="0" hidden="1"/>
    </xf>
    <xf numFmtId="0" fontId="4" fillId="0" borderId="3" xfId="0" applyFont="1" applyBorder="1" applyAlignment="1" applyProtection="1">
      <alignment horizontal="justify" vertical="top" wrapText="1"/>
      <protection hidden="1"/>
    </xf>
    <xf numFmtId="0" fontId="5" fillId="0" borderId="3"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5" fillId="0" borderId="4" xfId="0" applyFont="1" applyBorder="1" applyAlignment="1" applyProtection="1">
      <alignment wrapText="1"/>
      <protection hidden="1"/>
    </xf>
    <xf numFmtId="0" fontId="4" fillId="0" borderId="0" xfId="0" applyFont="1" applyAlignment="1" applyProtection="1">
      <alignment horizontal="left" vertical="top" wrapText="1"/>
      <protection hidden="1"/>
    </xf>
    <xf numFmtId="0" fontId="4" fillId="0" borderId="0" xfId="4" applyFont="1" applyAlignment="1" applyProtection="1">
      <alignment horizontal="left"/>
      <protection hidden="1"/>
    </xf>
    <xf numFmtId="0" fontId="5" fillId="8" borderId="0" xfId="0" applyFont="1" applyFill="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27" fillId="4" borderId="0" xfId="0" applyFont="1" applyFill="1" applyAlignment="1" applyProtection="1">
      <alignment vertical="center" wrapText="1"/>
      <protection hidden="1"/>
    </xf>
    <xf numFmtId="0" fontId="19" fillId="4" borderId="0" xfId="0" applyFont="1" applyFill="1" applyAlignment="1" applyProtection="1">
      <alignment vertical="center"/>
      <protection hidden="1"/>
    </xf>
    <xf numFmtId="0" fontId="23" fillId="0" borderId="0" xfId="0" applyFont="1" applyProtection="1">
      <protection hidden="1"/>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5"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9" fillId="3" borderId="1" xfId="5" applyNumberFormat="1" applyFont="1" applyFill="1" applyBorder="1" applyAlignment="1">
      <alignment horizontal="center" vertical="top" wrapText="1"/>
    </xf>
    <xf numFmtId="164" fontId="19" fillId="3" borderId="1" xfId="5" applyNumberFormat="1" applyFont="1" applyFill="1" applyBorder="1" applyAlignment="1">
      <alignment horizontal="center"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vertical="center"/>
      <protection locked="0"/>
    </xf>
    <xf numFmtId="0" fontId="4" fillId="0" borderId="0" xfId="0" applyFont="1" applyAlignment="1" applyProtection="1">
      <alignment horizontal="center"/>
      <protection hidden="1"/>
    </xf>
    <xf numFmtId="0" fontId="23" fillId="0" borderId="0" xfId="0" applyFont="1" applyAlignment="1" applyProtection="1">
      <alignment horizontal="center"/>
      <protection hidden="1"/>
    </xf>
    <xf numFmtId="0" fontId="23"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4" fillId="6" borderId="0" xfId="0" applyFont="1" applyFill="1" applyAlignment="1" applyProtection="1">
      <alignment horizontal="left"/>
      <protection locked="0"/>
    </xf>
    <xf numFmtId="0" fontId="4" fillId="6" borderId="0" xfId="0" applyFont="1" applyFill="1" applyAlignment="1" applyProtection="1">
      <alignment horizontal="left"/>
      <protection hidden="1"/>
    </xf>
    <xf numFmtId="0" fontId="4" fillId="6" borderId="0" xfId="0" applyFont="1" applyFill="1" applyAlignment="1" applyProtection="1">
      <alignment vertical="center" wrapText="1"/>
      <protection hidden="1"/>
    </xf>
    <xf numFmtId="0" fontId="19" fillId="6" borderId="0" xfId="0" applyFont="1" applyFill="1" applyAlignment="1" applyProtection="1">
      <alignment vertical="center"/>
      <protection hidden="1"/>
    </xf>
    <xf numFmtId="0" fontId="8" fillId="0" borderId="0" xfId="0" applyFont="1" applyProtection="1">
      <protection hidden="1"/>
    </xf>
    <xf numFmtId="0" fontId="4" fillId="5" borderId="0" xfId="0" applyFont="1" applyFill="1" applyAlignment="1" applyProtection="1">
      <alignment horizontal="center" vertical="center"/>
      <protection hidden="1"/>
    </xf>
    <xf numFmtId="0" fontId="4" fillId="5" borderId="0" xfId="0" applyFont="1" applyFill="1" applyProtection="1">
      <protection hidden="1"/>
    </xf>
    <xf numFmtId="0" fontId="4" fillId="5" borderId="0" xfId="0" applyFont="1" applyFill="1" applyAlignment="1" applyProtection="1">
      <alignment vertical="center"/>
      <protection hidden="1"/>
    </xf>
    <xf numFmtId="0" fontId="15" fillId="5" borderId="0" xfId="1" applyFont="1" applyFill="1" applyBorder="1" applyAlignment="1" applyProtection="1">
      <protection hidden="1"/>
    </xf>
    <xf numFmtId="0" fontId="19" fillId="5" borderId="0" xfId="0" applyFont="1" applyFill="1" applyAlignment="1" applyProtection="1">
      <alignment vertical="center"/>
      <protection hidden="1"/>
    </xf>
    <xf numFmtId="0" fontId="4" fillId="5" borderId="0" xfId="0" applyFont="1" applyFill="1" applyAlignment="1" applyProtection="1">
      <alignment vertical="center" wrapText="1"/>
      <protection hidden="1"/>
    </xf>
    <xf numFmtId="0" fontId="31" fillId="0" borderId="0" xfId="0" applyFont="1" applyAlignment="1" applyProtection="1">
      <alignment horizontal="center" vertical="center"/>
      <protection hidden="1"/>
    </xf>
    <xf numFmtId="0" fontId="5" fillId="3" borderId="0" xfId="5" applyFill="1" applyAlignment="1">
      <alignment vertical="center"/>
    </xf>
    <xf numFmtId="0" fontId="5" fillId="3" borderId="0" xfId="5" applyFill="1"/>
    <xf numFmtId="0" fontId="5" fillId="0" borderId="0" xfId="0" applyFont="1" applyAlignment="1" applyProtection="1">
      <alignment wrapText="1"/>
      <protection hidden="1"/>
    </xf>
    <xf numFmtId="0" fontId="17" fillId="0" borderId="0" xfId="0" applyFont="1" applyAlignment="1">
      <alignment vertical="center" wrapText="1"/>
    </xf>
    <xf numFmtId="0" fontId="20"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19" fillId="3" borderId="1" xfId="3" applyNumberFormat="1" applyFont="1" applyFill="1" applyBorder="1" applyAlignment="1">
      <alignment horizontal="center" vertical="top" wrapText="1"/>
    </xf>
    <xf numFmtId="0" fontId="5" fillId="3" borderId="0" xfId="3" applyFill="1"/>
    <xf numFmtId="0" fontId="5" fillId="10" borderId="0" xfId="5" applyFill="1"/>
    <xf numFmtId="0" fontId="5" fillId="11" borderId="0" xfId="5" applyFill="1"/>
    <xf numFmtId="0" fontId="1" fillId="0" borderId="0" xfId="1" applyAlignment="1" applyProtection="1">
      <alignment vertical="center"/>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5" xfId="3" applyBorder="1" applyAlignment="1">
      <alignment horizontal="left" wrapText="1"/>
    </xf>
    <xf numFmtId="0" fontId="5" fillId="0" borderId="5" xfId="3" applyBorder="1" applyAlignment="1">
      <alignment horizontal="left"/>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20" fillId="3" borderId="0" xfId="5" applyFont="1" applyFill="1" applyAlignment="1">
      <alignment horizontal="left" vertical="center" wrapText="1"/>
    </xf>
    <xf numFmtId="0" fontId="9" fillId="0" borderId="0" xfId="5" applyFont="1" applyAlignment="1">
      <alignment horizontal="lef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0" fillId="9" borderId="0" xfId="5" applyFont="1" applyFill="1" applyAlignment="1">
      <alignment horizontal="left" vertical="center" wrapText="1"/>
    </xf>
    <xf numFmtId="0" fontId="4" fillId="4" borderId="0" xfId="0" applyFont="1" applyFill="1" applyAlignment="1" applyProtection="1">
      <alignment horizontal="left" vertical="center"/>
      <protection hidden="1"/>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protection hidden="1"/>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19" fillId="0" borderId="0" xfId="0" applyFont="1" applyAlignment="1" applyProtection="1">
      <alignment horizontal="left" vertical="center" wrapText="1"/>
      <protection hidden="1"/>
    </xf>
    <xf numFmtId="0" fontId="4" fillId="4" borderId="0" xfId="0" applyFont="1" applyFill="1" applyAlignment="1" applyProtection="1">
      <alignment horizontal="center"/>
      <protection hidden="1"/>
    </xf>
    <xf numFmtId="0" fontId="7"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9" fillId="0" borderId="0" xfId="0" applyFont="1" applyAlignment="1" applyProtection="1">
      <alignment horizontal="left"/>
      <protection hidden="1"/>
    </xf>
    <xf numFmtId="0" fontId="4" fillId="7" borderId="0" xfId="0" applyFont="1" applyFill="1" applyAlignment="1" applyProtection="1">
      <alignment vertical="center" wrapText="1"/>
      <protection locked="0"/>
    </xf>
    <xf numFmtId="0" fontId="4" fillId="6" borderId="0" xfId="0" applyFont="1" applyFill="1" applyAlignment="1" applyProtection="1">
      <alignment vertical="center" wrapText="1"/>
      <protection locked="0"/>
    </xf>
    <xf numFmtId="0" fontId="4" fillId="2" borderId="0" xfId="0" applyFont="1" applyFill="1" applyAlignment="1" applyProtection="1">
      <alignment horizontal="left"/>
      <protection locked="0"/>
    </xf>
  </cellXfs>
  <cellStyles count="7">
    <cellStyle name="Hyperlink 2" xfId="2" xr:uid="{00000000-0005-0000-0000-000000000000}"/>
    <cellStyle name="Link" xfId="1" builtinId="8"/>
    <cellStyle name="Link 2" xfId="6" xr:uid="{2356248F-072F-4624-89CA-CF48A8453B91}"/>
    <cellStyle name="Standard" xfId="0" builtinId="0"/>
    <cellStyle name="Standard 2" xfId="3" xr:uid="{00000000-0005-0000-0000-000003000000}"/>
    <cellStyle name="Standard 2 2 2" xfId="5" xr:uid="{D4E413B1-DE57-438A-BA7E-611E48BC6660}"/>
    <cellStyle name="Standard 3" xfId="4" xr:uid="{6245B07B-CF60-447D-B742-7968D11C3785}"/>
  </cellStyles>
  <dxfs count="48">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lor theme="0"/>
        <name val="Cambria"/>
        <scheme val="none"/>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s>
</file>

<file path=xl/ctrlProps/ctrlProp1.xml><?xml version="1.0" encoding="utf-8"?>
<formControlPr xmlns="http://schemas.microsoft.com/office/spreadsheetml/2009/9/main" objectType="Drop" dropLines="30" dropStyle="combo" dx="22" fmlaLink="pHWert!$B$1" fmlaRange="pHWert!$B$3:$B$18" sel="16" val="0"/>
</file>

<file path=xl/ctrlProps/ctrlProp10.xml><?xml version="1.0" encoding="utf-8"?>
<formControlPr xmlns="http://schemas.microsoft.com/office/spreadsheetml/2009/9/main" objectType="Drop" dropLines="30" dropStyle="combo" dx="22" fmlaLink="GluFruSac!$F$2" fmlaRange="GluFruSac!$B$3:$B$28" sel="26" val="0"/>
</file>

<file path=xl/ctrlProps/ctrlProp11.xml><?xml version="1.0" encoding="utf-8"?>
<formControlPr xmlns="http://schemas.microsoft.com/office/spreadsheetml/2009/9/main" objectType="Drop" dropStyle="combo" dx="22" fmlaLink="Natrium!$B$2" fmlaRange="Natrium!$B$3:$B$10" sel="8" val="0"/>
</file>

<file path=xl/ctrlProps/ctrlProp12.xml><?xml version="1.0" encoding="utf-8"?>
<formControlPr xmlns="http://schemas.microsoft.com/office/spreadsheetml/2009/9/main" objectType="Drop" dropLines="20" dropStyle="combo" dx="22" fmlaLink="Natrium!$B$13" fmlaRange="Natrium!$B$14:$B$26" sel="13" val="0"/>
</file>

<file path=xl/ctrlProps/ctrlProp13.xml><?xml version="1.0" encoding="utf-8"?>
<formControlPr xmlns="http://schemas.microsoft.com/office/spreadsheetml/2009/9/main" objectType="Drop" dropLines="20" dropStyle="combo" dx="22" fmlaLink="Natrium!$B$29" fmlaRange="Natrium!$B$30:$B$37" sel="8" val="0"/>
</file>

<file path=xl/ctrlProps/ctrlProp14.xml><?xml version="1.0" encoding="utf-8"?>
<formControlPr xmlns="http://schemas.microsoft.com/office/spreadsheetml/2009/9/main" objectType="Drop" dropStyle="combo" dx="22" fmlaLink="Natrium!$B$40" fmlaRange="Natrium!$B$41:$B$44" sel="4" val="0"/>
</file>

<file path=xl/ctrlProps/ctrlProp15.xml><?xml version="1.0" encoding="utf-8"?>
<formControlPr xmlns="http://schemas.microsoft.com/office/spreadsheetml/2009/9/main" objectType="Drop" dropLines="30" dropStyle="combo" dx="22" fmlaLink="Natrium!$B$47" fmlaRange="Natrium!$B$48:$B$59" sel="12" val="0"/>
</file>

<file path=xl/ctrlProps/ctrlProp16.xml><?xml version="1.0" encoding="utf-8"?>
<formControlPr xmlns="http://schemas.microsoft.com/office/spreadsheetml/2009/9/main" objectType="Drop" dropLines="50" dropStyle="combo" dx="22" fmlaLink="Natrium!$B$62" fmlaRange="Natrium!$B$63:$B$87" sel="25" val="0"/>
</file>

<file path=xl/ctrlProps/ctrlProp17.xml><?xml version="1.0" encoding="utf-8"?>
<formControlPr xmlns="http://schemas.microsoft.com/office/spreadsheetml/2009/9/main" objectType="Drop" dropLines="30" dropStyle="combo" dx="22" fmlaLink="Formolzahl!$B$1" fmlaRange="Formolzahl!$B$3:$B$10" sel="8" val="0"/>
</file>

<file path=xl/ctrlProps/ctrlProp18.xml><?xml version="1.0" encoding="utf-8"?>
<formControlPr xmlns="http://schemas.microsoft.com/office/spreadsheetml/2009/9/main" objectType="Drop" dropLines="30" dropStyle="combo" dx="22" fmlaLink="Ergosterol!$B$1" fmlaRange="Ergosterol!$B$3:$B$9" sel="7" val="0"/>
</file>

<file path=xl/ctrlProps/ctrlProp19.xml><?xml version="1.0" encoding="utf-8"?>
<formControlPr xmlns="http://schemas.microsoft.com/office/spreadsheetml/2009/9/main" objectType="Drop" dropLines="30" dropStyle="combo" dx="22" fmlaLink="Rohprotein!$B$1" fmlaRange="Rohprotein!$B$3:$B$19" sel="17" val="0"/>
</file>

<file path=xl/ctrlProps/ctrlProp2.xml><?xml version="1.0" encoding="utf-8"?>
<formControlPr xmlns="http://schemas.microsoft.com/office/spreadsheetml/2009/9/main" objectType="Drop" dropLines="30" dropStyle="combo" dx="22" fmlaLink="Gesamtsre!$B$1" fmlaRange="Gesamtsre!$B$3:$B$16" sel="14" val="0"/>
</file>

<file path=xl/ctrlProps/ctrlProp20.xml><?xml version="1.0" encoding="utf-8"?>
<formControlPr xmlns="http://schemas.microsoft.com/office/spreadsheetml/2009/9/main" objectType="Drop" dropLines="30" dropStyle="combo" dx="22" fmlaLink="Lycopin!$B$1" fmlaRange="Lycopin!$B$3:$B$9" sel="7" val="0"/>
</file>

<file path=xl/ctrlProps/ctrlProp21.xml><?xml version="1.0" encoding="utf-8"?>
<formControlPr xmlns="http://schemas.microsoft.com/office/spreadsheetml/2009/9/main" objectType="Drop" dropLines="30" dropStyle="combo" dx="22" fmlaLink="Glutaminsre!$B$1" fmlaRange="Glutaminsre!$B$3:$B$18" sel="16" val="0"/>
</file>

<file path=xl/ctrlProps/ctrlProp22.xml><?xml version="1.0" encoding="utf-8"?>
<formControlPr xmlns="http://schemas.microsoft.com/office/spreadsheetml/2009/9/main" objectType="Drop" dropLines="30" dropStyle="combo" dx="22" fmlaLink="Dichte!$B$1" fmlaRange="Dichte!$B$3:$B$11" sel="9" val="0"/>
</file>

<file path=xl/ctrlProps/ctrlProp23.xml><?xml version="1.0" encoding="utf-8"?>
<formControlPr xmlns="http://schemas.microsoft.com/office/spreadsheetml/2009/9/main" objectType="Drop" dropLines="30" dropStyle="combo" dx="22" fmlaLink="BenzoeSorbin!$D$2" fmlaRange="BenzoeSorbin!$B$3:$B$17" sel="15" val="0"/>
</file>

<file path=xl/ctrlProps/ctrlProp24.xml><?xml version="1.0" encoding="utf-8"?>
<formControlPr xmlns="http://schemas.microsoft.com/office/spreadsheetml/2009/9/main" objectType="Drop" dropLines="30" dropStyle="combo" dx="22" fmlaLink="BenzoeSorbin!$E$2" fmlaRange="BenzoeSorbin!$B$3:$B$17" sel="15" val="0"/>
</file>

<file path=xl/ctrlProps/ctrlProp3.xml><?xml version="1.0" encoding="utf-8"?>
<formControlPr xmlns="http://schemas.microsoft.com/office/spreadsheetml/2009/9/main" objectType="Drop" dropLines="30" dropStyle="combo" dx="22" fmlaLink="Citronensre!$B$1" fmlaRange="Citronensre!$B$3:$B$19" sel="17" val="0"/>
</file>

<file path=xl/ctrlProps/ctrlProp4.xml><?xml version="1.0" encoding="utf-8"?>
<formControlPr xmlns="http://schemas.microsoft.com/office/spreadsheetml/2009/9/main" objectType="Drop" dropLines="30" dropStyle="combo" dx="22" fmlaLink="Kochsalz!$B$1" fmlaRange="Kochsalz!$B$3:$B$29" sel="27" val="0"/>
</file>

<file path=xl/ctrlProps/ctrlProp5.xml><?xml version="1.0" encoding="utf-8"?>
<formControlPr xmlns="http://schemas.microsoft.com/office/spreadsheetml/2009/9/main" objectType="Drop" dropLines="30" dropStyle="combo" dx="22" fmlaLink="Gestamttrocken!$B$1" fmlaRange="Gestamttrocken!$B$3:$B$22" sel="20" val="0"/>
</file>

<file path=xl/ctrlProps/ctrlProp6.xml><?xml version="1.0" encoding="utf-8"?>
<formControlPr xmlns="http://schemas.microsoft.com/office/spreadsheetml/2009/9/main" objectType="Drop" dropLines="30" dropStyle="combo" dx="22" fmlaLink="LoeslichTrocken!$B$1" fmlaRange="LoeslichTrocken!$B$3:$B$18" sel="16" val="0"/>
</file>

<file path=xl/ctrlProps/ctrlProp7.xml><?xml version="1.0" encoding="utf-8"?>
<formControlPr xmlns="http://schemas.microsoft.com/office/spreadsheetml/2009/9/main" objectType="Drop" dropLines="100" dropStyle="combo" dx="22" fmlaLink="GluFruSac!$D$2" fmlaRange="GluFruSac!$B$3:$B$28" sel="26" val="0"/>
</file>

<file path=xl/ctrlProps/ctrlProp8.xml><?xml version="1.0" encoding="utf-8"?>
<formControlPr xmlns="http://schemas.microsoft.com/office/spreadsheetml/2009/9/main" objectType="Drop" dropLines="100" dropStyle="combo" dx="22" fmlaLink="GluFruSac!$E$2" fmlaRange="GluFruSac!$B$3:$B$28" sel="26" val="0"/>
</file>

<file path=xl/ctrlProps/ctrlProp9.xml><?xml version="1.0" encoding="utf-8"?>
<formControlPr xmlns="http://schemas.microsoft.com/office/spreadsheetml/2009/9/main" objectType="Drop" dropLines="15" dropStyle="combo" dx="22"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67964CDD-0416-431E-9A5B-2EB577236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622496</xdr:colOff>
      <xdr:row>42</xdr:row>
      <xdr:rowOff>138113</xdr:rowOff>
    </xdr:to>
    <xdr:pic>
      <xdr:nvPicPr>
        <xdr:cNvPr id="2" name="Grafik 1">
          <a:extLst>
            <a:ext uri="{FF2B5EF4-FFF2-40B4-BE49-F238E27FC236}">
              <a16:creationId xmlns:a16="http://schemas.microsoft.com/office/drawing/2014/main" id="{D0ACA8B1-B6B4-47E6-78F8-C0EC5490F348}"/>
            </a:ext>
          </a:extLst>
        </xdr:cNvPr>
        <xdr:cNvPicPr>
          <a:picLocks noChangeAspect="1"/>
        </xdr:cNvPicPr>
      </xdr:nvPicPr>
      <xdr:blipFill>
        <a:blip xmlns:r="http://schemas.openxmlformats.org/officeDocument/2006/relationships" r:embed="rId1"/>
        <a:stretch>
          <a:fillRect/>
        </a:stretch>
      </xdr:blipFill>
      <xdr:spPr>
        <a:xfrm>
          <a:off x="0" y="0"/>
          <a:ext cx="6299396" cy="7539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38</xdr:row>
          <xdr:rowOff>9525</xdr:rowOff>
        </xdr:from>
        <xdr:to>
          <xdr:col>7</xdr:col>
          <xdr:colOff>295275</xdr:colOff>
          <xdr:row>38</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40</xdr:row>
          <xdr:rowOff>9525</xdr:rowOff>
        </xdr:from>
        <xdr:to>
          <xdr:col>7</xdr:col>
          <xdr:colOff>295275</xdr:colOff>
          <xdr:row>40</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9525</xdr:rowOff>
        </xdr:from>
        <xdr:to>
          <xdr:col>7</xdr:col>
          <xdr:colOff>295275</xdr:colOff>
          <xdr:row>42</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0</xdr:rowOff>
        </xdr:from>
        <xdr:to>
          <xdr:col>7</xdr:col>
          <xdr:colOff>295275</xdr:colOff>
          <xdr:row>44</xdr:row>
          <xdr:rowOff>176213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9525</xdr:rowOff>
        </xdr:from>
        <xdr:to>
          <xdr:col>7</xdr:col>
          <xdr:colOff>295275</xdr:colOff>
          <xdr:row>46</xdr:row>
          <xdr:rowOff>180975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0</xdr:rowOff>
        </xdr:from>
        <xdr:to>
          <xdr:col>7</xdr:col>
          <xdr:colOff>295275</xdr:colOff>
          <xdr:row>49</xdr:row>
          <xdr:rowOff>161925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51</xdr:row>
          <xdr:rowOff>9525</xdr:rowOff>
        </xdr:from>
        <xdr:to>
          <xdr:col>7</xdr:col>
          <xdr:colOff>295275</xdr:colOff>
          <xdr:row>51</xdr:row>
          <xdr:rowOff>176213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9525</xdr:rowOff>
        </xdr:from>
        <xdr:to>
          <xdr:col>7</xdr:col>
          <xdr:colOff>295275</xdr:colOff>
          <xdr:row>53</xdr:row>
          <xdr:rowOff>176213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23813</xdr:colOff>
          <xdr:row>14</xdr:row>
          <xdr:rowOff>104775</xdr:rowOff>
        </xdr:from>
        <xdr:to>
          <xdr:col>7</xdr:col>
          <xdr:colOff>9525</xdr:colOff>
          <xdr:row>14</xdr:row>
          <xdr:rowOff>333375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9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9525</xdr:rowOff>
        </xdr:from>
        <xdr:to>
          <xdr:col>7</xdr:col>
          <xdr:colOff>304800</xdr:colOff>
          <xdr:row>55</xdr:row>
          <xdr:rowOff>176213</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23813</xdr:rowOff>
        </xdr:from>
        <xdr:to>
          <xdr:col>2</xdr:col>
          <xdr:colOff>790575</xdr:colOff>
          <xdr:row>77</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66675</xdr:rowOff>
        </xdr:from>
        <xdr:to>
          <xdr:col>6</xdr:col>
          <xdr:colOff>0</xdr:colOff>
          <xdr:row>79</xdr:row>
          <xdr:rowOff>200025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47625</xdr:rowOff>
        </xdr:from>
        <xdr:to>
          <xdr:col>6</xdr:col>
          <xdr:colOff>0</xdr:colOff>
          <xdr:row>81</xdr:row>
          <xdr:rowOff>190500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47625</xdr:rowOff>
        </xdr:from>
        <xdr:to>
          <xdr:col>6</xdr:col>
          <xdr:colOff>0</xdr:colOff>
          <xdr:row>83</xdr:row>
          <xdr:rowOff>190500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38100</xdr:rowOff>
        </xdr:from>
        <xdr:to>
          <xdr:col>6</xdr:col>
          <xdr:colOff>0</xdr:colOff>
          <xdr:row>85</xdr:row>
          <xdr:rowOff>190500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38100</xdr:rowOff>
        </xdr:from>
        <xdr:to>
          <xdr:col>6</xdr:col>
          <xdr:colOff>0</xdr:colOff>
          <xdr:row>87</xdr:row>
          <xdr:rowOff>190500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9525</xdr:rowOff>
        </xdr:from>
        <xdr:to>
          <xdr:col>7</xdr:col>
          <xdr:colOff>304800</xdr:colOff>
          <xdr:row>59</xdr:row>
          <xdr:rowOff>176213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9525</xdr:rowOff>
        </xdr:from>
        <xdr:to>
          <xdr:col>7</xdr:col>
          <xdr:colOff>304800</xdr:colOff>
          <xdr:row>61</xdr:row>
          <xdr:rowOff>176213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9525</xdr:rowOff>
        </xdr:from>
        <xdr:to>
          <xdr:col>7</xdr:col>
          <xdr:colOff>304800</xdr:colOff>
          <xdr:row>63</xdr:row>
          <xdr:rowOff>176213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9525</xdr:rowOff>
        </xdr:from>
        <xdr:to>
          <xdr:col>7</xdr:col>
          <xdr:colOff>304800</xdr:colOff>
          <xdr:row>66</xdr:row>
          <xdr:rowOff>176213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68</xdr:row>
          <xdr:rowOff>9525</xdr:rowOff>
        </xdr:from>
        <xdr:to>
          <xdr:col>7</xdr:col>
          <xdr:colOff>304800</xdr:colOff>
          <xdr:row>68</xdr:row>
          <xdr:rowOff>180975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9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9525</xdr:rowOff>
        </xdr:from>
        <xdr:to>
          <xdr:col>7</xdr:col>
          <xdr:colOff>304800</xdr:colOff>
          <xdr:row>70</xdr:row>
          <xdr:rowOff>180975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9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9525</xdr:rowOff>
        </xdr:from>
        <xdr:to>
          <xdr:col>7</xdr:col>
          <xdr:colOff>304800</xdr:colOff>
          <xdr:row>72</xdr:row>
          <xdr:rowOff>180975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9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9525</xdr:rowOff>
        </xdr:from>
        <xdr:to>
          <xdr:col>7</xdr:col>
          <xdr:colOff>304800</xdr:colOff>
          <xdr:row>74</xdr:row>
          <xdr:rowOff>180975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9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C23C-211E-4C46-A1A4-99711ADC97F5}">
  <dimension ref="A1:C13"/>
  <sheetViews>
    <sheetView workbookViewId="0">
      <selection sqref="A1:C1"/>
    </sheetView>
  </sheetViews>
  <sheetFormatPr baseColWidth="10" defaultColWidth="11.42578125" defaultRowHeight="13.9" x14ac:dyDescent="0.4"/>
  <cols>
    <col min="1" max="2" width="27.640625" style="59" customWidth="1"/>
    <col min="3" max="3" width="30.42578125" style="59" customWidth="1"/>
    <col min="4" max="16384" width="11.42578125" style="59"/>
  </cols>
  <sheetData>
    <row r="1" spans="1:3" ht="30.75" customHeight="1" x14ac:dyDescent="0.4">
      <c r="A1" s="130" t="s">
        <v>116</v>
      </c>
      <c r="B1" s="131"/>
      <c r="C1" s="131"/>
    </row>
    <row r="2" spans="1:3" ht="51.95" customHeight="1" x14ac:dyDescent="0.4">
      <c r="A2" s="132" t="s">
        <v>134</v>
      </c>
      <c r="B2" s="133"/>
      <c r="C2" s="133"/>
    </row>
    <row r="3" spans="1:3" ht="74.25" customHeight="1" x14ac:dyDescent="0.4">
      <c r="A3" s="132" t="s">
        <v>155</v>
      </c>
      <c r="B3" s="132"/>
      <c r="C3" s="132"/>
    </row>
    <row r="4" spans="1:3" ht="80.45" customHeight="1" x14ac:dyDescent="0.55000000000000004">
      <c r="A4" s="132" t="s">
        <v>158</v>
      </c>
      <c r="B4" s="133"/>
      <c r="C4" s="133"/>
    </row>
    <row r="5" spans="1:3" ht="30.5" customHeight="1" x14ac:dyDescent="0.45">
      <c r="A5" s="134"/>
      <c r="B5" s="134"/>
      <c r="C5" s="134"/>
    </row>
    <row r="6" spans="1:3" ht="30.5" customHeight="1" x14ac:dyDescent="0.4">
      <c r="A6" s="122" t="s">
        <v>117</v>
      </c>
    </row>
    <row r="7" spans="1:3" ht="54" customHeight="1" x14ac:dyDescent="0.4">
      <c r="A7" s="135" t="s">
        <v>118</v>
      </c>
      <c r="B7" s="136"/>
      <c r="C7" s="136"/>
    </row>
    <row r="9" spans="1:3" x14ac:dyDescent="0.4">
      <c r="A9" s="123" t="s">
        <v>119</v>
      </c>
      <c r="B9" s="123" t="s">
        <v>120</v>
      </c>
    </row>
    <row r="10" spans="1:3" ht="15.4" x14ac:dyDescent="0.4">
      <c r="A10" s="124">
        <v>1379</v>
      </c>
      <c r="B10" s="124">
        <v>1380</v>
      </c>
    </row>
    <row r="11" spans="1:3" ht="15.4" x14ac:dyDescent="0.4">
      <c r="A11" s="124">
        <v>179.34</v>
      </c>
      <c r="B11" s="124">
        <v>179</v>
      </c>
    </row>
    <row r="12" spans="1:3" ht="15.4" x14ac:dyDescent="0.4">
      <c r="A12" s="124">
        <v>80.12</v>
      </c>
      <c r="B12" s="124">
        <v>80.099999999999994</v>
      </c>
    </row>
    <row r="13" spans="1:3" ht="15.4" x14ac:dyDescent="0.4">
      <c r="A13" s="124">
        <v>7.8</v>
      </c>
      <c r="B13" s="1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89"/>
  <sheetViews>
    <sheetView workbookViewId="0">
      <selection activeCell="G1" sqref="G1"/>
    </sheetView>
  </sheetViews>
  <sheetFormatPr baseColWidth="10" defaultColWidth="11.42578125" defaultRowHeight="13.9" x14ac:dyDescent="0.4"/>
  <cols>
    <col min="1" max="1" width="36.85546875" style="9" customWidth="1"/>
    <col min="2" max="2" width="11.42578125" style="9"/>
    <col min="3" max="3" width="13" style="9" bestFit="1" customWidth="1"/>
    <col min="4" max="6" width="15.5703125" style="9" customWidth="1"/>
    <col min="7" max="7" width="12.5703125" style="9" customWidth="1"/>
    <col min="8" max="8" width="9.5703125" style="9" customWidth="1"/>
    <col min="9" max="9" width="3.5703125" style="9" customWidth="1"/>
    <col min="10" max="10" width="11.5703125" style="9" customWidth="1"/>
    <col min="11" max="16384" width="11.42578125" style="9"/>
  </cols>
  <sheetData>
    <row r="1" spans="1:8" ht="21.95" customHeight="1" x14ac:dyDescent="0.55000000000000004">
      <c r="A1" s="5" t="s">
        <v>0</v>
      </c>
      <c r="B1" s="6"/>
      <c r="E1" s="7" t="s">
        <v>3</v>
      </c>
      <c r="F1" s="8"/>
      <c r="G1" s="54" t="s">
        <v>371</v>
      </c>
    </row>
    <row r="2" spans="1:8" ht="21.95" customHeight="1" x14ac:dyDescent="0.55000000000000004">
      <c r="A2" s="5" t="s">
        <v>166</v>
      </c>
      <c r="B2" s="6"/>
      <c r="E2" s="7" t="s">
        <v>4</v>
      </c>
      <c r="F2" s="8"/>
      <c r="G2" s="54" t="s">
        <v>371</v>
      </c>
    </row>
    <row r="3" spans="1:8" ht="21.95" customHeight="1" x14ac:dyDescent="0.55000000000000004">
      <c r="A3" s="5"/>
      <c r="B3" s="6"/>
      <c r="E3" s="162" t="s">
        <v>129</v>
      </c>
      <c r="F3" s="162"/>
      <c r="G3" s="30">
        <v>1</v>
      </c>
    </row>
    <row r="4" spans="1:8" ht="21.95" customHeight="1" x14ac:dyDescent="0.5">
      <c r="A4" s="7" t="s">
        <v>10</v>
      </c>
      <c r="B4" s="167" t="s">
        <v>5</v>
      </c>
      <c r="C4" s="167"/>
      <c r="E4" s="31"/>
      <c r="F4" s="31" t="str">
        <f>IF(OR(ISBLANK(G1),G1="?"),"",IF(ISNUMBER(VALUE(G1)),"","Bitte nur Ziffern eingeben (numbers only)"))</f>
        <v/>
      </c>
      <c r="G4" s="41" t="s">
        <v>447</v>
      </c>
      <c r="H4" s="10"/>
    </row>
    <row r="5" spans="1:8" ht="21.95" customHeight="1" x14ac:dyDescent="0.5">
      <c r="A5" s="10" t="s">
        <v>145</v>
      </c>
      <c r="E5" s="11">
        <v>45837</v>
      </c>
      <c r="F5" s="31" t="str">
        <f>IF(OR(ISBLANK(G2),G2="?"),"",IF(ISNUMBER(VALUE(G2)),"","Bitte nur Ziffern eingeben (numbers only)"))</f>
        <v/>
      </c>
      <c r="G5" s="8"/>
      <c r="H5" s="10"/>
    </row>
    <row r="6" spans="1:8" ht="12.2" customHeight="1" x14ac:dyDescent="0.4"/>
    <row r="7" spans="1:8" s="12" customFormat="1" ht="39.950000000000003" customHeight="1" x14ac:dyDescent="0.4">
      <c r="A7" s="163" t="s">
        <v>148</v>
      </c>
      <c r="B7" s="163"/>
      <c r="C7" s="163"/>
      <c r="D7" s="163"/>
      <c r="E7" s="163"/>
      <c r="F7" s="163"/>
      <c r="G7" s="163"/>
    </row>
    <row r="8" spans="1:8" s="12" customFormat="1" ht="39.950000000000003" customHeight="1" x14ac:dyDescent="0.4">
      <c r="A8" s="163" t="s">
        <v>417</v>
      </c>
      <c r="B8" s="166"/>
      <c r="C8" s="166"/>
      <c r="D8" s="166"/>
      <c r="E8" s="166"/>
      <c r="F8" s="166"/>
      <c r="G8" s="166"/>
    </row>
    <row r="9" spans="1:8" s="12" customFormat="1" ht="39.950000000000003" customHeight="1" x14ac:dyDescent="0.4">
      <c r="A9" s="164" t="s">
        <v>149</v>
      </c>
      <c r="B9" s="165"/>
      <c r="C9" s="165"/>
      <c r="D9" s="165"/>
      <c r="E9" s="165"/>
      <c r="F9" s="165"/>
      <c r="G9" s="165"/>
    </row>
    <row r="10" spans="1:8" s="12" customFormat="1" ht="39.950000000000003" customHeight="1" x14ac:dyDescent="0.4">
      <c r="A10" s="164" t="s">
        <v>150</v>
      </c>
      <c r="B10" s="165"/>
      <c r="C10" s="165"/>
      <c r="D10" s="165"/>
      <c r="E10" s="165"/>
      <c r="F10" s="165"/>
      <c r="G10" s="165"/>
    </row>
    <row r="11" spans="1:8" s="12" customFormat="1" ht="39.950000000000003" customHeight="1" x14ac:dyDescent="0.4">
      <c r="A11" s="164" t="s">
        <v>137</v>
      </c>
      <c r="B11" s="165"/>
      <c r="C11" s="165"/>
      <c r="D11" s="165"/>
      <c r="E11" s="165"/>
      <c r="F11" s="165"/>
      <c r="G11" s="165"/>
    </row>
    <row r="12" spans="1:8" s="12" customFormat="1" ht="39.950000000000003" customHeight="1" x14ac:dyDescent="0.4">
      <c r="A12" s="164" t="s">
        <v>151</v>
      </c>
      <c r="B12" s="165"/>
      <c r="C12" s="165"/>
      <c r="D12" s="165"/>
      <c r="E12" s="165"/>
      <c r="F12" s="165"/>
      <c r="G12" s="165"/>
    </row>
    <row r="13" spans="1:8" s="12" customFormat="1" ht="20.100000000000001" customHeight="1" x14ac:dyDescent="0.4">
      <c r="A13" s="16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8"/>
      <c r="C13" s="168"/>
      <c r="D13" s="168"/>
      <c r="E13" s="168"/>
      <c r="F13" s="168"/>
      <c r="G13" s="168"/>
    </row>
    <row r="14" spans="1:8" s="12" customFormat="1" ht="20.100000000000001" customHeight="1" x14ac:dyDescent="0.4">
      <c r="A14" s="168" t="str">
        <f>IF(OR(OR(G1="?",ISBLANK(G1)),OR(G2="?",ISBLANK(G2))),"Nur wenn diese beiden Felder korrekt ausgefüllt sind, kann der Absender dieser Tabelle identifiziert werden.","")</f>
        <v>Nur wenn diese beiden Felder korrekt ausgefüllt sind, kann der Absender dieser Tabelle identifiziert werden.</v>
      </c>
      <c r="B14" s="168"/>
      <c r="C14" s="168"/>
      <c r="D14" s="168"/>
      <c r="E14" s="168"/>
      <c r="F14" s="168"/>
      <c r="G14" s="168"/>
    </row>
    <row r="15" spans="1:8" s="12" customFormat="1" ht="39.950000000000003" customHeight="1" x14ac:dyDescent="0.5">
      <c r="A15" s="170" t="s">
        <v>159</v>
      </c>
      <c r="B15" s="170"/>
      <c r="C15" s="170"/>
      <c r="D15" s="170"/>
      <c r="E15" s="170"/>
      <c r="F15" s="170"/>
      <c r="G15" s="39"/>
    </row>
    <row r="16" spans="1:8" ht="25.35" customHeight="1" x14ac:dyDescent="0.4">
      <c r="A16" s="171"/>
      <c r="B16" s="171"/>
      <c r="C16" s="171"/>
      <c r="D16" s="171"/>
      <c r="E16" s="171"/>
      <c r="F16" s="171"/>
      <c r="G16" s="171"/>
    </row>
    <row r="17" spans="1:10" s="14" customFormat="1" ht="39.950000000000003" customHeight="1" x14ac:dyDescent="0.45">
      <c r="A17" s="14" t="s">
        <v>1</v>
      </c>
      <c r="B17" s="14" t="s">
        <v>2</v>
      </c>
      <c r="C17" s="15" t="s">
        <v>75</v>
      </c>
      <c r="D17" s="15" t="s">
        <v>7</v>
      </c>
      <c r="E17" s="15" t="s">
        <v>8</v>
      </c>
      <c r="F17" s="15" t="s">
        <v>9</v>
      </c>
      <c r="G17" s="16"/>
      <c r="H17" s="17"/>
      <c r="I17" s="15"/>
    </row>
    <row r="18" spans="1:10" s="46" customFormat="1" ht="23.1" customHeight="1" x14ac:dyDescent="0.45">
      <c r="A18" s="98" t="str">
        <f>pHWert!A1</f>
        <v>pH-Wert</v>
      </c>
      <c r="B18" s="98" t="s">
        <v>42</v>
      </c>
      <c r="C18" s="99">
        <v>3</v>
      </c>
      <c r="D18" s="100"/>
      <c r="E18" s="100"/>
      <c r="F18" s="99">
        <f>pHWert!$B$1</f>
        <v>16</v>
      </c>
      <c r="G18" s="101"/>
      <c r="H18" s="102">
        <f>pHWert!$C$1</f>
        <v>15</v>
      </c>
      <c r="I18" s="101"/>
      <c r="J18" s="101"/>
    </row>
    <row r="19" spans="1:10" s="46" customFormat="1" ht="40.25" customHeight="1" x14ac:dyDescent="0.45">
      <c r="A19" s="98" t="str">
        <f>Gesamtsre!A1</f>
        <v>Titrierbare Gesamtsäure
(als Citronensäuremonohydrat)</v>
      </c>
      <c r="B19" s="98" t="s">
        <v>57</v>
      </c>
      <c r="C19" s="99">
        <v>3</v>
      </c>
      <c r="D19" s="100"/>
      <c r="E19" s="100"/>
      <c r="F19" s="99">
        <f>Gesamtsre!B1</f>
        <v>14</v>
      </c>
      <c r="G19" s="101"/>
      <c r="H19" s="102">
        <f>Gesamtsre!$C$1</f>
        <v>13</v>
      </c>
      <c r="I19" s="101"/>
      <c r="J19" s="101"/>
    </row>
    <row r="20" spans="1:10" s="46" customFormat="1" ht="23.1" customHeight="1" x14ac:dyDescent="0.45">
      <c r="A20" s="98" t="str">
        <f>Citronensre!A1</f>
        <v>Citronensäure, wasserfrei</v>
      </c>
      <c r="B20" s="98" t="s">
        <v>57</v>
      </c>
      <c r="C20" s="99">
        <v>3</v>
      </c>
      <c r="D20" s="100"/>
      <c r="E20" s="100"/>
      <c r="F20" s="99">
        <f>Citronensre!B1</f>
        <v>17</v>
      </c>
      <c r="G20" s="101"/>
      <c r="H20" s="102">
        <f>Citronensre!$C$1</f>
        <v>16</v>
      </c>
      <c r="I20" s="101"/>
      <c r="J20" s="101"/>
    </row>
    <row r="21" spans="1:10" s="46" customFormat="1" ht="23.1" customHeight="1" x14ac:dyDescent="0.45">
      <c r="A21" s="98" t="s">
        <v>308</v>
      </c>
      <c r="B21" s="98" t="s">
        <v>57</v>
      </c>
      <c r="C21" s="99">
        <v>3</v>
      </c>
      <c r="D21" s="100"/>
      <c r="E21" s="100"/>
      <c r="F21" s="99">
        <f>Kochsalz!$B$1</f>
        <v>27</v>
      </c>
      <c r="H21" s="102">
        <f>Kochsalz!$C$1</f>
        <v>26</v>
      </c>
      <c r="I21" s="101"/>
      <c r="J21" s="101"/>
    </row>
    <row r="22" spans="1:10" s="46" customFormat="1" ht="23.1" customHeight="1" x14ac:dyDescent="0.45">
      <c r="A22" s="98" t="str">
        <f>Gestamttrocken!A1</f>
        <v>Gesamte Trockenmasse</v>
      </c>
      <c r="B22" s="98" t="s">
        <v>57</v>
      </c>
      <c r="C22" s="99">
        <v>4</v>
      </c>
      <c r="D22" s="100"/>
      <c r="E22" s="100"/>
      <c r="F22" s="99">
        <f>Gestamttrocken!B1</f>
        <v>20</v>
      </c>
      <c r="H22" s="102">
        <f>Gestamttrocken!C1</f>
        <v>19</v>
      </c>
      <c r="I22" s="101"/>
      <c r="J22" s="101"/>
    </row>
    <row r="23" spans="1:10" s="46" customFormat="1" ht="23.1" customHeight="1" x14ac:dyDescent="0.45">
      <c r="A23" s="98" t="str">
        <f>LoeslichTrocken!A1</f>
        <v>Lösliche Trockenmasse</v>
      </c>
      <c r="B23" s="98" t="s">
        <v>57</v>
      </c>
      <c r="C23" s="99">
        <v>4</v>
      </c>
      <c r="D23" s="100"/>
      <c r="E23" s="100"/>
      <c r="F23" s="99">
        <f>LoeslichTrocken!B1</f>
        <v>16</v>
      </c>
      <c r="G23" s="101"/>
      <c r="H23" s="102">
        <f>LoeslichTrocken!C1</f>
        <v>15</v>
      </c>
      <c r="I23" s="101"/>
      <c r="J23" s="1"/>
    </row>
    <row r="24" spans="1:10" s="46" customFormat="1" ht="23.1" customHeight="1" x14ac:dyDescent="0.45">
      <c r="A24" s="98" t="s">
        <v>44</v>
      </c>
      <c r="B24" s="98" t="s">
        <v>57</v>
      </c>
      <c r="C24" s="99">
        <v>3</v>
      </c>
      <c r="D24" s="100"/>
      <c r="E24" s="100"/>
      <c r="F24" s="99">
        <f>GluFruSac!D2</f>
        <v>26</v>
      </c>
      <c r="G24" s="101"/>
      <c r="H24" s="102">
        <f>GluFruSac!$C$1</f>
        <v>25</v>
      </c>
    </row>
    <row r="25" spans="1:10" s="46" customFormat="1" ht="23.1" customHeight="1" x14ac:dyDescent="0.45">
      <c r="A25" s="98" t="s">
        <v>45</v>
      </c>
      <c r="B25" s="98" t="s">
        <v>57</v>
      </c>
      <c r="C25" s="99">
        <v>3</v>
      </c>
      <c r="D25" s="100"/>
      <c r="E25" s="100"/>
      <c r="F25" s="99">
        <f>GluFruSac!E2</f>
        <v>26</v>
      </c>
      <c r="G25" s="101"/>
      <c r="H25" s="102">
        <f>GluFruSac!$C$1</f>
        <v>25</v>
      </c>
    </row>
    <row r="26" spans="1:10" s="46" customFormat="1" ht="23.1" customHeight="1" x14ac:dyDescent="0.45">
      <c r="A26" s="98" t="s">
        <v>399</v>
      </c>
      <c r="B26" s="98" t="s">
        <v>57</v>
      </c>
      <c r="C26" s="99">
        <v>3</v>
      </c>
      <c r="D26" s="100"/>
      <c r="E26" s="100"/>
      <c r="F26" s="99">
        <f>GluFruSac!F2</f>
        <v>26</v>
      </c>
      <c r="G26" s="99"/>
      <c r="H26" s="102">
        <f>GluFruSac!$C$1</f>
        <v>25</v>
      </c>
      <c r="I26" s="103">
        <f>Asche!C24</f>
        <v>10</v>
      </c>
    </row>
    <row r="27" spans="1:10" s="46" customFormat="1" ht="27.95" customHeight="1" x14ac:dyDescent="0.45">
      <c r="A27" s="98" t="s">
        <v>373</v>
      </c>
      <c r="B27" s="121" t="s">
        <v>438</v>
      </c>
      <c r="C27" s="99">
        <v>3</v>
      </c>
      <c r="D27" s="100"/>
      <c r="E27" s="100"/>
      <c r="F27" s="99">
        <f>Formolzahl!B1</f>
        <v>8</v>
      </c>
      <c r="G27" s="99"/>
      <c r="H27" s="103">
        <f>Formolzahl!C1</f>
        <v>7</v>
      </c>
      <c r="I27" s="103"/>
    </row>
    <row r="28" spans="1:10" s="46" customFormat="1" ht="23.1" customHeight="1" x14ac:dyDescent="0.45">
      <c r="A28" s="98" t="s">
        <v>374</v>
      </c>
      <c r="B28" s="98" t="s">
        <v>292</v>
      </c>
      <c r="C28" s="99">
        <v>3</v>
      </c>
      <c r="D28" s="100"/>
      <c r="E28" s="100"/>
      <c r="F28" s="99">
        <f>Ergosterol!$B$1</f>
        <v>7</v>
      </c>
      <c r="G28" s="99"/>
      <c r="H28" s="103">
        <f>Ergosterol!$C$1</f>
        <v>6</v>
      </c>
      <c r="I28" s="103"/>
    </row>
    <row r="29" spans="1:10" s="46" customFormat="1" ht="23.1" customHeight="1" x14ac:dyDescent="0.45">
      <c r="A29" s="98" t="s">
        <v>327</v>
      </c>
      <c r="B29" s="98" t="s">
        <v>57</v>
      </c>
      <c r="C29" s="99">
        <v>3</v>
      </c>
      <c r="D29" s="100"/>
      <c r="E29" s="100"/>
      <c r="F29" s="99">
        <f>Rohprotein!$B$1</f>
        <v>17</v>
      </c>
      <c r="G29" s="99"/>
      <c r="H29" s="103">
        <f>Rohprotein!$C$1</f>
        <v>16</v>
      </c>
      <c r="I29" s="103"/>
    </row>
    <row r="30" spans="1:10" s="46" customFormat="1" ht="23.1" customHeight="1" x14ac:dyDescent="0.45">
      <c r="A30" s="98" t="s">
        <v>313</v>
      </c>
      <c r="B30" s="98" t="s">
        <v>292</v>
      </c>
      <c r="C30" s="99">
        <v>3</v>
      </c>
      <c r="D30" s="100"/>
      <c r="E30" s="100"/>
      <c r="F30" s="99">
        <f>Lycopin!$B$1</f>
        <v>7</v>
      </c>
      <c r="G30" s="99"/>
      <c r="H30" s="103">
        <f>Lycopin!$C$1</f>
        <v>6</v>
      </c>
      <c r="I30" s="103"/>
    </row>
    <row r="31" spans="1:10" s="46" customFormat="1" ht="23.1" customHeight="1" x14ac:dyDescent="0.45">
      <c r="A31" s="98" t="s">
        <v>217</v>
      </c>
      <c r="B31" s="98" t="s">
        <v>57</v>
      </c>
      <c r="C31" s="99">
        <v>3</v>
      </c>
      <c r="D31" s="100"/>
      <c r="E31" s="100"/>
      <c r="F31" s="99">
        <f>Natrium!B62</f>
        <v>25</v>
      </c>
      <c r="H31" s="104">
        <f>Natrium!D62</f>
        <v>24</v>
      </c>
    </row>
    <row r="32" spans="1:10" s="46" customFormat="1" ht="23.1" customHeight="1" x14ac:dyDescent="0.45">
      <c r="A32" s="98" t="s">
        <v>354</v>
      </c>
      <c r="B32" s="98" t="s">
        <v>292</v>
      </c>
      <c r="C32" s="99">
        <v>3</v>
      </c>
      <c r="D32" s="100"/>
      <c r="E32" s="100"/>
      <c r="F32" s="99">
        <f>Glutaminsre!B1</f>
        <v>16</v>
      </c>
      <c r="H32" s="104">
        <f>Glutaminsre!C1</f>
        <v>15</v>
      </c>
    </row>
    <row r="33" spans="1:9" ht="23.1" customHeight="1" x14ac:dyDescent="0.4">
      <c r="A33" s="98" t="s">
        <v>446</v>
      </c>
      <c r="B33" s="98" t="s">
        <v>448</v>
      </c>
      <c r="C33" s="99">
        <v>4</v>
      </c>
      <c r="D33" s="100"/>
      <c r="E33" s="100"/>
      <c r="F33" s="99">
        <f>Dichte!B1</f>
        <v>9</v>
      </c>
      <c r="H33" s="117">
        <f>Dichte!C1</f>
        <v>8</v>
      </c>
    </row>
    <row r="34" spans="1:9" ht="23.1" customHeight="1" x14ac:dyDescent="0.4">
      <c r="A34" s="98" t="s">
        <v>290</v>
      </c>
      <c r="B34" s="98" t="s">
        <v>292</v>
      </c>
      <c r="C34" s="99">
        <v>3</v>
      </c>
      <c r="D34" s="100"/>
      <c r="E34" s="100"/>
      <c r="F34" s="99">
        <f>BenzoeSorbin!D2</f>
        <v>15</v>
      </c>
      <c r="H34" s="117">
        <f>BenzoeSorbin!C1</f>
        <v>14</v>
      </c>
    </row>
    <row r="35" spans="1:9" ht="23.1" customHeight="1" x14ac:dyDescent="0.4">
      <c r="A35" s="98" t="s">
        <v>291</v>
      </c>
      <c r="B35" s="98" t="s">
        <v>292</v>
      </c>
      <c r="C35" s="99">
        <v>3</v>
      </c>
      <c r="D35" s="100"/>
      <c r="E35" s="100"/>
      <c r="F35" s="99">
        <f>BenzoeSorbin!E2</f>
        <v>15</v>
      </c>
      <c r="H35" s="117">
        <f>BenzoeSorbin!C1</f>
        <v>14</v>
      </c>
    </row>
    <row r="36" spans="1:9" ht="23.1" hidden="1" customHeight="1" x14ac:dyDescent="0.4">
      <c r="A36" s="18"/>
      <c r="B36" s="18"/>
      <c r="C36" s="21"/>
      <c r="D36" s="53"/>
      <c r="E36" s="53"/>
      <c r="F36" s="21"/>
      <c r="H36" s="21"/>
    </row>
    <row r="37" spans="1:9" ht="23.1" hidden="1" customHeight="1" x14ac:dyDescent="0.4"/>
    <row r="38" spans="1:9" ht="20.100000000000001" customHeight="1" x14ac:dyDescent="0.45">
      <c r="A38" s="172" t="s">
        <v>285</v>
      </c>
      <c r="B38" s="172"/>
      <c r="C38" s="172"/>
      <c r="D38" s="172"/>
      <c r="E38" s="172"/>
      <c r="F38" s="172"/>
      <c r="G38" s="172"/>
      <c r="H38" s="172"/>
    </row>
    <row r="39" spans="1:9" s="46" customFormat="1" ht="18" customHeight="1" x14ac:dyDescent="0.45">
      <c r="A39" s="105" t="str">
        <f>A18</f>
        <v>pH-Wert</v>
      </c>
      <c r="B39" s="169"/>
      <c r="C39" s="169"/>
      <c r="D39" s="169"/>
      <c r="E39" s="169"/>
      <c r="F39" s="169"/>
      <c r="G39" s="169"/>
      <c r="H39" s="169"/>
      <c r="I39" s="85" t="b">
        <f>ISBLANK(VLOOKUP(F18,pHWert!A3:C24,3))</f>
        <v>1</v>
      </c>
    </row>
    <row r="40" spans="1:9" s="46" customFormat="1" ht="20.100000000000001" customHeight="1" x14ac:dyDescent="0.45">
      <c r="A40" s="84" t="str">
        <f>IF(F18=H18,"bitte eingeben:",IF(I39,"","Art der Modifikation:"))</f>
        <v/>
      </c>
      <c r="B40" s="160"/>
      <c r="C40" s="160"/>
      <c r="D40" s="160"/>
      <c r="E40" s="160"/>
      <c r="F40" s="160"/>
      <c r="G40" s="160"/>
      <c r="H40" s="160"/>
      <c r="I40" s="85"/>
    </row>
    <row r="41" spans="1:9" s="46" customFormat="1" ht="18" customHeight="1" x14ac:dyDescent="0.45">
      <c r="A41" s="105" t="s">
        <v>43</v>
      </c>
      <c r="B41" s="169"/>
      <c r="C41" s="169"/>
      <c r="D41" s="169"/>
      <c r="E41" s="169"/>
      <c r="F41" s="169"/>
      <c r="G41" s="169"/>
      <c r="H41" s="169"/>
      <c r="I41" s="85" t="b">
        <f>ISBLANK(VLOOKUP(F19,Gesamtsre!A3:C25,3))</f>
        <v>1</v>
      </c>
    </row>
    <row r="42" spans="1:9" s="46" customFormat="1" ht="20.100000000000001" customHeight="1" x14ac:dyDescent="0.45">
      <c r="A42" s="84" t="str">
        <f>IF(F19=H19,"bitte eingeben:",IF(I41,"","Art der Modifikation:"))</f>
        <v/>
      </c>
      <c r="B42" s="160"/>
      <c r="C42" s="160"/>
      <c r="D42" s="160"/>
      <c r="E42" s="160"/>
      <c r="F42" s="160"/>
      <c r="G42" s="160"/>
      <c r="H42" s="160"/>
      <c r="I42" s="85"/>
    </row>
    <row r="43" spans="1:9" s="46" customFormat="1" ht="18" customHeight="1" x14ac:dyDescent="0.45">
      <c r="A43" s="105" t="s">
        <v>55</v>
      </c>
      <c r="B43" s="161"/>
      <c r="C43" s="161"/>
      <c r="D43" s="161"/>
      <c r="E43" s="161"/>
      <c r="F43" s="161"/>
      <c r="G43" s="161"/>
      <c r="H43" s="161"/>
      <c r="I43" s="85" t="b">
        <f>ISBLANK(VLOOKUP(F20,Citronensre!A3:C30,3))</f>
        <v>1</v>
      </c>
    </row>
    <row r="44" spans="1:9" s="46" customFormat="1" ht="20.100000000000001" customHeight="1" x14ac:dyDescent="0.45">
      <c r="A44" s="84" t="str">
        <f>IF(F20=H20,"bitte eingeben:",IF(I43,"","Art der Modifikation:"))</f>
        <v/>
      </c>
      <c r="B44" s="160"/>
      <c r="C44" s="160"/>
      <c r="D44" s="160"/>
      <c r="E44" s="160"/>
      <c r="F44" s="160"/>
      <c r="G44" s="160"/>
      <c r="H44" s="160"/>
      <c r="I44" s="85"/>
    </row>
    <row r="45" spans="1:9" s="46" customFormat="1" ht="18" customHeight="1" x14ac:dyDescent="0.45">
      <c r="A45" s="105" t="str">
        <f>A21</f>
        <v>Kochsalz (über Chlorid)</v>
      </c>
      <c r="B45" s="159"/>
      <c r="C45" s="159"/>
      <c r="D45" s="159"/>
      <c r="E45" s="159"/>
      <c r="F45" s="159"/>
      <c r="G45" s="159"/>
      <c r="H45" s="159"/>
      <c r="I45" s="85" t="b">
        <f>ISBLANK(VLOOKUP(F21,Kochsalz!A3:C33,3))</f>
        <v>1</v>
      </c>
    </row>
    <row r="46" spans="1:9" s="46" customFormat="1" ht="20.100000000000001" customHeight="1" x14ac:dyDescent="0.45">
      <c r="A46" s="84" t="str">
        <f>IF(F21=H21,"bitte eingeben:",IF(I45,"","Art der Modifikation:"))</f>
        <v/>
      </c>
      <c r="B46" s="174"/>
      <c r="C46" s="174"/>
      <c r="D46" s="174"/>
      <c r="E46" s="174"/>
      <c r="F46" s="174"/>
      <c r="G46" s="174"/>
      <c r="H46" s="174"/>
      <c r="I46" s="85"/>
    </row>
    <row r="47" spans="1:9" s="46" customFormat="1" ht="18" customHeight="1" x14ac:dyDescent="0.45">
      <c r="A47" s="105" t="str">
        <f>A22</f>
        <v>Gesamte Trockenmasse</v>
      </c>
      <c r="B47" s="161"/>
      <c r="C47" s="161"/>
      <c r="D47" s="161"/>
      <c r="E47" s="161"/>
      <c r="F47" s="161"/>
      <c r="G47" s="161"/>
      <c r="H47" s="161"/>
      <c r="I47" s="85" t="b">
        <f>ISBLANK(VLOOKUP(F22,Gestamttrocken!A3:C27,3))</f>
        <v>1</v>
      </c>
    </row>
    <row r="48" spans="1:9" s="46" customFormat="1" ht="18" customHeight="1" x14ac:dyDescent="0.45">
      <c r="A48" s="83" t="str">
        <f>IF(F22&lt;H22+1,"Trocknungstemperatur [°C]:","")</f>
        <v/>
      </c>
      <c r="B48" s="106"/>
      <c r="C48" s="107"/>
      <c r="D48" s="107"/>
      <c r="E48" s="107"/>
      <c r="F48" s="107"/>
      <c r="G48" s="107"/>
      <c r="H48" s="107"/>
      <c r="I48" s="85"/>
    </row>
    <row r="49" spans="1:9" s="46" customFormat="1" ht="20.100000000000001" customHeight="1" x14ac:dyDescent="0.45">
      <c r="A49" s="84" t="str">
        <f>IF(F22=H22,"bitte eingeben:",IF(I47,"","Art der Modifikation:"))</f>
        <v/>
      </c>
      <c r="B49" s="160"/>
      <c r="C49" s="160"/>
      <c r="D49" s="160"/>
      <c r="E49" s="160"/>
      <c r="F49" s="160"/>
      <c r="G49" s="160"/>
      <c r="H49" s="160"/>
      <c r="I49" s="85"/>
    </row>
    <row r="50" spans="1:9" s="46" customFormat="1" ht="18" customHeight="1" x14ac:dyDescent="0.45">
      <c r="A50" s="105" t="str">
        <f>A23</f>
        <v>Lösliche Trockenmasse</v>
      </c>
      <c r="B50" s="161"/>
      <c r="C50" s="161"/>
      <c r="D50" s="161"/>
      <c r="E50" s="161"/>
      <c r="F50" s="161"/>
      <c r="G50" s="161"/>
      <c r="H50" s="161"/>
      <c r="I50" s="85" t="b">
        <f>ISBLANK(VLOOKUP(F23,LoeslichTrocken!A3:C36,3))</f>
        <v>1</v>
      </c>
    </row>
    <row r="51" spans="1:9" s="46" customFormat="1" ht="20.100000000000001" customHeight="1" x14ac:dyDescent="0.45">
      <c r="A51" s="84" t="str">
        <f>IF(F23=H23,"bitte eingeben:",IF(I50,"","Art der Modifikation:"))</f>
        <v/>
      </c>
      <c r="B51" s="160"/>
      <c r="C51" s="160"/>
      <c r="D51" s="160"/>
      <c r="E51" s="160"/>
      <c r="F51" s="160"/>
      <c r="G51" s="160"/>
      <c r="H51" s="160"/>
      <c r="I51" s="85"/>
    </row>
    <row r="52" spans="1:9" s="46" customFormat="1" ht="18" customHeight="1" x14ac:dyDescent="0.45">
      <c r="A52" s="105" t="str">
        <f>A24</f>
        <v>Glucose, wasserfrei</v>
      </c>
      <c r="B52" s="161"/>
      <c r="C52" s="161"/>
      <c r="D52" s="161"/>
      <c r="E52" s="161"/>
      <c r="F52" s="161"/>
      <c r="G52" s="161"/>
      <c r="H52" s="161"/>
      <c r="I52" s="85" t="b">
        <f>ISBLANK(VLOOKUP(F24,GluFruSac!A3:C28,3))</f>
        <v>1</v>
      </c>
    </row>
    <row r="53" spans="1:9" s="46" customFormat="1" ht="20.100000000000001" customHeight="1" x14ac:dyDescent="0.45">
      <c r="A53" s="84" t="str">
        <f>IF(F24=H24,"bitte eingeben:",IF(I52,"","Art der Modifikation:"))</f>
        <v/>
      </c>
      <c r="B53" s="160"/>
      <c r="C53" s="160"/>
      <c r="D53" s="160"/>
      <c r="E53" s="160"/>
      <c r="F53" s="160"/>
      <c r="G53" s="160"/>
      <c r="H53" s="160"/>
    </row>
    <row r="54" spans="1:9" s="46" customFormat="1" ht="18" customHeight="1" x14ac:dyDescent="0.45">
      <c r="A54" s="105" t="str">
        <f>A25</f>
        <v>Fructose, wasserfrei</v>
      </c>
      <c r="B54" s="161"/>
      <c r="C54" s="161"/>
      <c r="D54" s="161"/>
      <c r="E54" s="161"/>
      <c r="F54" s="161"/>
      <c r="G54" s="161"/>
      <c r="H54" s="161"/>
      <c r="I54" s="85" t="b">
        <f>ISBLANK(VLOOKUP(F25,GluFruSac!A3:C28,3))</f>
        <v>1</v>
      </c>
    </row>
    <row r="55" spans="1:9" s="46" customFormat="1" ht="20.100000000000001" customHeight="1" x14ac:dyDescent="0.45">
      <c r="A55" s="84" t="str">
        <f>IF(F25=H25,"bitte eingeben:",IF(I54,"","Art der Modifikation:"))</f>
        <v/>
      </c>
      <c r="B55" s="160"/>
      <c r="C55" s="160"/>
      <c r="D55" s="160"/>
      <c r="E55" s="160"/>
      <c r="F55" s="160"/>
      <c r="G55" s="160"/>
      <c r="H55" s="160"/>
      <c r="I55" s="85"/>
    </row>
    <row r="56" spans="1:9" s="46" customFormat="1" ht="18" customHeight="1" x14ac:dyDescent="0.45">
      <c r="A56" s="108" t="s">
        <v>399</v>
      </c>
      <c r="B56" s="159"/>
      <c r="C56" s="159"/>
      <c r="D56" s="159"/>
      <c r="E56" s="159"/>
      <c r="F56" s="159"/>
      <c r="G56" s="159"/>
      <c r="H56" s="159"/>
      <c r="I56" s="85" t="b">
        <f>ISBLANK(VLOOKUP(F26,GluFruSac!A3:C28,3))</f>
        <v>1</v>
      </c>
    </row>
    <row r="57" spans="1:9" s="46" customFormat="1" ht="20.100000000000001" customHeight="1" x14ac:dyDescent="0.45">
      <c r="A57" s="109" t="str">
        <f>IF(Ergebnisse!F26=Ergebnisse!H26,"bitte eingeben:",IF(I56,"","Art der Modifikation:"))</f>
        <v/>
      </c>
      <c r="B57" s="160"/>
      <c r="C57" s="160"/>
      <c r="D57" s="160"/>
      <c r="E57" s="160"/>
      <c r="F57" s="160"/>
      <c r="G57" s="160"/>
      <c r="H57" s="160"/>
      <c r="I57" s="85"/>
    </row>
    <row r="58" spans="1:9" s="46" customFormat="1" ht="29.1" hidden="1" customHeight="1" x14ac:dyDescent="0.45">
      <c r="A58" s="110"/>
    </row>
    <row r="59" spans="1:9" s="46" customFormat="1" ht="10.35" hidden="1" customHeight="1" x14ac:dyDescent="0.45">
      <c r="A59" s="110"/>
    </row>
    <row r="60" spans="1:9" s="46" customFormat="1" ht="18" customHeight="1" x14ac:dyDescent="0.45">
      <c r="A60" s="108" t="s">
        <v>373</v>
      </c>
      <c r="B60" s="159"/>
      <c r="C60" s="159"/>
      <c r="D60" s="159"/>
      <c r="E60" s="159"/>
      <c r="F60" s="159"/>
      <c r="G60" s="159"/>
      <c r="H60" s="159"/>
      <c r="I60" s="85" t="b">
        <f>ISBLANK(VLOOKUP(Ergebnisse!F27,Formolzahl!A3:C10,3))</f>
        <v>1</v>
      </c>
    </row>
    <row r="61" spans="1:9" s="46" customFormat="1" ht="20.100000000000001" customHeight="1" x14ac:dyDescent="0.45">
      <c r="A61" s="84" t="str">
        <f>IF(Ergebnisse!F27=Ergebnisse!H27,"bitte eingeben:",IF(I60,"","Art der Modifikation:"))</f>
        <v/>
      </c>
      <c r="B61" s="160"/>
      <c r="C61" s="160"/>
      <c r="D61" s="160"/>
      <c r="E61" s="160"/>
      <c r="F61" s="160"/>
      <c r="G61" s="160"/>
      <c r="H61" s="160"/>
      <c r="I61" s="85"/>
    </row>
    <row r="62" spans="1:9" s="46" customFormat="1" ht="18" customHeight="1" x14ac:dyDescent="0.45">
      <c r="A62" s="108" t="s">
        <v>374</v>
      </c>
      <c r="B62" s="159"/>
      <c r="C62" s="159"/>
      <c r="D62" s="159"/>
      <c r="E62" s="159"/>
      <c r="F62" s="159"/>
      <c r="G62" s="159"/>
      <c r="H62" s="159"/>
      <c r="I62" s="85" t="b">
        <f>ISBLANK(VLOOKUP(Ergebnisse!F28,Ergosterol!A3:C9,3))</f>
        <v>1</v>
      </c>
    </row>
    <row r="63" spans="1:9" s="46" customFormat="1" ht="20.100000000000001" customHeight="1" x14ac:dyDescent="0.45">
      <c r="A63" s="84" t="str">
        <f>IF(Ergebnisse!F28=Ergebnisse!H28,"bitte eingeben/please type in:",IF(I62,"","Art der Modifikation:"))</f>
        <v/>
      </c>
      <c r="B63" s="160"/>
      <c r="C63" s="160"/>
      <c r="D63" s="160"/>
      <c r="E63" s="160"/>
      <c r="F63" s="160"/>
      <c r="G63" s="160"/>
      <c r="H63" s="160"/>
      <c r="I63" s="85"/>
    </row>
    <row r="64" spans="1:9" s="46" customFormat="1" ht="18" customHeight="1" x14ac:dyDescent="0.45">
      <c r="A64" s="108" t="s">
        <v>312</v>
      </c>
      <c r="B64" s="159"/>
      <c r="C64" s="159"/>
      <c r="D64" s="159"/>
      <c r="E64" s="159"/>
      <c r="F64" s="159"/>
      <c r="G64" s="159"/>
      <c r="H64" s="159"/>
      <c r="I64" s="85" t="b">
        <f>ISBLANK(VLOOKUP(Ergebnisse!F29,Rohprotein!A3:C19,3))</f>
        <v>1</v>
      </c>
    </row>
    <row r="65" spans="1:9" s="46" customFormat="1" ht="18" customHeight="1" x14ac:dyDescent="0.45">
      <c r="A65" s="108"/>
      <c r="B65" s="160"/>
      <c r="C65" s="160"/>
      <c r="D65" s="160"/>
      <c r="E65" s="160"/>
      <c r="F65" s="160"/>
      <c r="G65" s="160"/>
      <c r="H65" s="160"/>
      <c r="I65" s="85"/>
    </row>
    <row r="66" spans="1:9" s="46" customFormat="1" ht="20.100000000000001" customHeight="1" x14ac:dyDescent="0.45">
      <c r="A66" s="172" t="s">
        <v>286</v>
      </c>
      <c r="B66" s="172"/>
      <c r="C66" s="172"/>
      <c r="D66" s="172"/>
      <c r="E66" s="172"/>
      <c r="F66" s="172"/>
      <c r="G66" s="172"/>
      <c r="H66" s="172"/>
      <c r="I66" s="85"/>
    </row>
    <row r="67" spans="1:9" s="46" customFormat="1" ht="18" customHeight="1" x14ac:dyDescent="0.45">
      <c r="A67" s="108" t="s">
        <v>313</v>
      </c>
      <c r="B67" s="159"/>
      <c r="C67" s="159"/>
      <c r="D67" s="159"/>
      <c r="E67" s="159"/>
      <c r="F67" s="159"/>
      <c r="G67" s="159"/>
      <c r="H67" s="159"/>
      <c r="I67" s="85" t="b">
        <f>ISBLANK(VLOOKUP(Ergebnisse!F29,Lycopin!A3:C9,3))</f>
        <v>1</v>
      </c>
    </row>
    <row r="68" spans="1:9" s="46" customFormat="1" ht="20.100000000000001" customHeight="1" x14ac:dyDescent="0.45">
      <c r="A68" s="84" t="str">
        <f>IF(Ergebnisse!F30=Ergebnisse!H30,"bitte eingeben:",IF(I67,"","Art der Modifikation:"))</f>
        <v/>
      </c>
      <c r="B68" s="160"/>
      <c r="C68" s="160"/>
      <c r="D68" s="160"/>
      <c r="E68" s="160"/>
      <c r="F68" s="160"/>
      <c r="G68" s="160"/>
      <c r="H68" s="160"/>
      <c r="I68" s="85"/>
    </row>
    <row r="69" spans="1:9" s="46" customFormat="1" ht="18" customHeight="1" x14ac:dyDescent="0.45">
      <c r="A69" s="108" t="s">
        <v>354</v>
      </c>
      <c r="B69" s="159"/>
      <c r="C69" s="159"/>
      <c r="D69" s="159"/>
      <c r="E69" s="159"/>
      <c r="F69" s="159"/>
      <c r="G69" s="159"/>
      <c r="H69" s="159"/>
      <c r="I69" s="85" t="b">
        <f>ISBLANK(VLOOKUP(Ergebnisse!F32,Glutaminsre!A3:C18,3))</f>
        <v>1</v>
      </c>
    </row>
    <row r="70" spans="1:9" s="46" customFormat="1" ht="20.100000000000001" customHeight="1" x14ac:dyDescent="0.45">
      <c r="A70" s="84" t="str">
        <f>IF(Ergebnisse!F32=Ergebnisse!H32,"bitte eingeben:",IF(I69,"","Art der Modifikation:"))</f>
        <v/>
      </c>
      <c r="B70" s="160"/>
      <c r="C70" s="160"/>
      <c r="D70" s="160"/>
      <c r="E70" s="160"/>
      <c r="F70" s="160"/>
      <c r="G70" s="160"/>
      <c r="H70" s="160"/>
      <c r="I70" s="85"/>
    </row>
    <row r="71" spans="1:9" s="46" customFormat="1" ht="18" customHeight="1" x14ac:dyDescent="0.45">
      <c r="A71" s="108" t="s">
        <v>443</v>
      </c>
      <c r="B71" s="159"/>
      <c r="C71" s="159"/>
      <c r="D71" s="159"/>
      <c r="E71" s="159"/>
      <c r="F71" s="159"/>
      <c r="G71" s="159"/>
      <c r="H71" s="159"/>
      <c r="I71" s="85" t="b">
        <f>ISBLANK(VLOOKUP(Ergebnisse!F33,Dichte!A3:C11,3))</f>
        <v>1</v>
      </c>
    </row>
    <row r="72" spans="1:9" s="46" customFormat="1" ht="20.100000000000001" customHeight="1" x14ac:dyDescent="0.45">
      <c r="A72" s="84" t="str">
        <f>IF(Ergebnisse!F33=Ergebnisse!H33,"bitte eingeben:",IF(I71,"","Art der Modifikation:"))</f>
        <v/>
      </c>
      <c r="B72" s="160"/>
      <c r="C72" s="160"/>
      <c r="D72" s="160"/>
      <c r="E72" s="160"/>
      <c r="F72" s="160"/>
      <c r="G72" s="160"/>
      <c r="H72" s="160"/>
      <c r="I72" s="85"/>
    </row>
    <row r="73" spans="1:9" s="46" customFormat="1" ht="18" customHeight="1" x14ac:dyDescent="0.45">
      <c r="A73" s="108" t="s">
        <v>290</v>
      </c>
      <c r="B73" s="159"/>
      <c r="C73" s="159"/>
      <c r="D73" s="159"/>
      <c r="E73" s="159"/>
      <c r="F73" s="159"/>
      <c r="G73" s="159"/>
      <c r="H73" s="159"/>
      <c r="I73" s="85" t="b">
        <f>ISBLANK(VLOOKUP(Ergebnisse!F34,BenzoeSorbin!A3:C17,3))</f>
        <v>1</v>
      </c>
    </row>
    <row r="74" spans="1:9" s="46" customFormat="1" ht="20.100000000000001" customHeight="1" x14ac:dyDescent="0.45">
      <c r="A74" s="84" t="str">
        <f>IF(Ergebnisse!F34=Ergebnisse!H34,"bitte eingeben:",IF(I73,"","Art der Modifikation:"))</f>
        <v/>
      </c>
      <c r="B74" s="160"/>
      <c r="C74" s="160"/>
      <c r="D74" s="160"/>
      <c r="E74" s="160"/>
      <c r="F74" s="160"/>
      <c r="G74" s="160"/>
      <c r="H74" s="160"/>
      <c r="I74" s="85"/>
    </row>
    <row r="75" spans="1:9" s="46" customFormat="1" ht="18" customHeight="1" x14ac:dyDescent="0.45">
      <c r="A75" s="108" t="s">
        <v>291</v>
      </c>
      <c r="B75" s="159"/>
      <c r="C75" s="159"/>
      <c r="D75" s="159"/>
      <c r="E75" s="159"/>
      <c r="F75" s="159"/>
      <c r="G75" s="159"/>
      <c r="H75" s="159"/>
      <c r="I75" s="85" t="b">
        <f>ISBLANK(VLOOKUP(Ergebnisse!F35,BenzoeSorbin!A3:C17,3))</f>
        <v>1</v>
      </c>
    </row>
    <row r="76" spans="1:9" s="46" customFormat="1" ht="20.100000000000001" customHeight="1" x14ac:dyDescent="0.45">
      <c r="A76" s="84" t="str">
        <f>IF(Ergebnisse!F35=Ergebnisse!H358,"bitte eingeben:",IF(I75,"","Art der Modifikation:"))</f>
        <v/>
      </c>
      <c r="B76" s="160"/>
      <c r="C76" s="160"/>
      <c r="D76" s="160"/>
      <c r="E76" s="160"/>
      <c r="F76" s="160"/>
      <c r="G76" s="160"/>
      <c r="H76" s="160"/>
      <c r="I76" s="85"/>
    </row>
    <row r="77" spans="1:9" ht="17.649999999999999" x14ac:dyDescent="0.5">
      <c r="A77" s="60" t="s">
        <v>217</v>
      </c>
      <c r="B77" s="61"/>
      <c r="C77" s="62"/>
      <c r="D77" s="62"/>
      <c r="E77" s="63"/>
      <c r="F77" s="62"/>
      <c r="G77" s="62"/>
      <c r="H77" s="63"/>
    </row>
    <row r="78" spans="1:9" s="46" customFormat="1" ht="20.100000000000001" customHeight="1" x14ac:dyDescent="0.45">
      <c r="A78" s="116" t="s">
        <v>220</v>
      </c>
      <c r="B78" s="111">
        <f>Natrium!B2</f>
        <v>8</v>
      </c>
      <c r="C78" s="112"/>
      <c r="D78" s="112"/>
      <c r="E78" s="112"/>
      <c r="F78" s="112"/>
      <c r="G78" s="112"/>
      <c r="H78" s="112"/>
    </row>
    <row r="79" spans="1:9" s="46" customFormat="1" ht="15" customHeight="1" x14ac:dyDescent="0.45">
      <c r="A79" s="113"/>
      <c r="B79" s="112"/>
      <c r="C79" s="112"/>
      <c r="D79" s="114"/>
      <c r="E79" s="112"/>
      <c r="F79" s="112"/>
      <c r="G79" s="112"/>
      <c r="H79" s="112"/>
    </row>
    <row r="80" spans="1:9" s="46" customFormat="1" ht="20.100000000000001" customHeight="1" x14ac:dyDescent="0.45">
      <c r="A80" s="116" t="s">
        <v>281</v>
      </c>
      <c r="B80" s="111">
        <f>Natrium!B13</f>
        <v>13</v>
      </c>
      <c r="C80" s="113"/>
      <c r="D80" s="111">
        <f>Natrium!D13</f>
        <v>12</v>
      </c>
      <c r="E80" s="112"/>
      <c r="F80" s="112"/>
      <c r="G80" s="112"/>
      <c r="H80" s="112"/>
      <c r="I80" s="85" t="b">
        <f>ISBLANK(VLOOKUP(B80,Natrium!A14:C26,3))</f>
        <v>1</v>
      </c>
    </row>
    <row r="81" spans="1:9" s="46" customFormat="1" ht="20.100000000000001" customHeight="1" x14ac:dyDescent="0.45">
      <c r="A81" s="115" t="str">
        <f>IF(B80=Natrium!D13,"bitte eingeben:","")</f>
        <v/>
      </c>
      <c r="B81" s="173"/>
      <c r="C81" s="173"/>
      <c r="D81" s="173"/>
      <c r="E81" s="173"/>
      <c r="F81" s="173"/>
      <c r="G81" s="173"/>
      <c r="H81" s="173"/>
    </row>
    <row r="82" spans="1:9" s="46" customFormat="1" ht="20.100000000000001" customHeight="1" x14ac:dyDescent="0.45">
      <c r="A82" s="116" t="s">
        <v>282</v>
      </c>
      <c r="B82" s="111">
        <f>Natrium!B29</f>
        <v>8</v>
      </c>
      <c r="C82" s="112"/>
      <c r="D82" s="111">
        <f>Natrium!D29</f>
        <v>7</v>
      </c>
      <c r="E82" s="112"/>
      <c r="F82" s="112"/>
      <c r="G82" s="112"/>
      <c r="H82" s="112"/>
      <c r="I82" s="85" t="b">
        <f>ISBLANK(VLOOKUP(B82,Natrium!A30:C37,3))</f>
        <v>1</v>
      </c>
    </row>
    <row r="83" spans="1:9" s="46" customFormat="1" ht="20.100000000000001" customHeight="1" x14ac:dyDescent="0.45">
      <c r="A83" s="115" t="str">
        <f>IF(B82=Natrium!D29,"bitte eingeben:","")</f>
        <v/>
      </c>
      <c r="B83" s="173"/>
      <c r="C83" s="173"/>
      <c r="D83" s="173"/>
      <c r="E83" s="173"/>
      <c r="F83" s="173"/>
      <c r="G83" s="173"/>
      <c r="H83" s="173"/>
    </row>
    <row r="84" spans="1:9" s="46" customFormat="1" ht="20.100000000000001" customHeight="1" x14ac:dyDescent="0.45">
      <c r="A84" s="116" t="s">
        <v>249</v>
      </c>
      <c r="B84" s="111">
        <f>Natrium!B40</f>
        <v>4</v>
      </c>
      <c r="C84" s="116"/>
      <c r="D84" s="111">
        <f>Natrium!D40</f>
        <v>3</v>
      </c>
      <c r="E84" s="116"/>
      <c r="F84" s="116"/>
      <c r="G84" s="116"/>
      <c r="H84" s="116"/>
      <c r="I84" s="85" t="b">
        <f>ISBLANK(VLOOKUP(B84,Natrium!A41:C44,3))</f>
        <v>1</v>
      </c>
    </row>
    <row r="85" spans="1:9" s="46" customFormat="1" ht="20.100000000000001" customHeight="1" x14ac:dyDescent="0.45">
      <c r="A85" s="115" t="str">
        <f>IF(B84=Natrium!D40,"bitte eingeben:","")</f>
        <v/>
      </c>
      <c r="B85" s="173"/>
      <c r="C85" s="173"/>
      <c r="D85" s="173"/>
      <c r="E85" s="173"/>
      <c r="F85" s="173"/>
      <c r="G85" s="173"/>
      <c r="H85" s="173"/>
    </row>
    <row r="86" spans="1:9" s="46" customFormat="1" ht="20.100000000000001" customHeight="1" x14ac:dyDescent="0.45">
      <c r="A86" s="116" t="s">
        <v>283</v>
      </c>
      <c r="B86" s="116">
        <f>Natrium!B47</f>
        <v>12</v>
      </c>
      <c r="C86" s="116"/>
      <c r="D86" s="116">
        <f>Natrium!D47</f>
        <v>11</v>
      </c>
      <c r="E86" s="116"/>
      <c r="F86" s="116"/>
      <c r="G86" s="116"/>
      <c r="H86" s="116"/>
      <c r="I86" s="85" t="b">
        <f>ISBLANK(VLOOKUP(B86,Natrium!A48:C59,3))</f>
        <v>1</v>
      </c>
    </row>
    <row r="87" spans="1:9" s="46" customFormat="1" ht="20.100000000000001" customHeight="1" x14ac:dyDescent="0.45">
      <c r="A87" s="115" t="str">
        <f>IF(B86=Natrium!D47,"bitte eingeben:","")</f>
        <v/>
      </c>
      <c r="B87" s="173"/>
      <c r="C87" s="173"/>
      <c r="D87" s="173"/>
      <c r="E87" s="173"/>
      <c r="F87" s="173"/>
      <c r="G87" s="173"/>
      <c r="H87" s="173"/>
    </row>
    <row r="88" spans="1:9" s="46" customFormat="1" ht="20.100000000000001" customHeight="1" x14ac:dyDescent="0.45">
      <c r="A88" s="116" t="s">
        <v>284</v>
      </c>
      <c r="B88" s="111">
        <f>Natrium!B62</f>
        <v>25</v>
      </c>
      <c r="C88" s="112"/>
      <c r="D88" s="111">
        <f>Natrium!D62</f>
        <v>24</v>
      </c>
      <c r="E88" s="112"/>
      <c r="F88" s="112"/>
      <c r="G88" s="112"/>
      <c r="H88" s="112"/>
      <c r="I88" s="85" t="b">
        <f>ISBLANK(VLOOKUP(F31,Natrium!A63:C87,3))</f>
        <v>1</v>
      </c>
    </row>
    <row r="89" spans="1:9" s="46" customFormat="1" ht="20.100000000000001" customHeight="1" x14ac:dyDescent="0.45">
      <c r="A89" s="115" t="str">
        <f>IF(F31=Natrium!D62,"bitte eingeben:",IF(I88,"","Art der Modifikation:"))</f>
        <v/>
      </c>
      <c r="B89" s="173"/>
      <c r="C89" s="173"/>
      <c r="D89" s="173"/>
      <c r="E89" s="173"/>
      <c r="F89" s="173"/>
      <c r="G89" s="173"/>
      <c r="H89" s="173"/>
    </row>
  </sheetData>
  <sheetProtection algorithmName="SHA-512" hashValue="S6nDqyN8Oxyswdm6lMjflUKZi8/+56YUIdr4eoq73ceZyeY0AypHc708fB77Ml8BNwxgHnmyhqcERzGoYknqIw==" saltValue="VqQ0BJmf6lEzoC/eGbLL+A==" spinCount="100000" sheet="1" objects="1" scenarios="1"/>
  <mergeCells count="53">
    <mergeCell ref="B76:H76"/>
    <mergeCell ref="A66:H66"/>
    <mergeCell ref="B46:H46"/>
    <mergeCell ref="B51:H51"/>
    <mergeCell ref="B50:H50"/>
    <mergeCell ref="B49:H49"/>
    <mergeCell ref="B55:H55"/>
    <mergeCell ref="B47:H47"/>
    <mergeCell ref="B60:H60"/>
    <mergeCell ref="B62:H62"/>
    <mergeCell ref="B61:H61"/>
    <mergeCell ref="B63:H63"/>
    <mergeCell ref="B68:H68"/>
    <mergeCell ref="B89:H89"/>
    <mergeCell ref="B81:H81"/>
    <mergeCell ref="B83:H83"/>
    <mergeCell ref="B85:H85"/>
    <mergeCell ref="B87:H87"/>
    <mergeCell ref="A13:G13"/>
    <mergeCell ref="B39:H39"/>
    <mergeCell ref="A14:G14"/>
    <mergeCell ref="B44:H44"/>
    <mergeCell ref="A15:F15"/>
    <mergeCell ref="A16:G16"/>
    <mergeCell ref="B40:H40"/>
    <mergeCell ref="B41:H41"/>
    <mergeCell ref="B42:H42"/>
    <mergeCell ref="B43:H43"/>
    <mergeCell ref="A38:H38"/>
    <mergeCell ref="E3:F3"/>
    <mergeCell ref="A7:G7"/>
    <mergeCell ref="A11:G11"/>
    <mergeCell ref="A12:G12"/>
    <mergeCell ref="A8:G8"/>
    <mergeCell ref="A9:G9"/>
    <mergeCell ref="A10:G10"/>
    <mergeCell ref="B4:C4"/>
    <mergeCell ref="B45:H45"/>
    <mergeCell ref="B64:H64"/>
    <mergeCell ref="B75:H75"/>
    <mergeCell ref="B69:H69"/>
    <mergeCell ref="B70:H70"/>
    <mergeCell ref="B53:H53"/>
    <mergeCell ref="B52:H52"/>
    <mergeCell ref="B65:H65"/>
    <mergeCell ref="B71:H71"/>
    <mergeCell ref="B72:H72"/>
    <mergeCell ref="B73:H73"/>
    <mergeCell ref="B74:H74"/>
    <mergeCell ref="B67:H67"/>
    <mergeCell ref="B57:H57"/>
    <mergeCell ref="B56:H56"/>
    <mergeCell ref="B54:H54"/>
  </mergeCells>
  <phoneticPr fontId="0" type="noConversion"/>
  <conditionalFormatting sqref="B48">
    <cfRule type="expression" dxfId="47" priority="36" stopIfTrue="1">
      <formula>$F$22-$H$22-1&lt;0</formula>
    </cfRule>
  </conditionalFormatting>
  <conditionalFormatting sqref="B81:C81 B83:C83 B85:C85 B87:C87 B89:C89">
    <cfRule type="expression" dxfId="46" priority="25" stopIfTrue="1">
      <formula>OR($B80-$D80=0,NOT(I80))</formula>
    </cfRule>
  </conditionalFormatting>
  <conditionalFormatting sqref="B40:H40">
    <cfRule type="expression" dxfId="45" priority="49" stopIfTrue="1">
      <formula>OR($F$18-$H$18=0,NOT(I39))</formula>
    </cfRule>
  </conditionalFormatting>
  <conditionalFormatting sqref="B42:H42">
    <cfRule type="expression" dxfId="44" priority="50" stopIfTrue="1">
      <formula>OR($F$19-$H$19=0,NOT(I41))</formula>
    </cfRule>
  </conditionalFormatting>
  <conditionalFormatting sqref="B43:H43">
    <cfRule type="expression" dxfId="43" priority="34" stopIfTrue="1">
      <formula>#REF!-5=0</formula>
    </cfRule>
  </conditionalFormatting>
  <conditionalFormatting sqref="B44:H44">
    <cfRule type="expression" dxfId="42" priority="51" stopIfTrue="1">
      <formula>OR($F$20-$H$20=0,NOT(I43))</formula>
    </cfRule>
  </conditionalFormatting>
  <conditionalFormatting sqref="B45:H45">
    <cfRule type="expression" dxfId="41" priority="35" stopIfTrue="1">
      <formula>#REF!-3=0</formula>
    </cfRule>
  </conditionalFormatting>
  <conditionalFormatting sqref="B46:H46">
    <cfRule type="expression" dxfId="40" priority="52" stopIfTrue="1">
      <formula>OR($F$21-$H$21=0,NOT(I45))</formula>
    </cfRule>
  </conditionalFormatting>
  <conditionalFormatting sqref="B49:H49">
    <cfRule type="expression" dxfId="39" priority="53" stopIfTrue="1">
      <formula>OR($F$22-$H$22=0,NOT(I47))</formula>
    </cfRule>
  </conditionalFormatting>
  <conditionalFormatting sqref="B50:H50 B52:H52 B54:H54">
    <cfRule type="expression" dxfId="38" priority="37" stopIfTrue="1">
      <formula>#REF!-14=0</formula>
    </cfRule>
  </conditionalFormatting>
  <conditionalFormatting sqref="B51:H51">
    <cfRule type="expression" dxfId="37" priority="54" stopIfTrue="1">
      <formula>OR($F$23-$H$23=0,NOT(I50))</formula>
    </cfRule>
  </conditionalFormatting>
  <conditionalFormatting sqref="B53:H53">
    <cfRule type="expression" dxfId="36" priority="55" stopIfTrue="1">
      <formula>OR($F$24-$H$24=0,NOT(I52))</formula>
    </cfRule>
  </conditionalFormatting>
  <conditionalFormatting sqref="B55:H55">
    <cfRule type="expression" dxfId="35" priority="56" stopIfTrue="1">
      <formula>OR($F$25-$H$25=0,NOT(I54))</formula>
    </cfRule>
  </conditionalFormatting>
  <conditionalFormatting sqref="B57:H57">
    <cfRule type="expression" dxfId="34" priority="22" stopIfTrue="1">
      <formula>OR($F$26-$H$26=0,NOT(I56))</formula>
    </cfRule>
  </conditionalFormatting>
  <conditionalFormatting sqref="B61:H61">
    <cfRule type="expression" dxfId="33" priority="21" stopIfTrue="1">
      <formula>OR($F$27-$H$27=0,NOT(I60))</formula>
    </cfRule>
  </conditionalFormatting>
  <conditionalFormatting sqref="B63:H63">
    <cfRule type="expression" dxfId="32" priority="15" stopIfTrue="1">
      <formula>OR($F$28-$H$28=0,NOT(I62))</formula>
    </cfRule>
  </conditionalFormatting>
  <conditionalFormatting sqref="B65:H65">
    <cfRule type="expression" dxfId="31" priority="9" stopIfTrue="1">
      <formula>OR($F$29-$H$29=0,NOT(I65=0))</formula>
    </cfRule>
  </conditionalFormatting>
  <conditionalFormatting sqref="B68:H68">
    <cfRule type="expression" dxfId="30" priority="8" stopIfTrue="1">
      <formula>OR($F$30-$H$30=0,NOT(I67))</formula>
    </cfRule>
  </conditionalFormatting>
  <conditionalFormatting sqref="B70:H70">
    <cfRule type="expression" dxfId="29" priority="7" stopIfTrue="1">
      <formula>OR($F$32-H32=0,NOT(I69))</formula>
    </cfRule>
  </conditionalFormatting>
  <conditionalFormatting sqref="B72:H72">
    <cfRule type="expression" dxfId="28" priority="6" stopIfTrue="1">
      <formula>OR($F$33-H33=0,NOT(I71))</formula>
    </cfRule>
  </conditionalFormatting>
  <conditionalFormatting sqref="B74:H74">
    <cfRule type="expression" dxfId="27" priority="5" stopIfTrue="1">
      <formula>OR($F$34-H34=0,NOT(I73))</formula>
    </cfRule>
  </conditionalFormatting>
  <conditionalFormatting sqref="B76:H76">
    <cfRule type="expression" dxfId="26" priority="3" stopIfTrue="1">
      <formula>OR($F$35-H35=0,NOT(I75))</formula>
    </cfRule>
  </conditionalFormatting>
  <conditionalFormatting sqref="D81:G81 D83:G83 D85:G85 D87:G87 D89:G89">
    <cfRule type="expression" dxfId="25" priority="27" stopIfTrue="1">
      <formula>OR($B80-$D80=0,NOT(#REF!))</formula>
    </cfRule>
  </conditionalFormatting>
  <conditionalFormatting sqref="F18">
    <cfRule type="expression" dxfId="24" priority="40" stopIfTrue="1">
      <formula>$F$18-$H$18=1</formula>
    </cfRule>
  </conditionalFormatting>
  <conditionalFormatting sqref="F19">
    <cfRule type="expression" dxfId="23" priority="41" stopIfTrue="1">
      <formula>$F$19-$H$19=1</formula>
    </cfRule>
  </conditionalFormatting>
  <conditionalFormatting sqref="F20">
    <cfRule type="expression" dxfId="22" priority="42" stopIfTrue="1">
      <formula>$F$20-$H$20=1</formula>
    </cfRule>
  </conditionalFormatting>
  <conditionalFormatting sqref="F21">
    <cfRule type="expression" dxfId="21" priority="43" stopIfTrue="1">
      <formula>$F$21-$H$21=1</formula>
    </cfRule>
  </conditionalFormatting>
  <conditionalFormatting sqref="F22">
    <cfRule type="expression" dxfId="20" priority="44" stopIfTrue="1">
      <formula>$F$22-$H$22=1</formula>
    </cfRule>
  </conditionalFormatting>
  <conditionalFormatting sqref="F23">
    <cfRule type="expression" dxfId="19" priority="45" stopIfTrue="1">
      <formula>$F$23-$H$23=1</formula>
    </cfRule>
  </conditionalFormatting>
  <conditionalFormatting sqref="F24">
    <cfRule type="expression" dxfId="18" priority="47" stopIfTrue="1">
      <formula>$F$24-$H$24=1</formula>
    </cfRule>
  </conditionalFormatting>
  <conditionalFormatting sqref="F25">
    <cfRule type="expression" dxfId="17" priority="46" stopIfTrue="1">
      <formula>$F$25-$H$25=1</formula>
    </cfRule>
  </conditionalFormatting>
  <conditionalFormatting sqref="F26">
    <cfRule type="expression" dxfId="16" priority="19" stopIfTrue="1">
      <formula>$F$26-$H$26=1</formula>
    </cfRule>
  </conditionalFormatting>
  <conditionalFormatting sqref="F27">
    <cfRule type="expression" dxfId="15" priority="29" stopIfTrue="1">
      <formula>$F$27-$H$27=1</formula>
    </cfRule>
  </conditionalFormatting>
  <conditionalFormatting sqref="F28">
    <cfRule type="expression" dxfId="14" priority="17" stopIfTrue="1">
      <formula>$F$28-$H$28=1</formula>
    </cfRule>
  </conditionalFormatting>
  <conditionalFormatting sqref="F29">
    <cfRule type="expression" dxfId="13" priority="18" stopIfTrue="1">
      <formula>$F$29-$H$29=1</formula>
    </cfRule>
  </conditionalFormatting>
  <conditionalFormatting sqref="F30">
    <cfRule type="expression" dxfId="12" priority="16" stopIfTrue="1">
      <formula>$F$30-$H$30=1</formula>
    </cfRule>
  </conditionalFormatting>
  <conditionalFormatting sqref="F31">
    <cfRule type="expression" dxfId="11" priority="57" stopIfTrue="1">
      <formula>$F$31-H31=1</formula>
    </cfRule>
  </conditionalFormatting>
  <conditionalFormatting sqref="F32">
    <cfRule type="expression" dxfId="10" priority="4" stopIfTrue="1">
      <formula>$F$32-H32=1</formula>
    </cfRule>
  </conditionalFormatting>
  <conditionalFormatting sqref="F33">
    <cfRule type="expression" dxfId="9" priority="2" stopIfTrue="1">
      <formula>F33-H33=1</formula>
    </cfRule>
  </conditionalFormatting>
  <conditionalFormatting sqref="F34">
    <cfRule type="expression" dxfId="8" priority="1" stopIfTrue="1">
      <formula>F34-H34=1</formula>
    </cfRule>
  </conditionalFormatting>
  <conditionalFormatting sqref="F35">
    <cfRule type="expression" dxfId="7" priority="59" stopIfTrue="1">
      <formula>F35-H35=1</formula>
    </cfRule>
  </conditionalFormatting>
  <conditionalFormatting sqref="G18:G20 G23:G25">
    <cfRule type="cellIs" dxfId="6" priority="38" stopIfTrue="1" operator="equal">
      <formula>10</formula>
    </cfRule>
  </conditionalFormatting>
  <conditionalFormatting sqref="G26:G30 H31:H36">
    <cfRule type="expression" dxfId="5" priority="30" stopIfTrue="1">
      <formula>$G$26-$I$26=1</formula>
    </cfRule>
  </conditionalFormatting>
  <conditionalFormatting sqref="H18:H19 H22:H23">
    <cfRule type="cellIs" dxfId="4" priority="31" stopIfTrue="1" operator="equal">
      <formula>6</formula>
    </cfRule>
  </conditionalFormatting>
  <conditionalFormatting sqref="H81 H83 H85 H87 H89">
    <cfRule type="expression" dxfId="3" priority="26" stopIfTrue="1">
      <formula>OR($B80-$D80=0,NOT(K80))</formula>
    </cfRule>
  </conditionalFormatting>
  <conditionalFormatting sqref="I18:I23">
    <cfRule type="cellIs" dxfId="2" priority="33" stopIfTrue="1" operator="equal">
      <formula>11</formula>
    </cfRule>
  </conditionalFormatting>
  <conditionalFormatting sqref="I26:I30">
    <cfRule type="cellIs" dxfId="1" priority="28" stopIfTrue="1" operator="equal">
      <formula>11</formula>
    </cfRule>
  </conditionalFormatting>
  <conditionalFormatting sqref="J18:J22">
    <cfRule type="cellIs" dxfId="0" priority="32" stopIfTrue="1" operator="equal">
      <formula>15</formula>
    </cfRule>
  </conditionalFormatting>
  <hyperlinks>
    <hyperlink ref="B4" r:id="rId1" xr:uid="{00000000-0004-0000-0800-000000000000}"/>
  </hyperlinks>
  <pageMargins left="0.59055118110236227"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7" max="16383" man="1"/>
    <brk id="6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38</xdr:row>
                    <xdr:rowOff>9525</xdr:rowOff>
                  </from>
                  <to>
                    <xdr:col>7</xdr:col>
                    <xdr:colOff>295275</xdr:colOff>
                    <xdr:row>38</xdr:row>
                    <xdr:rowOff>228600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23813</xdr:colOff>
                    <xdr:row>40</xdr:row>
                    <xdr:rowOff>9525</xdr:rowOff>
                  </from>
                  <to>
                    <xdr:col>7</xdr:col>
                    <xdr:colOff>295275</xdr:colOff>
                    <xdr:row>40</xdr:row>
                    <xdr:rowOff>219075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23813</xdr:colOff>
                    <xdr:row>42</xdr:row>
                    <xdr:rowOff>9525</xdr:rowOff>
                  </from>
                  <to>
                    <xdr:col>7</xdr:col>
                    <xdr:colOff>295275</xdr:colOff>
                    <xdr:row>42</xdr:row>
                    <xdr:rowOff>219075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44</xdr:row>
                    <xdr:rowOff>0</xdr:rowOff>
                  </from>
                  <to>
                    <xdr:col>7</xdr:col>
                    <xdr:colOff>295275</xdr:colOff>
                    <xdr:row>44</xdr:row>
                    <xdr:rowOff>176213</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23813</xdr:colOff>
                    <xdr:row>46</xdr:row>
                    <xdr:rowOff>9525</xdr:rowOff>
                  </from>
                  <to>
                    <xdr:col>7</xdr:col>
                    <xdr:colOff>295275</xdr:colOff>
                    <xdr:row>46</xdr:row>
                    <xdr:rowOff>180975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49</xdr:row>
                    <xdr:rowOff>0</xdr:rowOff>
                  </from>
                  <to>
                    <xdr:col>7</xdr:col>
                    <xdr:colOff>295275</xdr:colOff>
                    <xdr:row>49</xdr:row>
                    <xdr:rowOff>161925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23813</xdr:colOff>
                    <xdr:row>51</xdr:row>
                    <xdr:rowOff>9525</xdr:rowOff>
                  </from>
                  <to>
                    <xdr:col>7</xdr:col>
                    <xdr:colOff>295275</xdr:colOff>
                    <xdr:row>51</xdr:row>
                    <xdr:rowOff>176213</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23813</xdr:colOff>
                    <xdr:row>53</xdr:row>
                    <xdr:rowOff>9525</xdr:rowOff>
                  </from>
                  <to>
                    <xdr:col>7</xdr:col>
                    <xdr:colOff>295275</xdr:colOff>
                    <xdr:row>53</xdr:row>
                    <xdr:rowOff>176213</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23813</xdr:colOff>
                    <xdr:row>14</xdr:row>
                    <xdr:rowOff>104775</xdr:rowOff>
                  </from>
                  <to>
                    <xdr:col>7</xdr:col>
                    <xdr:colOff>9525</xdr:colOff>
                    <xdr:row>14</xdr:row>
                    <xdr:rowOff>333375</xdr:rowOff>
                  </to>
                </anchor>
              </controlPr>
            </control>
          </mc:Choice>
        </mc:AlternateContent>
        <mc:AlternateContent xmlns:mc="http://schemas.openxmlformats.org/markup-compatibility/2006">
          <mc:Choice Requires="x14">
            <control shapeId="2120" r:id="rId14" name="Drop Down 72">
              <controlPr locked="0" defaultSize="0" autoLine="0" autoPict="0">
                <anchor moveWithCells="1">
                  <from>
                    <xdr:col>1</xdr:col>
                    <xdr:colOff>28575</xdr:colOff>
                    <xdr:row>55</xdr:row>
                    <xdr:rowOff>9525</xdr:rowOff>
                  </from>
                  <to>
                    <xdr:col>7</xdr:col>
                    <xdr:colOff>304800</xdr:colOff>
                    <xdr:row>55</xdr:row>
                    <xdr:rowOff>176213</xdr:rowOff>
                  </to>
                </anchor>
              </controlPr>
            </control>
          </mc:Choice>
        </mc:AlternateContent>
        <mc:AlternateContent xmlns:mc="http://schemas.openxmlformats.org/markup-compatibility/2006">
          <mc:Choice Requires="x14">
            <control shapeId="2122" r:id="rId15" name="Drop Down 74">
              <controlPr locked="0" defaultSize="0" autoLine="0" autoPict="0">
                <anchor moveWithCells="1">
                  <from>
                    <xdr:col>1</xdr:col>
                    <xdr:colOff>9525</xdr:colOff>
                    <xdr:row>77</xdr:row>
                    <xdr:rowOff>23813</xdr:rowOff>
                  </from>
                  <to>
                    <xdr:col>2</xdr:col>
                    <xdr:colOff>790575</xdr:colOff>
                    <xdr:row>77</xdr:row>
                    <xdr:rowOff>228600</xdr:rowOff>
                  </to>
                </anchor>
              </controlPr>
            </control>
          </mc:Choice>
        </mc:AlternateContent>
        <mc:AlternateContent xmlns:mc="http://schemas.openxmlformats.org/markup-compatibility/2006">
          <mc:Choice Requires="x14">
            <control shapeId="2123" r:id="rId16" name="Drop Down 75">
              <controlPr locked="0" defaultSize="0" autoLine="0" autoPict="0">
                <anchor moveWithCells="1">
                  <from>
                    <xdr:col>1</xdr:col>
                    <xdr:colOff>28575</xdr:colOff>
                    <xdr:row>79</xdr:row>
                    <xdr:rowOff>66675</xdr:rowOff>
                  </from>
                  <to>
                    <xdr:col>6</xdr:col>
                    <xdr:colOff>0</xdr:colOff>
                    <xdr:row>79</xdr:row>
                    <xdr:rowOff>200025</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28575</xdr:colOff>
                    <xdr:row>81</xdr:row>
                    <xdr:rowOff>47625</xdr:rowOff>
                  </from>
                  <to>
                    <xdr:col>6</xdr:col>
                    <xdr:colOff>0</xdr:colOff>
                    <xdr:row>81</xdr:row>
                    <xdr:rowOff>190500</xdr:rowOff>
                  </to>
                </anchor>
              </controlPr>
            </control>
          </mc:Choice>
        </mc:AlternateContent>
        <mc:AlternateContent xmlns:mc="http://schemas.openxmlformats.org/markup-compatibility/2006">
          <mc:Choice Requires="x14">
            <control shapeId="2125" r:id="rId18" name="Drop Down 77">
              <controlPr locked="0" defaultSize="0" autoLine="0" autoPict="0">
                <anchor moveWithCells="1">
                  <from>
                    <xdr:col>1</xdr:col>
                    <xdr:colOff>28575</xdr:colOff>
                    <xdr:row>83</xdr:row>
                    <xdr:rowOff>47625</xdr:rowOff>
                  </from>
                  <to>
                    <xdr:col>6</xdr:col>
                    <xdr:colOff>0</xdr:colOff>
                    <xdr:row>83</xdr:row>
                    <xdr:rowOff>190500</xdr:rowOff>
                  </to>
                </anchor>
              </controlPr>
            </control>
          </mc:Choice>
        </mc:AlternateContent>
        <mc:AlternateContent xmlns:mc="http://schemas.openxmlformats.org/markup-compatibility/2006">
          <mc:Choice Requires="x14">
            <control shapeId="2126" r:id="rId19" name="Drop Down 78">
              <controlPr locked="0" defaultSize="0" autoLine="0" autoPict="0">
                <anchor moveWithCells="1">
                  <from>
                    <xdr:col>1</xdr:col>
                    <xdr:colOff>28575</xdr:colOff>
                    <xdr:row>85</xdr:row>
                    <xdr:rowOff>38100</xdr:rowOff>
                  </from>
                  <to>
                    <xdr:col>6</xdr:col>
                    <xdr:colOff>0</xdr:colOff>
                    <xdr:row>85</xdr:row>
                    <xdr:rowOff>190500</xdr:rowOff>
                  </to>
                </anchor>
              </controlPr>
            </control>
          </mc:Choice>
        </mc:AlternateContent>
        <mc:AlternateContent xmlns:mc="http://schemas.openxmlformats.org/markup-compatibility/2006">
          <mc:Choice Requires="x14">
            <control shapeId="2127" r:id="rId20" name="Drop Down 79">
              <controlPr locked="0" defaultSize="0" autoLine="0" autoPict="0">
                <anchor moveWithCells="1">
                  <from>
                    <xdr:col>1</xdr:col>
                    <xdr:colOff>28575</xdr:colOff>
                    <xdr:row>87</xdr:row>
                    <xdr:rowOff>38100</xdr:rowOff>
                  </from>
                  <to>
                    <xdr:col>6</xdr:col>
                    <xdr:colOff>0</xdr:colOff>
                    <xdr:row>87</xdr:row>
                    <xdr:rowOff>190500</xdr:rowOff>
                  </to>
                </anchor>
              </controlPr>
            </control>
          </mc:Choice>
        </mc:AlternateContent>
        <mc:AlternateContent xmlns:mc="http://schemas.openxmlformats.org/markup-compatibility/2006">
          <mc:Choice Requires="x14">
            <control shapeId="2128" r:id="rId21" name="Drop Down 80">
              <controlPr locked="0" defaultSize="0" autoLine="0" autoPict="0">
                <anchor moveWithCells="1">
                  <from>
                    <xdr:col>1</xdr:col>
                    <xdr:colOff>28575</xdr:colOff>
                    <xdr:row>59</xdr:row>
                    <xdr:rowOff>9525</xdr:rowOff>
                  </from>
                  <to>
                    <xdr:col>7</xdr:col>
                    <xdr:colOff>304800</xdr:colOff>
                    <xdr:row>59</xdr:row>
                    <xdr:rowOff>176213</xdr:rowOff>
                  </to>
                </anchor>
              </controlPr>
            </control>
          </mc:Choice>
        </mc:AlternateContent>
        <mc:AlternateContent xmlns:mc="http://schemas.openxmlformats.org/markup-compatibility/2006">
          <mc:Choice Requires="x14">
            <control shapeId="2129" r:id="rId22" name="Drop Down 81">
              <controlPr locked="0" defaultSize="0" autoLine="0" autoPict="0">
                <anchor moveWithCells="1">
                  <from>
                    <xdr:col>1</xdr:col>
                    <xdr:colOff>28575</xdr:colOff>
                    <xdr:row>61</xdr:row>
                    <xdr:rowOff>9525</xdr:rowOff>
                  </from>
                  <to>
                    <xdr:col>7</xdr:col>
                    <xdr:colOff>304800</xdr:colOff>
                    <xdr:row>61</xdr:row>
                    <xdr:rowOff>176213</xdr:rowOff>
                  </to>
                </anchor>
              </controlPr>
            </control>
          </mc:Choice>
        </mc:AlternateContent>
        <mc:AlternateContent xmlns:mc="http://schemas.openxmlformats.org/markup-compatibility/2006">
          <mc:Choice Requires="x14">
            <control shapeId="2130" r:id="rId23" name="Drop Down 82">
              <controlPr locked="0" defaultSize="0" autoLine="0" autoPict="0">
                <anchor moveWithCells="1">
                  <from>
                    <xdr:col>1</xdr:col>
                    <xdr:colOff>28575</xdr:colOff>
                    <xdr:row>63</xdr:row>
                    <xdr:rowOff>9525</xdr:rowOff>
                  </from>
                  <to>
                    <xdr:col>7</xdr:col>
                    <xdr:colOff>304800</xdr:colOff>
                    <xdr:row>63</xdr:row>
                    <xdr:rowOff>176213</xdr:rowOff>
                  </to>
                </anchor>
              </controlPr>
            </control>
          </mc:Choice>
        </mc:AlternateContent>
        <mc:AlternateContent xmlns:mc="http://schemas.openxmlformats.org/markup-compatibility/2006">
          <mc:Choice Requires="x14">
            <control shapeId="2131" r:id="rId24" name="Drop Down 83">
              <controlPr locked="0" defaultSize="0" autoLine="0" autoPict="0">
                <anchor moveWithCells="1">
                  <from>
                    <xdr:col>1</xdr:col>
                    <xdr:colOff>28575</xdr:colOff>
                    <xdr:row>66</xdr:row>
                    <xdr:rowOff>9525</xdr:rowOff>
                  </from>
                  <to>
                    <xdr:col>7</xdr:col>
                    <xdr:colOff>304800</xdr:colOff>
                    <xdr:row>66</xdr:row>
                    <xdr:rowOff>176213</xdr:rowOff>
                  </to>
                </anchor>
              </controlPr>
            </control>
          </mc:Choice>
        </mc:AlternateContent>
        <mc:AlternateContent xmlns:mc="http://schemas.openxmlformats.org/markup-compatibility/2006">
          <mc:Choice Requires="x14">
            <control shapeId="2132" r:id="rId25" name="Drop Down 84">
              <controlPr locked="0" defaultSize="0" autoLine="0" autoPict="0">
                <anchor moveWithCells="1">
                  <from>
                    <xdr:col>1</xdr:col>
                    <xdr:colOff>28575</xdr:colOff>
                    <xdr:row>68</xdr:row>
                    <xdr:rowOff>9525</xdr:rowOff>
                  </from>
                  <to>
                    <xdr:col>7</xdr:col>
                    <xdr:colOff>304800</xdr:colOff>
                    <xdr:row>68</xdr:row>
                    <xdr:rowOff>180975</xdr:rowOff>
                  </to>
                </anchor>
              </controlPr>
            </control>
          </mc:Choice>
        </mc:AlternateContent>
        <mc:AlternateContent xmlns:mc="http://schemas.openxmlformats.org/markup-compatibility/2006">
          <mc:Choice Requires="x14">
            <control shapeId="2133" r:id="rId26" name="Drop Down 85">
              <controlPr locked="0" defaultSize="0" autoLine="0" autoPict="0">
                <anchor moveWithCells="1">
                  <from>
                    <xdr:col>1</xdr:col>
                    <xdr:colOff>28575</xdr:colOff>
                    <xdr:row>70</xdr:row>
                    <xdr:rowOff>9525</xdr:rowOff>
                  </from>
                  <to>
                    <xdr:col>7</xdr:col>
                    <xdr:colOff>304800</xdr:colOff>
                    <xdr:row>70</xdr:row>
                    <xdr:rowOff>180975</xdr:rowOff>
                  </to>
                </anchor>
              </controlPr>
            </control>
          </mc:Choice>
        </mc:AlternateContent>
        <mc:AlternateContent xmlns:mc="http://schemas.openxmlformats.org/markup-compatibility/2006">
          <mc:Choice Requires="x14">
            <control shapeId="2134" r:id="rId27" name="Drop Down 86">
              <controlPr locked="0" defaultSize="0" autoLine="0" autoPict="0">
                <anchor moveWithCells="1">
                  <from>
                    <xdr:col>1</xdr:col>
                    <xdr:colOff>28575</xdr:colOff>
                    <xdr:row>72</xdr:row>
                    <xdr:rowOff>9525</xdr:rowOff>
                  </from>
                  <to>
                    <xdr:col>7</xdr:col>
                    <xdr:colOff>304800</xdr:colOff>
                    <xdr:row>72</xdr:row>
                    <xdr:rowOff>180975</xdr:rowOff>
                  </to>
                </anchor>
              </controlPr>
            </control>
          </mc:Choice>
        </mc:AlternateContent>
        <mc:AlternateContent xmlns:mc="http://schemas.openxmlformats.org/markup-compatibility/2006">
          <mc:Choice Requires="x14">
            <control shapeId="2135" r:id="rId28" name="Drop Down 87">
              <controlPr locked="0" defaultSize="0" autoLine="0" autoPict="0">
                <anchor moveWithCells="1">
                  <from>
                    <xdr:col>1</xdr:col>
                    <xdr:colOff>28575</xdr:colOff>
                    <xdr:row>74</xdr:row>
                    <xdr:rowOff>9525</xdr:rowOff>
                  </from>
                  <to>
                    <xdr:col>7</xdr:col>
                    <xdr:colOff>304800</xdr:colOff>
                    <xdr:row>74</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20</v>
      </c>
      <c r="H1" s="85">
        <f>COUNTA(A2:G38)</f>
        <v>0</v>
      </c>
    </row>
    <row r="2" spans="1:8" x14ac:dyDescent="0.45">
      <c r="A2" s="175"/>
      <c r="B2" s="175"/>
      <c r="C2" s="175"/>
      <c r="D2" s="175"/>
      <c r="E2" s="175"/>
      <c r="F2" s="175"/>
      <c r="G2" s="175"/>
    </row>
    <row r="3" spans="1:8" x14ac:dyDescent="0.45">
      <c r="A3" s="175"/>
      <c r="B3" s="175"/>
      <c r="C3" s="175"/>
      <c r="D3" s="175"/>
      <c r="E3" s="175"/>
      <c r="F3" s="175"/>
      <c r="G3" s="175"/>
    </row>
    <row r="4" spans="1:8" x14ac:dyDescent="0.45">
      <c r="A4" s="175"/>
      <c r="B4" s="175"/>
      <c r="C4" s="175"/>
      <c r="D4" s="175"/>
      <c r="E4" s="175"/>
      <c r="F4" s="175"/>
      <c r="G4" s="175"/>
    </row>
    <row r="5" spans="1:8" x14ac:dyDescent="0.45">
      <c r="A5" s="175"/>
      <c r="B5" s="175"/>
      <c r="C5" s="175"/>
      <c r="D5" s="175"/>
      <c r="E5" s="175"/>
      <c r="F5" s="175"/>
      <c r="G5" s="175"/>
    </row>
    <row r="6" spans="1:8" x14ac:dyDescent="0.45">
      <c r="A6" s="175"/>
      <c r="B6" s="175"/>
      <c r="C6" s="175"/>
      <c r="D6" s="175"/>
      <c r="E6" s="175"/>
      <c r="F6" s="175"/>
      <c r="G6" s="175"/>
    </row>
    <row r="7" spans="1:8" x14ac:dyDescent="0.45">
      <c r="A7" s="175"/>
      <c r="B7" s="175"/>
      <c r="C7" s="175"/>
      <c r="D7" s="175"/>
      <c r="E7" s="175"/>
      <c r="F7" s="175"/>
      <c r="G7" s="175"/>
    </row>
    <row r="8" spans="1:8" x14ac:dyDescent="0.45">
      <c r="A8" s="175"/>
      <c r="B8" s="175"/>
      <c r="C8" s="175"/>
      <c r="D8" s="175"/>
      <c r="E8" s="175"/>
      <c r="F8" s="175"/>
      <c r="G8" s="175"/>
    </row>
    <row r="9" spans="1:8" x14ac:dyDescent="0.45">
      <c r="A9" s="175"/>
      <c r="B9" s="175"/>
      <c r="C9" s="175"/>
      <c r="D9" s="175"/>
      <c r="E9" s="175"/>
      <c r="F9" s="175"/>
      <c r="G9" s="175"/>
    </row>
    <row r="10" spans="1:8" x14ac:dyDescent="0.45">
      <c r="A10" s="175"/>
      <c r="B10" s="175"/>
      <c r="C10" s="175"/>
      <c r="D10" s="175"/>
      <c r="E10" s="175"/>
      <c r="F10" s="175"/>
      <c r="G10" s="175"/>
    </row>
    <row r="11" spans="1:8" x14ac:dyDescent="0.45">
      <c r="A11" s="175"/>
      <c r="B11" s="175"/>
      <c r="C11" s="175"/>
      <c r="D11" s="175"/>
      <c r="E11" s="175"/>
      <c r="F11" s="175"/>
      <c r="G11" s="175"/>
    </row>
    <row r="12" spans="1:8" x14ac:dyDescent="0.45">
      <c r="A12" s="175"/>
      <c r="B12" s="175"/>
      <c r="C12" s="175"/>
      <c r="D12" s="175"/>
      <c r="E12" s="175"/>
      <c r="F12" s="175"/>
      <c r="G12" s="175"/>
    </row>
    <row r="13" spans="1:8" x14ac:dyDescent="0.45">
      <c r="A13" s="175"/>
      <c r="B13" s="175"/>
      <c r="C13" s="175"/>
      <c r="D13" s="175"/>
      <c r="E13" s="175"/>
      <c r="F13" s="175"/>
      <c r="G13" s="175"/>
    </row>
    <row r="14" spans="1:8" x14ac:dyDescent="0.45">
      <c r="A14" s="175"/>
      <c r="B14" s="175"/>
      <c r="C14" s="175"/>
      <c r="D14" s="175"/>
      <c r="E14" s="175"/>
      <c r="F14" s="175"/>
      <c r="G14" s="175"/>
    </row>
    <row r="15" spans="1:8" x14ac:dyDescent="0.45">
      <c r="A15" s="175"/>
      <c r="B15" s="175"/>
      <c r="C15" s="175"/>
      <c r="D15" s="175"/>
      <c r="E15" s="175"/>
      <c r="F15" s="175"/>
      <c r="G15" s="175"/>
    </row>
    <row r="16" spans="1:8" x14ac:dyDescent="0.45">
      <c r="A16" s="175"/>
      <c r="B16" s="175"/>
      <c r="C16" s="175"/>
      <c r="D16" s="175"/>
      <c r="E16" s="175"/>
      <c r="F16" s="175"/>
      <c r="G16" s="175"/>
    </row>
    <row r="17" spans="1:7" x14ac:dyDescent="0.45">
      <c r="A17" s="175"/>
      <c r="B17" s="175"/>
      <c r="C17" s="175"/>
      <c r="D17" s="175"/>
      <c r="E17" s="175"/>
      <c r="F17" s="175"/>
      <c r="G17" s="175"/>
    </row>
    <row r="18" spans="1:7" x14ac:dyDescent="0.45">
      <c r="A18" s="175"/>
      <c r="B18" s="175"/>
      <c r="C18" s="175"/>
      <c r="D18" s="175"/>
      <c r="E18" s="175"/>
      <c r="F18" s="175"/>
      <c r="G18" s="175"/>
    </row>
    <row r="19" spans="1:7" x14ac:dyDescent="0.45">
      <c r="A19" s="175"/>
      <c r="B19" s="175"/>
      <c r="C19" s="175"/>
      <c r="D19" s="175"/>
      <c r="E19" s="175"/>
      <c r="F19" s="175"/>
      <c r="G19" s="175"/>
    </row>
    <row r="20" spans="1:7" x14ac:dyDescent="0.45">
      <c r="A20" s="175"/>
      <c r="B20" s="175"/>
      <c r="C20" s="175"/>
      <c r="D20" s="175"/>
      <c r="E20" s="175"/>
      <c r="F20" s="175"/>
      <c r="G20" s="175"/>
    </row>
    <row r="21" spans="1:7" x14ac:dyDescent="0.45">
      <c r="A21" s="175"/>
      <c r="B21" s="175"/>
      <c r="C21" s="175"/>
      <c r="D21" s="175"/>
      <c r="E21" s="175"/>
      <c r="F21" s="175"/>
      <c r="G21" s="175"/>
    </row>
    <row r="22" spans="1:7" x14ac:dyDescent="0.45">
      <c r="A22" s="175"/>
      <c r="B22" s="175"/>
      <c r="C22" s="175"/>
      <c r="D22" s="175"/>
      <c r="E22" s="175"/>
      <c r="F22" s="175"/>
      <c r="G22" s="175"/>
    </row>
    <row r="23" spans="1:7" x14ac:dyDescent="0.45">
      <c r="A23" s="175"/>
      <c r="B23" s="175"/>
      <c r="C23" s="175"/>
      <c r="D23" s="175"/>
      <c r="E23" s="175"/>
      <c r="F23" s="175"/>
      <c r="G23" s="175"/>
    </row>
    <row r="24" spans="1:7" x14ac:dyDescent="0.45">
      <c r="A24" s="175"/>
      <c r="B24" s="175"/>
      <c r="C24" s="175"/>
      <c r="D24" s="175"/>
      <c r="E24" s="175"/>
      <c r="F24" s="175"/>
      <c r="G24" s="175"/>
    </row>
    <row r="25" spans="1:7" x14ac:dyDescent="0.45">
      <c r="A25" s="175"/>
      <c r="B25" s="175"/>
      <c r="C25" s="175"/>
      <c r="D25" s="175"/>
      <c r="E25" s="175"/>
      <c r="F25" s="175"/>
      <c r="G25" s="175"/>
    </row>
    <row r="26" spans="1:7" x14ac:dyDescent="0.45">
      <c r="A26" s="175"/>
      <c r="B26" s="175"/>
      <c r="C26" s="175"/>
      <c r="D26" s="175"/>
      <c r="E26" s="175"/>
      <c r="F26" s="175"/>
      <c r="G26" s="175"/>
    </row>
    <row r="27" spans="1:7" x14ac:dyDescent="0.45">
      <c r="A27" s="175"/>
      <c r="B27" s="175"/>
      <c r="C27" s="175"/>
      <c r="D27" s="175"/>
      <c r="E27" s="175"/>
      <c r="F27" s="175"/>
      <c r="G27" s="175"/>
    </row>
    <row r="28" spans="1:7" x14ac:dyDescent="0.45">
      <c r="A28" s="175"/>
      <c r="B28" s="175"/>
      <c r="C28" s="175"/>
      <c r="D28" s="175"/>
      <c r="E28" s="175"/>
      <c r="F28" s="175"/>
      <c r="G28" s="175"/>
    </row>
    <row r="29" spans="1:7" x14ac:dyDescent="0.45">
      <c r="A29" s="175"/>
      <c r="B29" s="175"/>
      <c r="C29" s="175"/>
      <c r="D29" s="175"/>
      <c r="E29" s="175"/>
      <c r="F29" s="175"/>
      <c r="G29" s="175"/>
    </row>
    <row r="30" spans="1:7" x14ac:dyDescent="0.45">
      <c r="A30" s="175"/>
      <c r="B30" s="175"/>
      <c r="C30" s="175"/>
      <c r="D30" s="175"/>
      <c r="E30" s="175"/>
      <c r="F30" s="175"/>
      <c r="G30" s="175"/>
    </row>
    <row r="31" spans="1:7" x14ac:dyDescent="0.45">
      <c r="A31" s="175"/>
      <c r="B31" s="175"/>
      <c r="C31" s="175"/>
      <c r="D31" s="175"/>
      <c r="E31" s="175"/>
      <c r="F31" s="175"/>
      <c r="G31" s="175"/>
    </row>
    <row r="32" spans="1:7" x14ac:dyDescent="0.45">
      <c r="A32" s="175"/>
      <c r="B32" s="175"/>
      <c r="C32" s="175"/>
      <c r="D32" s="175"/>
      <c r="E32" s="175"/>
      <c r="F32" s="175"/>
      <c r="G32" s="175"/>
    </row>
    <row r="33" spans="1:7" x14ac:dyDescent="0.45">
      <c r="A33" s="175"/>
      <c r="B33" s="175"/>
      <c r="C33" s="175"/>
      <c r="D33" s="175"/>
      <c r="E33" s="175"/>
      <c r="F33" s="175"/>
      <c r="G33" s="175"/>
    </row>
    <row r="34" spans="1:7" x14ac:dyDescent="0.45">
      <c r="A34" s="175"/>
      <c r="B34" s="175"/>
      <c r="C34" s="175"/>
      <c r="D34" s="175"/>
      <c r="E34" s="175"/>
      <c r="F34" s="175"/>
      <c r="G34" s="175"/>
    </row>
    <row r="35" spans="1:7" x14ac:dyDescent="0.45">
      <c r="A35" s="175"/>
      <c r="B35" s="175"/>
      <c r="C35" s="175"/>
      <c r="D35" s="175"/>
      <c r="E35" s="175"/>
      <c r="F35" s="175"/>
      <c r="G35" s="175"/>
    </row>
    <row r="36" spans="1:7" x14ac:dyDescent="0.45">
      <c r="A36" s="175"/>
      <c r="B36" s="175"/>
      <c r="C36" s="175"/>
      <c r="D36" s="175"/>
      <c r="E36" s="175"/>
      <c r="F36" s="175"/>
      <c r="G36" s="175"/>
    </row>
    <row r="37" spans="1:7" x14ac:dyDescent="0.45">
      <c r="A37" s="175"/>
      <c r="B37" s="175"/>
      <c r="C37" s="175"/>
      <c r="D37" s="175"/>
      <c r="E37" s="175"/>
      <c r="F37" s="175"/>
      <c r="G37" s="175"/>
    </row>
    <row r="38" spans="1:7" x14ac:dyDescent="0.45">
      <c r="A38" s="175"/>
      <c r="B38" s="175"/>
      <c r="C38" s="175"/>
      <c r="D38" s="175"/>
      <c r="E38" s="175"/>
      <c r="F38" s="175"/>
      <c r="G38" s="175"/>
    </row>
  </sheetData>
  <sheetProtection algorithmName="SHA-512" hashValue="s4LbnDCeggnbmPsVxv54fxhOaY53z9B34+onKID7zpFG+XAefujlSl0NDVMYqNnoalnGAA1lpm/+RhlgQhNZiA==" saltValue="ILHifdUrAA/RQNJJTvTwS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dimension ref="A1:C35"/>
  <sheetViews>
    <sheetView workbookViewId="0">
      <selection activeCell="A2" sqref="A2:G2"/>
    </sheetView>
  </sheetViews>
  <sheetFormatPr baseColWidth="10" defaultColWidth="11.42578125" defaultRowHeight="13.15" x14ac:dyDescent="0.4"/>
  <cols>
    <col min="1" max="1" width="11.5703125" style="34" customWidth="1"/>
    <col min="2" max="2" width="56.5703125" style="34" customWidth="1"/>
    <col min="3" max="16384" width="11.42578125" style="34"/>
  </cols>
  <sheetData>
    <row r="1" spans="1:3" ht="13.5" thickBot="1" x14ac:dyDescent="0.45">
      <c r="A1" s="50" t="s">
        <v>186</v>
      </c>
      <c r="B1" s="52">
        <v>18</v>
      </c>
      <c r="C1" s="50">
        <f>MAX($A$3:$A$20)-1</f>
        <v>17</v>
      </c>
    </row>
    <row r="2" spans="1:3" ht="13.5" thickTop="1" x14ac:dyDescent="0.4">
      <c r="A2" s="51" t="s">
        <v>34</v>
      </c>
      <c r="B2" s="51" t="s">
        <v>35</v>
      </c>
      <c r="C2" s="50" t="s">
        <v>36</v>
      </c>
    </row>
    <row r="3" spans="1:3" ht="15.4" x14ac:dyDescent="0.45">
      <c r="A3" s="48">
        <v>1</v>
      </c>
      <c r="B3" s="47" t="s">
        <v>204</v>
      </c>
      <c r="C3" s="49"/>
    </row>
    <row r="4" spans="1:3" ht="15.4" x14ac:dyDescent="0.45">
      <c r="A4" s="48">
        <v>2</v>
      </c>
      <c r="B4" s="47" t="s">
        <v>203</v>
      </c>
      <c r="C4" s="49" t="s">
        <v>38</v>
      </c>
    </row>
    <row r="5" spans="1:3" ht="15.4" x14ac:dyDescent="0.45">
      <c r="A5" s="48">
        <v>3</v>
      </c>
      <c r="B5" s="47" t="s">
        <v>212</v>
      </c>
      <c r="C5" s="46"/>
    </row>
    <row r="6" spans="1:3" ht="15.4" x14ac:dyDescent="0.45">
      <c r="A6" s="48">
        <v>4</v>
      </c>
      <c r="B6" s="47" t="s">
        <v>211</v>
      </c>
      <c r="C6" s="46" t="s">
        <v>38</v>
      </c>
    </row>
    <row r="7" spans="1:3" ht="15.4" x14ac:dyDescent="0.45">
      <c r="A7" s="48">
        <v>5</v>
      </c>
      <c r="B7" s="47" t="s">
        <v>210</v>
      </c>
      <c r="C7" s="49"/>
    </row>
    <row r="8" spans="1:3" ht="15.4" x14ac:dyDescent="0.45">
      <c r="A8" s="48">
        <v>6</v>
      </c>
      <c r="B8" s="47" t="s">
        <v>209</v>
      </c>
      <c r="C8" s="49" t="s">
        <v>38</v>
      </c>
    </row>
    <row r="9" spans="1:3" ht="15.4" x14ac:dyDescent="0.45">
      <c r="A9" s="48">
        <v>7</v>
      </c>
      <c r="B9" s="47" t="s">
        <v>213</v>
      </c>
      <c r="C9" s="49"/>
    </row>
    <row r="10" spans="1:3" ht="15.4" x14ac:dyDescent="0.45">
      <c r="A10" s="48">
        <v>8</v>
      </c>
      <c r="B10" s="47" t="s">
        <v>214</v>
      </c>
      <c r="C10" s="49" t="s">
        <v>38</v>
      </c>
    </row>
    <row r="11" spans="1:3" ht="15.4" x14ac:dyDescent="0.45">
      <c r="A11" s="48">
        <v>9</v>
      </c>
      <c r="B11" s="47" t="s">
        <v>206</v>
      </c>
      <c r="C11" s="49"/>
    </row>
    <row r="12" spans="1:3" ht="15.4" x14ac:dyDescent="0.45">
      <c r="A12" s="48">
        <v>10</v>
      </c>
      <c r="B12" s="47" t="s">
        <v>205</v>
      </c>
      <c r="C12" s="49" t="s">
        <v>38</v>
      </c>
    </row>
    <row r="13" spans="1:3" ht="15.4" x14ac:dyDescent="0.45">
      <c r="A13" s="48">
        <v>11</v>
      </c>
      <c r="B13" s="47" t="s">
        <v>200</v>
      </c>
      <c r="C13" s="49"/>
    </row>
    <row r="14" spans="1:3" ht="15.4" x14ac:dyDescent="0.45">
      <c r="A14" s="48">
        <v>12</v>
      </c>
      <c r="B14" s="47" t="s">
        <v>199</v>
      </c>
      <c r="C14" s="49" t="s">
        <v>38</v>
      </c>
    </row>
    <row r="15" spans="1:3" ht="15.4" x14ac:dyDescent="0.45">
      <c r="A15" s="48">
        <v>13</v>
      </c>
      <c r="B15" s="47" t="s">
        <v>208</v>
      </c>
      <c r="C15" s="49"/>
    </row>
    <row r="16" spans="1:3" ht="15.4" x14ac:dyDescent="0.45">
      <c r="A16" s="48">
        <v>14</v>
      </c>
      <c r="B16" s="47" t="s">
        <v>207</v>
      </c>
      <c r="C16" s="49" t="s">
        <v>38</v>
      </c>
    </row>
    <row r="17" spans="1:3" ht="15.4" x14ac:dyDescent="0.45">
      <c r="A17" s="48">
        <v>15</v>
      </c>
      <c r="B17" s="47" t="s">
        <v>202</v>
      </c>
      <c r="C17" s="49"/>
    </row>
    <row r="18" spans="1:3" ht="15.4" x14ac:dyDescent="0.45">
      <c r="A18" s="48">
        <v>16</v>
      </c>
      <c r="B18" s="47" t="s">
        <v>201</v>
      </c>
      <c r="C18" s="49"/>
    </row>
    <row r="19" spans="1:3" ht="15.4" x14ac:dyDescent="0.45">
      <c r="A19" s="48">
        <v>17</v>
      </c>
      <c r="B19" s="48" t="s">
        <v>368</v>
      </c>
      <c r="C19" s="49"/>
    </row>
    <row r="20" spans="1:3" ht="13.9" x14ac:dyDescent="0.4">
      <c r="A20" s="48">
        <v>18</v>
      </c>
      <c r="B20" s="50" t="s">
        <v>369</v>
      </c>
      <c r="C20" s="45"/>
    </row>
    <row r="21" spans="1:3" ht="15.4" x14ac:dyDescent="0.45">
      <c r="A21" s="46"/>
      <c r="B21" s="45"/>
      <c r="C21" s="46"/>
    </row>
    <row r="22" spans="1:3" ht="15.4" x14ac:dyDescent="0.45">
      <c r="A22" s="46"/>
      <c r="B22" s="45"/>
      <c r="C22" s="46"/>
    </row>
    <row r="23" spans="1:3" ht="15.4" x14ac:dyDescent="0.45">
      <c r="A23" s="46"/>
      <c r="B23" s="45"/>
      <c r="C23" s="46"/>
    </row>
    <row r="24" spans="1:3" ht="13.9" x14ac:dyDescent="0.4">
      <c r="A24" s="45" t="s">
        <v>198</v>
      </c>
      <c r="B24" s="45">
        <v>11</v>
      </c>
      <c r="C24" s="45">
        <f>MAX($A$25:$A$35)-1</f>
        <v>10</v>
      </c>
    </row>
    <row r="25" spans="1:3" ht="13.9" x14ac:dyDescent="0.4">
      <c r="A25" s="45">
        <v>1</v>
      </c>
      <c r="B25" s="45" t="s">
        <v>197</v>
      </c>
      <c r="C25" s="45"/>
    </row>
    <row r="26" spans="1:3" ht="13.9" x14ac:dyDescent="0.4">
      <c r="A26" s="45">
        <v>2</v>
      </c>
      <c r="B26" s="45" t="s">
        <v>196</v>
      </c>
      <c r="C26" s="45"/>
    </row>
    <row r="27" spans="1:3" ht="13.9" x14ac:dyDescent="0.4">
      <c r="A27" s="45">
        <v>3</v>
      </c>
      <c r="B27" s="45" t="s">
        <v>195</v>
      </c>
      <c r="C27" s="45"/>
    </row>
    <row r="28" spans="1:3" ht="13.9" x14ac:dyDescent="0.4">
      <c r="A28" s="45">
        <v>4</v>
      </c>
      <c r="B28" s="45" t="s">
        <v>194</v>
      </c>
      <c r="C28" s="45"/>
    </row>
    <row r="29" spans="1:3" ht="13.9" x14ac:dyDescent="0.4">
      <c r="A29" s="45">
        <v>5</v>
      </c>
      <c r="B29" s="45" t="s">
        <v>193</v>
      </c>
      <c r="C29" s="45"/>
    </row>
    <row r="30" spans="1:3" ht="13.9" x14ac:dyDescent="0.4">
      <c r="A30" s="45">
        <v>6</v>
      </c>
      <c r="B30" s="45" t="s">
        <v>192</v>
      </c>
      <c r="C30" s="45"/>
    </row>
    <row r="31" spans="1:3" ht="13.9" x14ac:dyDescent="0.4">
      <c r="A31" s="45">
        <v>7</v>
      </c>
      <c r="B31" s="45" t="s">
        <v>191</v>
      </c>
      <c r="C31" s="45"/>
    </row>
    <row r="32" spans="1:3" ht="13.9" x14ac:dyDescent="0.4">
      <c r="A32" s="45">
        <v>8</v>
      </c>
      <c r="B32" s="45" t="s">
        <v>190</v>
      </c>
      <c r="C32" s="45"/>
    </row>
    <row r="33" spans="1:3" ht="13.9" x14ac:dyDescent="0.4">
      <c r="A33" s="45">
        <v>9</v>
      </c>
      <c r="B33" s="45" t="s">
        <v>189</v>
      </c>
      <c r="C33" s="45"/>
    </row>
    <row r="34" spans="1:3" ht="13.9" x14ac:dyDescent="0.4">
      <c r="A34" s="45">
        <v>10</v>
      </c>
      <c r="B34" s="45" t="s">
        <v>188</v>
      </c>
      <c r="C34" s="45"/>
    </row>
    <row r="35" spans="1:3" ht="13.9" x14ac:dyDescent="0.4">
      <c r="A35" s="45">
        <v>11</v>
      </c>
      <c r="B35" s="45"/>
      <c r="C35" s="4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A137-D4E4-430C-94FC-C1B9F212A170}">
  <sheetPr codeName="Tabelle10"/>
  <dimension ref="A1:C18"/>
  <sheetViews>
    <sheetView workbookViewId="0">
      <selection activeCell="A2" sqref="A2:G2"/>
    </sheetView>
  </sheetViews>
  <sheetFormatPr baseColWidth="10" defaultColWidth="11.42578125" defaultRowHeight="15.4" x14ac:dyDescent="0.45"/>
  <cols>
    <col min="1" max="1" width="13.140625" style="46" customWidth="1"/>
    <col min="2" max="2" width="55.140625" style="45" customWidth="1"/>
    <col min="3" max="16384" width="11.42578125" style="46"/>
  </cols>
  <sheetData>
    <row r="1" spans="1:3" ht="15.75" thickBot="1" x14ac:dyDescent="0.5">
      <c r="A1" s="46" t="s">
        <v>354</v>
      </c>
      <c r="B1" s="71">
        <v>16</v>
      </c>
      <c r="C1" s="46">
        <f>MAX($A$3:$A$18)-1</f>
        <v>15</v>
      </c>
    </row>
    <row r="2" spans="1:3" ht="15.75" thickTop="1" x14ac:dyDescent="0.45">
      <c r="A2" s="72" t="s">
        <v>34</v>
      </c>
      <c r="B2" s="73" t="s">
        <v>35</v>
      </c>
      <c r="C2" s="46" t="s">
        <v>36</v>
      </c>
    </row>
    <row r="3" spans="1:3" x14ac:dyDescent="0.45">
      <c r="A3" s="74">
        <v>1</v>
      </c>
      <c r="B3" s="48" t="s">
        <v>355</v>
      </c>
      <c r="C3" s="48"/>
    </row>
    <row r="4" spans="1:3" ht="27.75" x14ac:dyDescent="0.45">
      <c r="A4" s="74">
        <v>2</v>
      </c>
      <c r="B4" s="48" t="s">
        <v>356</v>
      </c>
      <c r="C4" s="48" t="s">
        <v>38</v>
      </c>
    </row>
    <row r="5" spans="1:3" x14ac:dyDescent="0.45">
      <c r="A5" s="74">
        <v>3</v>
      </c>
      <c r="B5" s="68" t="s">
        <v>357</v>
      </c>
    </row>
    <row r="6" spans="1:3" ht="27.75" x14ac:dyDescent="0.45">
      <c r="A6" s="74">
        <v>4</v>
      </c>
      <c r="B6" s="68" t="s">
        <v>358</v>
      </c>
      <c r="C6" s="48" t="s">
        <v>38</v>
      </c>
    </row>
    <row r="7" spans="1:3" x14ac:dyDescent="0.45">
      <c r="A7" s="74">
        <v>5</v>
      </c>
      <c r="B7" s="48" t="s">
        <v>359</v>
      </c>
      <c r="C7" s="48"/>
    </row>
    <row r="8" spans="1:3" x14ac:dyDescent="0.45">
      <c r="A8" s="74">
        <v>6</v>
      </c>
      <c r="B8" s="48" t="s">
        <v>360</v>
      </c>
      <c r="C8" s="48"/>
    </row>
    <row r="9" spans="1:3" x14ac:dyDescent="0.45">
      <c r="A9" s="74">
        <v>7</v>
      </c>
      <c r="B9" s="48" t="s">
        <v>361</v>
      </c>
      <c r="C9" s="48"/>
    </row>
    <row r="10" spans="1:3" x14ac:dyDescent="0.45">
      <c r="A10" s="74">
        <v>8</v>
      </c>
      <c r="B10" s="48" t="s">
        <v>362</v>
      </c>
      <c r="C10" s="48"/>
    </row>
    <row r="11" spans="1:3" x14ac:dyDescent="0.45">
      <c r="A11" s="74">
        <v>9</v>
      </c>
      <c r="B11" s="48" t="s">
        <v>363</v>
      </c>
      <c r="C11" s="48"/>
    </row>
    <row r="12" spans="1:3" ht="27.75" x14ac:dyDescent="0.45">
      <c r="A12" s="74">
        <v>10</v>
      </c>
      <c r="B12" s="48" t="s">
        <v>364</v>
      </c>
      <c r="C12" s="48"/>
    </row>
    <row r="13" spans="1:3" x14ac:dyDescent="0.45">
      <c r="A13" s="74">
        <v>11</v>
      </c>
      <c r="B13" s="48" t="s">
        <v>365</v>
      </c>
      <c r="C13" s="48"/>
    </row>
    <row r="14" spans="1:3" x14ac:dyDescent="0.45">
      <c r="A14" s="74">
        <v>12</v>
      </c>
      <c r="B14" s="48" t="s">
        <v>366</v>
      </c>
      <c r="C14" s="48"/>
    </row>
    <row r="15" spans="1:3" ht="27.75" x14ac:dyDescent="0.45">
      <c r="A15" s="74">
        <v>13</v>
      </c>
      <c r="B15" s="48" t="s">
        <v>431</v>
      </c>
      <c r="C15" s="48"/>
    </row>
    <row r="16" spans="1:3" ht="27.75" x14ac:dyDescent="0.45">
      <c r="A16" s="74">
        <v>14</v>
      </c>
      <c r="B16" s="48" t="s">
        <v>367</v>
      </c>
      <c r="C16" s="48"/>
    </row>
    <row r="17" spans="1:3" x14ac:dyDescent="0.45">
      <c r="A17" s="74">
        <v>15</v>
      </c>
      <c r="B17" s="48" t="s">
        <v>368</v>
      </c>
      <c r="C17" s="48"/>
    </row>
    <row r="18" spans="1:3" x14ac:dyDescent="0.45">
      <c r="A18" s="74">
        <v>16</v>
      </c>
      <c r="B18" s="50" t="s">
        <v>369</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19"/>
  <sheetViews>
    <sheetView workbookViewId="0">
      <selection activeCell="A2" sqref="A2:G2"/>
    </sheetView>
  </sheetViews>
  <sheetFormatPr baseColWidth="10" defaultColWidth="11.42578125" defaultRowHeight="13.15" x14ac:dyDescent="0.4"/>
  <cols>
    <col min="1" max="1" width="13.140625" style="34" customWidth="1"/>
    <col min="2" max="2" width="64.35546875" style="34" customWidth="1"/>
    <col min="3" max="16384" width="11.42578125" style="34"/>
  </cols>
  <sheetData>
    <row r="1" spans="1:4" ht="13.5" thickBot="1" x14ac:dyDescent="0.45">
      <c r="A1" s="50" t="s">
        <v>327</v>
      </c>
      <c r="B1" s="52">
        <v>17</v>
      </c>
      <c r="C1" s="50">
        <f>MAX($A$3:$A$19)-1</f>
        <v>16</v>
      </c>
    </row>
    <row r="2" spans="1:4" ht="13.5" thickTop="1" x14ac:dyDescent="0.4">
      <c r="A2" s="51" t="s">
        <v>34</v>
      </c>
      <c r="B2" s="51" t="s">
        <v>35</v>
      </c>
      <c r="C2" s="50" t="s">
        <v>36</v>
      </c>
    </row>
    <row r="3" spans="1:4" x14ac:dyDescent="0.4">
      <c r="A3" s="47">
        <v>1</v>
      </c>
      <c r="B3" s="47" t="s">
        <v>326</v>
      </c>
      <c r="C3" s="70"/>
    </row>
    <row r="4" spans="1:4" x14ac:dyDescent="0.4">
      <c r="A4" s="47">
        <v>2</v>
      </c>
      <c r="B4" s="47" t="s">
        <v>325</v>
      </c>
      <c r="C4" s="50" t="s">
        <v>38</v>
      </c>
      <c r="D4" s="13"/>
    </row>
    <row r="5" spans="1:4" x14ac:dyDescent="0.4">
      <c r="A5" s="47">
        <v>3</v>
      </c>
      <c r="B5" s="47" t="s">
        <v>324</v>
      </c>
      <c r="C5" s="19"/>
      <c r="D5" s="13"/>
    </row>
    <row r="6" spans="1:4" x14ac:dyDescent="0.4">
      <c r="A6" s="47">
        <v>4</v>
      </c>
      <c r="B6" s="47" t="s">
        <v>323</v>
      </c>
      <c r="C6" s="50" t="s">
        <v>38</v>
      </c>
      <c r="D6" s="13"/>
    </row>
    <row r="7" spans="1:4" x14ac:dyDescent="0.4">
      <c r="A7" s="47">
        <v>5</v>
      </c>
      <c r="B7" s="47" t="s">
        <v>341</v>
      </c>
      <c r="C7" s="19"/>
      <c r="D7" s="13"/>
    </row>
    <row r="8" spans="1:4" x14ac:dyDescent="0.4">
      <c r="A8" s="47">
        <v>6</v>
      </c>
      <c r="B8" s="47" t="s">
        <v>342</v>
      </c>
      <c r="C8" s="50" t="s">
        <v>38</v>
      </c>
      <c r="D8" s="13"/>
    </row>
    <row r="9" spans="1:4" x14ac:dyDescent="0.4">
      <c r="A9" s="47">
        <v>7</v>
      </c>
      <c r="B9" s="47" t="s">
        <v>343</v>
      </c>
      <c r="C9" s="19"/>
      <c r="D9" s="13"/>
    </row>
    <row r="10" spans="1:4" x14ac:dyDescent="0.4">
      <c r="A10" s="47">
        <v>8</v>
      </c>
      <c r="B10" s="47" t="s">
        <v>344</v>
      </c>
      <c r="C10" s="19" t="s">
        <v>38</v>
      </c>
      <c r="D10" s="13"/>
    </row>
    <row r="11" spans="1:4" x14ac:dyDescent="0.4">
      <c r="A11" s="47">
        <v>9</v>
      </c>
      <c r="B11" s="47" t="s">
        <v>322</v>
      </c>
      <c r="C11" s="19"/>
      <c r="D11" s="13"/>
    </row>
    <row r="12" spans="1:4" x14ac:dyDescent="0.4">
      <c r="A12" s="47">
        <v>10</v>
      </c>
      <c r="B12" s="47" t="s">
        <v>321</v>
      </c>
      <c r="C12" s="19"/>
      <c r="D12" s="13"/>
    </row>
    <row r="13" spans="1:4" x14ac:dyDescent="0.4">
      <c r="A13" s="47">
        <v>11</v>
      </c>
      <c r="B13" s="47" t="s">
        <v>320</v>
      </c>
      <c r="C13" s="19"/>
      <c r="D13" s="13"/>
    </row>
    <row r="14" spans="1:4" x14ac:dyDescent="0.4">
      <c r="A14" s="47">
        <v>12</v>
      </c>
      <c r="B14" s="47" t="s">
        <v>319</v>
      </c>
      <c r="C14" s="19"/>
      <c r="D14" s="13"/>
    </row>
    <row r="15" spans="1:4" x14ac:dyDescent="0.4">
      <c r="A15" s="47">
        <v>13</v>
      </c>
      <c r="B15" s="47" t="s">
        <v>318</v>
      </c>
      <c r="C15" s="19"/>
      <c r="D15" s="13"/>
    </row>
    <row r="16" spans="1:4" x14ac:dyDescent="0.4">
      <c r="A16" s="47">
        <v>14</v>
      </c>
      <c r="B16" s="47" t="s">
        <v>317</v>
      </c>
      <c r="C16" s="19"/>
      <c r="D16" s="13"/>
    </row>
    <row r="17" spans="1:4" x14ac:dyDescent="0.4">
      <c r="A17" s="47">
        <v>15</v>
      </c>
      <c r="B17" s="47" t="s">
        <v>316</v>
      </c>
      <c r="C17" s="19"/>
      <c r="D17" s="13"/>
    </row>
    <row r="18" spans="1:4" ht="13.9" x14ac:dyDescent="0.4">
      <c r="A18" s="47">
        <v>16</v>
      </c>
      <c r="B18" s="48" t="s">
        <v>368</v>
      </c>
      <c r="C18" s="50"/>
      <c r="D18" s="13"/>
    </row>
    <row r="19" spans="1:4" x14ac:dyDescent="0.4">
      <c r="A19" s="47">
        <v>17</v>
      </c>
      <c r="B19" s="50" t="s">
        <v>369</v>
      </c>
      <c r="C19" s="50"/>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C9"/>
  <sheetViews>
    <sheetView workbookViewId="0">
      <selection activeCell="A2" sqref="A2:G2"/>
    </sheetView>
  </sheetViews>
  <sheetFormatPr baseColWidth="10" defaultColWidth="11.42578125" defaultRowHeight="13.15" x14ac:dyDescent="0.4"/>
  <cols>
    <col min="1" max="1" width="13.140625" style="34" customWidth="1"/>
    <col min="2" max="2" width="64.35546875" style="34" customWidth="1"/>
    <col min="3" max="16384" width="11.42578125" style="34"/>
  </cols>
  <sheetData>
    <row r="1" spans="1:3" ht="13.5" thickBot="1" x14ac:dyDescent="0.45">
      <c r="A1" s="50" t="s">
        <v>313</v>
      </c>
      <c r="B1" s="52">
        <v>7</v>
      </c>
      <c r="C1" s="50">
        <f>MAX($A$3:$A$9)-1</f>
        <v>6</v>
      </c>
    </row>
    <row r="2" spans="1:3" ht="13.5" thickTop="1" x14ac:dyDescent="0.4">
      <c r="A2" s="51" t="s">
        <v>34</v>
      </c>
      <c r="B2" s="51" t="s">
        <v>35</v>
      </c>
      <c r="C2" s="50" t="s">
        <v>36</v>
      </c>
    </row>
    <row r="3" spans="1:3" x14ac:dyDescent="0.4">
      <c r="A3" s="47">
        <v>1</v>
      </c>
      <c r="B3" s="47" t="s">
        <v>338</v>
      </c>
      <c r="C3" s="70"/>
    </row>
    <row r="4" spans="1:3" x14ac:dyDescent="0.4">
      <c r="A4" s="47">
        <v>2</v>
      </c>
      <c r="B4" s="47" t="s">
        <v>339</v>
      </c>
      <c r="C4" s="70"/>
    </row>
    <row r="5" spans="1:3" x14ac:dyDescent="0.4">
      <c r="A5" s="47">
        <v>3</v>
      </c>
      <c r="B5" s="47" t="s">
        <v>345</v>
      </c>
      <c r="C5" s="70"/>
    </row>
    <row r="6" spans="1:3" x14ac:dyDescent="0.4">
      <c r="A6" s="47">
        <v>4</v>
      </c>
      <c r="B6" s="47" t="s">
        <v>346</v>
      </c>
      <c r="C6" s="70" t="s">
        <v>38</v>
      </c>
    </row>
    <row r="7" spans="1:3" x14ac:dyDescent="0.4">
      <c r="A7" s="47">
        <v>5</v>
      </c>
      <c r="B7" s="47" t="s">
        <v>389</v>
      </c>
      <c r="C7" s="70"/>
    </row>
    <row r="8" spans="1:3" ht="13.9" x14ac:dyDescent="0.4">
      <c r="A8" s="47">
        <v>6</v>
      </c>
      <c r="B8" s="48" t="s">
        <v>368</v>
      </c>
      <c r="C8" s="70"/>
    </row>
    <row r="9" spans="1:3" x14ac:dyDescent="0.4">
      <c r="A9" s="47">
        <v>7</v>
      </c>
      <c r="B9" s="50" t="s">
        <v>369</v>
      </c>
      <c r="C9" s="50"/>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87"/>
  <sheetViews>
    <sheetView workbookViewId="0">
      <pane xSplit="1" ySplit="1" topLeftCell="B58"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4" width="6.5703125" style="58" customWidth="1"/>
  </cols>
  <sheetData>
    <row r="1" spans="1:4" x14ac:dyDescent="0.4">
      <c r="A1" s="40" t="s">
        <v>218</v>
      </c>
      <c r="B1" s="40" t="s">
        <v>219</v>
      </c>
      <c r="C1" s="55"/>
      <c r="D1" s="55" t="s">
        <v>219</v>
      </c>
    </row>
    <row r="2" spans="1:4" x14ac:dyDescent="0.4">
      <c r="A2" s="24" t="s">
        <v>220</v>
      </c>
      <c r="B2" s="56">
        <v>8</v>
      </c>
      <c r="C2" s="57"/>
      <c r="D2" s="58">
        <f>MAX(A3:A10)-1</f>
        <v>7</v>
      </c>
    </row>
    <row r="3" spans="1:4" x14ac:dyDescent="0.4">
      <c r="A3">
        <v>1</v>
      </c>
      <c r="B3" t="s">
        <v>221</v>
      </c>
    </row>
    <row r="4" spans="1:4" x14ac:dyDescent="0.4">
      <c r="A4">
        <v>2</v>
      </c>
      <c r="B4" t="s">
        <v>222</v>
      </c>
    </row>
    <row r="5" spans="1:4" x14ac:dyDescent="0.4">
      <c r="A5">
        <v>3</v>
      </c>
      <c r="B5" t="s">
        <v>223</v>
      </c>
    </row>
    <row r="6" spans="1:4" x14ac:dyDescent="0.4">
      <c r="A6">
        <v>4</v>
      </c>
      <c r="B6" t="s">
        <v>224</v>
      </c>
    </row>
    <row r="7" spans="1:4" x14ac:dyDescent="0.4">
      <c r="A7">
        <v>5</v>
      </c>
      <c r="B7" t="s">
        <v>225</v>
      </c>
    </row>
    <row r="8" spans="1:4" x14ac:dyDescent="0.4">
      <c r="A8">
        <v>6</v>
      </c>
      <c r="B8" t="s">
        <v>226</v>
      </c>
    </row>
    <row r="9" spans="1:4" x14ac:dyDescent="0.4">
      <c r="A9">
        <v>7</v>
      </c>
      <c r="B9" t="s">
        <v>227</v>
      </c>
    </row>
    <row r="10" spans="1:4" x14ac:dyDescent="0.4">
      <c r="A10">
        <v>8</v>
      </c>
      <c r="B10" s="50" t="s">
        <v>347</v>
      </c>
    </row>
    <row r="13" spans="1:4" x14ac:dyDescent="0.4">
      <c r="A13" s="24" t="s">
        <v>228</v>
      </c>
      <c r="B13" s="56">
        <v>13</v>
      </c>
      <c r="C13" s="57"/>
      <c r="D13" s="58">
        <f>MAX(A14:A26)-1</f>
        <v>12</v>
      </c>
    </row>
    <row r="14" spans="1:4" x14ac:dyDescent="0.4">
      <c r="A14">
        <v>1</v>
      </c>
      <c r="B14" s="40" t="s">
        <v>229</v>
      </c>
    </row>
    <row r="15" spans="1:4" x14ac:dyDescent="0.4">
      <c r="A15">
        <v>2</v>
      </c>
      <c r="B15" t="s">
        <v>230</v>
      </c>
    </row>
    <row r="16" spans="1:4" x14ac:dyDescent="0.4">
      <c r="A16">
        <v>3</v>
      </c>
      <c r="B16" t="s">
        <v>231</v>
      </c>
    </row>
    <row r="17" spans="1:4" x14ac:dyDescent="0.4">
      <c r="A17">
        <v>4</v>
      </c>
      <c r="B17" t="s">
        <v>232</v>
      </c>
    </row>
    <row r="18" spans="1:4" x14ac:dyDescent="0.4">
      <c r="A18">
        <v>5</v>
      </c>
      <c r="B18" t="s">
        <v>233</v>
      </c>
    </row>
    <row r="19" spans="1:4" x14ac:dyDescent="0.4">
      <c r="A19">
        <v>6</v>
      </c>
      <c r="B19" t="s">
        <v>234</v>
      </c>
    </row>
    <row r="20" spans="1:4" x14ac:dyDescent="0.4">
      <c r="A20">
        <v>7</v>
      </c>
      <c r="B20" t="s">
        <v>235</v>
      </c>
    </row>
    <row r="21" spans="1:4" x14ac:dyDescent="0.4">
      <c r="A21">
        <v>8</v>
      </c>
      <c r="B21" t="s">
        <v>236</v>
      </c>
    </row>
    <row r="22" spans="1:4" x14ac:dyDescent="0.4">
      <c r="A22">
        <v>9</v>
      </c>
      <c r="B22" t="s">
        <v>237</v>
      </c>
    </row>
    <row r="23" spans="1:4" x14ac:dyDescent="0.4">
      <c r="A23">
        <v>10</v>
      </c>
      <c r="B23" t="s">
        <v>238</v>
      </c>
    </row>
    <row r="24" spans="1:4" x14ac:dyDescent="0.4">
      <c r="A24">
        <v>11</v>
      </c>
      <c r="B24" t="s">
        <v>239</v>
      </c>
    </row>
    <row r="25" spans="1:4" x14ac:dyDescent="0.4">
      <c r="A25">
        <v>12</v>
      </c>
      <c r="B25" t="s">
        <v>240</v>
      </c>
    </row>
    <row r="26" spans="1:4" x14ac:dyDescent="0.4">
      <c r="A26">
        <v>13</v>
      </c>
      <c r="B26" s="50" t="s">
        <v>347</v>
      </c>
    </row>
    <row r="29" spans="1:4" x14ac:dyDescent="0.4">
      <c r="A29" t="s">
        <v>241</v>
      </c>
      <c r="B29" s="56">
        <v>8</v>
      </c>
      <c r="C29" s="57"/>
      <c r="D29" s="57">
        <f>MAX(A30:A37)-1</f>
        <v>7</v>
      </c>
    </row>
    <row r="30" spans="1:4" x14ac:dyDescent="0.4">
      <c r="A30" s="59">
        <v>1</v>
      </c>
      <c r="B30" s="59" t="s">
        <v>242</v>
      </c>
    </row>
    <row r="31" spans="1:4" ht="16.149999999999999" x14ac:dyDescent="0.55000000000000004">
      <c r="A31" s="59">
        <v>2</v>
      </c>
      <c r="B31" s="59" t="s">
        <v>243</v>
      </c>
    </row>
    <row r="32" spans="1:4" ht="16.149999999999999" x14ac:dyDescent="0.55000000000000004">
      <c r="A32" s="59">
        <v>3</v>
      </c>
      <c r="B32" s="59" t="s">
        <v>244</v>
      </c>
    </row>
    <row r="33" spans="1:4" x14ac:dyDescent="0.4">
      <c r="A33" s="59">
        <v>4</v>
      </c>
      <c r="B33" s="59" t="s">
        <v>245</v>
      </c>
    </row>
    <row r="34" spans="1:4" ht="16.149999999999999" x14ac:dyDescent="0.55000000000000004">
      <c r="A34" s="59">
        <v>5</v>
      </c>
      <c r="B34" s="59" t="s">
        <v>246</v>
      </c>
    </row>
    <row r="35" spans="1:4" ht="16.149999999999999" x14ac:dyDescent="0.55000000000000004">
      <c r="A35" s="59">
        <v>6</v>
      </c>
      <c r="B35" s="59" t="s">
        <v>247</v>
      </c>
    </row>
    <row r="36" spans="1:4" x14ac:dyDescent="0.4">
      <c r="A36" s="59">
        <v>7</v>
      </c>
      <c r="B36" s="59" t="s">
        <v>248</v>
      </c>
    </row>
    <row r="37" spans="1:4" x14ac:dyDescent="0.4">
      <c r="A37" s="59">
        <v>8</v>
      </c>
      <c r="B37" s="50" t="s">
        <v>347</v>
      </c>
    </row>
    <row r="40" spans="1:4" x14ac:dyDescent="0.4">
      <c r="A40" t="s">
        <v>249</v>
      </c>
      <c r="B40" s="56">
        <v>4</v>
      </c>
      <c r="C40" s="57"/>
      <c r="D40" s="58">
        <f>MAX(A41:A44)-1</f>
        <v>3</v>
      </c>
    </row>
    <row r="41" spans="1:4" ht="16.149999999999999" x14ac:dyDescent="0.55000000000000004">
      <c r="A41">
        <v>1</v>
      </c>
      <c r="B41" t="s">
        <v>250</v>
      </c>
    </row>
    <row r="42" spans="1:4" x14ac:dyDescent="0.4">
      <c r="A42">
        <v>2</v>
      </c>
      <c r="B42" t="s">
        <v>251</v>
      </c>
    </row>
    <row r="43" spans="1:4" x14ac:dyDescent="0.4">
      <c r="A43">
        <v>3</v>
      </c>
      <c r="B43" t="s">
        <v>252</v>
      </c>
    </row>
    <row r="44" spans="1:4" x14ac:dyDescent="0.4">
      <c r="A44">
        <v>4</v>
      </c>
      <c r="B44" s="50" t="s">
        <v>347</v>
      </c>
    </row>
    <row r="47" spans="1:4" x14ac:dyDescent="0.4">
      <c r="A47" s="24" t="s">
        <v>253</v>
      </c>
      <c r="B47" s="56">
        <v>12</v>
      </c>
      <c r="C47" s="57"/>
      <c r="D47" s="58">
        <f>MAX(A48:A59)-1</f>
        <v>11</v>
      </c>
    </row>
    <row r="48" spans="1:4" x14ac:dyDescent="0.4">
      <c r="A48">
        <v>1</v>
      </c>
      <c r="B48" s="40" t="s">
        <v>254</v>
      </c>
    </row>
    <row r="49" spans="1:5" x14ac:dyDescent="0.4">
      <c r="A49">
        <v>2</v>
      </c>
      <c r="B49" t="s">
        <v>255</v>
      </c>
    </row>
    <row r="50" spans="1:5" x14ac:dyDescent="0.4">
      <c r="A50">
        <v>3</v>
      </c>
      <c r="B50" t="s">
        <v>256</v>
      </c>
    </row>
    <row r="51" spans="1:5" x14ac:dyDescent="0.4">
      <c r="A51">
        <v>4</v>
      </c>
      <c r="B51" s="40" t="s">
        <v>257</v>
      </c>
    </row>
    <row r="52" spans="1:5" x14ac:dyDescent="0.4">
      <c r="A52">
        <v>5</v>
      </c>
      <c r="B52" t="s">
        <v>258</v>
      </c>
    </row>
    <row r="53" spans="1:5" x14ac:dyDescent="0.4">
      <c r="A53">
        <v>6</v>
      </c>
      <c r="B53" t="s">
        <v>259</v>
      </c>
    </row>
    <row r="54" spans="1:5" x14ac:dyDescent="0.4">
      <c r="A54">
        <v>7</v>
      </c>
      <c r="B54" s="40" t="s">
        <v>260</v>
      </c>
    </row>
    <row r="55" spans="1:5" x14ac:dyDescent="0.4">
      <c r="A55">
        <v>8</v>
      </c>
      <c r="B55" s="40" t="s">
        <v>261</v>
      </c>
    </row>
    <row r="56" spans="1:5" x14ac:dyDescent="0.4">
      <c r="A56">
        <v>9</v>
      </c>
      <c r="B56" s="40" t="s">
        <v>340</v>
      </c>
    </row>
    <row r="57" spans="1:5" x14ac:dyDescent="0.4">
      <c r="A57">
        <v>10</v>
      </c>
      <c r="B57" s="40" t="s">
        <v>348</v>
      </c>
    </row>
    <row r="58" spans="1:5" x14ac:dyDescent="0.4">
      <c r="A58">
        <v>11</v>
      </c>
      <c r="B58" t="s">
        <v>6</v>
      </c>
    </row>
    <row r="59" spans="1:5" x14ac:dyDescent="0.4">
      <c r="A59">
        <v>12</v>
      </c>
      <c r="B59" s="50" t="s">
        <v>347</v>
      </c>
    </row>
    <row r="62" spans="1:5" x14ac:dyDescent="0.4">
      <c r="A62" t="s">
        <v>262</v>
      </c>
      <c r="B62" s="56">
        <v>25</v>
      </c>
      <c r="C62" s="57"/>
      <c r="D62" s="58">
        <f>MAX(A63:A87)-1</f>
        <v>24</v>
      </c>
    </row>
    <row r="63" spans="1:5" x14ac:dyDescent="0.4">
      <c r="A63">
        <v>1</v>
      </c>
      <c r="B63" s="40" t="s">
        <v>263</v>
      </c>
    </row>
    <row r="64" spans="1:5" x14ac:dyDescent="0.4">
      <c r="A64">
        <v>2</v>
      </c>
      <c r="B64" s="40" t="s">
        <v>264</v>
      </c>
      <c r="C64" s="58" t="s">
        <v>38</v>
      </c>
      <c r="E64" s="40"/>
    </row>
    <row r="65" spans="1:5" x14ac:dyDescent="0.4">
      <c r="A65">
        <v>3</v>
      </c>
      <c r="B65" s="40" t="s">
        <v>427</v>
      </c>
      <c r="E65" s="40"/>
    </row>
    <row r="66" spans="1:5" x14ac:dyDescent="0.4">
      <c r="A66">
        <v>4</v>
      </c>
      <c r="B66" s="40" t="s">
        <v>428</v>
      </c>
      <c r="C66" s="55" t="s">
        <v>38</v>
      </c>
      <c r="E66" s="40"/>
    </row>
    <row r="67" spans="1:5" x14ac:dyDescent="0.4">
      <c r="A67">
        <v>5</v>
      </c>
      <c r="B67" s="40" t="s">
        <v>429</v>
      </c>
      <c r="E67" s="40"/>
    </row>
    <row r="68" spans="1:5" x14ac:dyDescent="0.4">
      <c r="A68">
        <v>6</v>
      </c>
      <c r="B68" s="40" t="s">
        <v>430</v>
      </c>
      <c r="C68" s="55" t="s">
        <v>38</v>
      </c>
      <c r="E68" s="40"/>
    </row>
    <row r="69" spans="1:5" x14ac:dyDescent="0.4">
      <c r="A69">
        <v>7</v>
      </c>
      <c r="B69" s="40" t="s">
        <v>444</v>
      </c>
      <c r="C69" s="55"/>
    </row>
    <row r="70" spans="1:5" x14ac:dyDescent="0.4">
      <c r="A70">
        <v>8</v>
      </c>
      <c r="B70" t="s">
        <v>278</v>
      </c>
    </row>
    <row r="71" spans="1:5" x14ac:dyDescent="0.4">
      <c r="A71">
        <v>9</v>
      </c>
      <c r="B71" t="s">
        <v>279</v>
      </c>
      <c r="C71" s="58" t="s">
        <v>38</v>
      </c>
    </row>
    <row r="72" spans="1:5" x14ac:dyDescent="0.4">
      <c r="A72">
        <v>10</v>
      </c>
      <c r="B72" t="s">
        <v>265</v>
      </c>
    </row>
    <row r="73" spans="1:5" x14ac:dyDescent="0.4">
      <c r="A73">
        <v>11</v>
      </c>
      <c r="B73" t="s">
        <v>266</v>
      </c>
      <c r="C73" s="58" t="s">
        <v>38</v>
      </c>
    </row>
    <row r="74" spans="1:5" x14ac:dyDescent="0.4">
      <c r="A74">
        <v>12</v>
      </c>
      <c r="B74" t="s">
        <v>267</v>
      </c>
    </row>
    <row r="75" spans="1:5" x14ac:dyDescent="0.4">
      <c r="A75">
        <v>13</v>
      </c>
      <c r="B75" t="s">
        <v>268</v>
      </c>
      <c r="C75" s="58" t="s">
        <v>38</v>
      </c>
    </row>
    <row r="76" spans="1:5" x14ac:dyDescent="0.4">
      <c r="A76">
        <v>14</v>
      </c>
      <c r="B76" t="s">
        <v>270</v>
      </c>
    </row>
    <row r="77" spans="1:5" x14ac:dyDescent="0.4">
      <c r="A77">
        <v>15</v>
      </c>
      <c r="B77" s="40" t="s">
        <v>269</v>
      </c>
    </row>
    <row r="78" spans="1:5" x14ac:dyDescent="0.4">
      <c r="A78">
        <v>16</v>
      </c>
      <c r="B78" t="s">
        <v>272</v>
      </c>
    </row>
    <row r="79" spans="1:5" x14ac:dyDescent="0.4">
      <c r="A79">
        <v>17</v>
      </c>
      <c r="B79" t="s">
        <v>275</v>
      </c>
    </row>
    <row r="80" spans="1:5" x14ac:dyDescent="0.4">
      <c r="A80">
        <v>18</v>
      </c>
      <c r="B80" t="s">
        <v>274</v>
      </c>
    </row>
    <row r="81" spans="1:4" x14ac:dyDescent="0.4">
      <c r="A81">
        <v>19</v>
      </c>
      <c r="B81" t="s">
        <v>271</v>
      </c>
    </row>
    <row r="82" spans="1:4" x14ac:dyDescent="0.4">
      <c r="A82">
        <v>20</v>
      </c>
      <c r="B82" t="s">
        <v>276</v>
      </c>
    </row>
    <row r="83" spans="1:4" x14ac:dyDescent="0.4">
      <c r="A83">
        <v>21</v>
      </c>
      <c r="B83" t="s">
        <v>277</v>
      </c>
      <c r="D83" s="55"/>
    </row>
    <row r="84" spans="1:4" x14ac:dyDescent="0.4">
      <c r="A84">
        <v>22</v>
      </c>
      <c r="B84" s="40" t="s">
        <v>280</v>
      </c>
      <c r="C84" s="55"/>
    </row>
    <row r="85" spans="1:4" x14ac:dyDescent="0.4">
      <c r="A85">
        <v>23</v>
      </c>
      <c r="B85" t="s">
        <v>273</v>
      </c>
      <c r="C85" s="55"/>
    </row>
    <row r="86" spans="1:4" x14ac:dyDescent="0.4">
      <c r="A86">
        <v>24</v>
      </c>
      <c r="B86" s="48" t="s">
        <v>368</v>
      </c>
    </row>
    <row r="87" spans="1:4" x14ac:dyDescent="0.4">
      <c r="A87">
        <v>25</v>
      </c>
      <c r="B87" s="50" t="s">
        <v>347</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1"/>
  <sheetViews>
    <sheetView workbookViewId="0">
      <selection activeCell="A2" sqref="A2:G2"/>
    </sheetView>
  </sheetViews>
  <sheetFormatPr baseColWidth="10" defaultColWidth="11.42578125" defaultRowHeight="13.15" x14ac:dyDescent="0.4"/>
  <cols>
    <col min="1" max="1" width="24.42578125" style="34" customWidth="1"/>
    <col min="2" max="2" width="55.140625" style="34" customWidth="1"/>
    <col min="3" max="16384" width="11.42578125" style="34"/>
  </cols>
  <sheetData>
    <row r="1" spans="1:3" ht="13.5" thickBot="1" x14ac:dyDescent="0.45">
      <c r="A1" s="32" t="s">
        <v>443</v>
      </c>
      <c r="B1" s="33">
        <v>9</v>
      </c>
      <c r="C1" s="34">
        <f>MAX($A$3:$A$11)-1</f>
        <v>8</v>
      </c>
    </row>
    <row r="2" spans="1:3" ht="13.5" thickTop="1" x14ac:dyDescent="0.4">
      <c r="A2" s="38"/>
      <c r="B2" s="35" t="s">
        <v>35</v>
      </c>
      <c r="C2" s="34" t="s">
        <v>37</v>
      </c>
    </row>
    <row r="3" spans="1:3" x14ac:dyDescent="0.4">
      <c r="A3" s="36">
        <v>1</v>
      </c>
      <c r="B3" s="36" t="s">
        <v>47</v>
      </c>
      <c r="C3" s="13"/>
    </row>
    <row r="4" spans="1:3" x14ac:dyDescent="0.4">
      <c r="A4" s="36">
        <v>2</v>
      </c>
      <c r="B4" s="36" t="s">
        <v>54</v>
      </c>
      <c r="C4" s="13"/>
    </row>
    <row r="5" spans="1:3" x14ac:dyDescent="0.4">
      <c r="A5" s="36">
        <v>3</v>
      </c>
      <c r="B5" s="36" t="s">
        <v>48</v>
      </c>
      <c r="C5" s="13"/>
    </row>
    <row r="6" spans="1:3" x14ac:dyDescent="0.4">
      <c r="A6" s="36">
        <v>4</v>
      </c>
      <c r="B6" s="36" t="s">
        <v>445</v>
      </c>
      <c r="C6" s="13"/>
    </row>
    <row r="7" spans="1:3" x14ac:dyDescent="0.4">
      <c r="A7" s="36">
        <v>5</v>
      </c>
      <c r="B7" s="36" t="s">
        <v>139</v>
      </c>
      <c r="C7" s="13"/>
    </row>
    <row r="8" spans="1:3" x14ac:dyDescent="0.4">
      <c r="A8" s="36">
        <v>6</v>
      </c>
      <c r="B8" s="36" t="s">
        <v>167</v>
      </c>
      <c r="C8" s="13"/>
    </row>
    <row r="9" spans="1:3" x14ac:dyDescent="0.4">
      <c r="A9" s="36">
        <v>7</v>
      </c>
      <c r="B9" s="36" t="s">
        <v>437</v>
      </c>
      <c r="C9" s="13"/>
    </row>
    <row r="10" spans="1:3" ht="13.9" x14ac:dyDescent="0.4">
      <c r="A10" s="36">
        <v>8</v>
      </c>
      <c r="B10" s="48" t="s">
        <v>368</v>
      </c>
      <c r="C10" s="13"/>
    </row>
    <row r="11" spans="1:3" x14ac:dyDescent="0.4">
      <c r="A11" s="36">
        <v>9</v>
      </c>
      <c r="B11"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C18"/>
  <sheetViews>
    <sheetView workbookViewId="0">
      <selection activeCell="A2" sqref="A2:G2"/>
    </sheetView>
  </sheetViews>
  <sheetFormatPr baseColWidth="10" defaultColWidth="11.42578125" defaultRowHeight="13.15" x14ac:dyDescent="0.4"/>
  <cols>
    <col min="1" max="1" width="13.140625" style="34" customWidth="1"/>
    <col min="2" max="2" width="55.140625" style="34" customWidth="1"/>
    <col min="3" max="16384" width="11.42578125" style="34"/>
  </cols>
  <sheetData>
    <row r="1" spans="1:3" ht="13.5" thickBot="1" x14ac:dyDescent="0.45">
      <c r="A1" s="34" t="s">
        <v>41</v>
      </c>
      <c r="B1" s="34">
        <v>16</v>
      </c>
      <c r="C1" s="34">
        <f>MAX($A$3:$A$18)-1</f>
        <v>15</v>
      </c>
    </row>
    <row r="2" spans="1:3" ht="13.5" thickTop="1" x14ac:dyDescent="0.4">
      <c r="A2" s="35" t="s">
        <v>34</v>
      </c>
      <c r="B2" s="35" t="s">
        <v>35</v>
      </c>
    </row>
    <row r="3" spans="1:3" x14ac:dyDescent="0.4">
      <c r="A3" s="36">
        <v>1</v>
      </c>
      <c r="B3" s="23" t="s">
        <v>65</v>
      </c>
      <c r="C3" s="37"/>
    </row>
    <row r="4" spans="1:3" x14ac:dyDescent="0.4">
      <c r="A4" s="36">
        <v>2</v>
      </c>
      <c r="B4" s="23" t="s">
        <v>66</v>
      </c>
      <c r="C4" s="34" t="s">
        <v>38</v>
      </c>
    </row>
    <row r="5" spans="1:3" x14ac:dyDescent="0.4">
      <c r="A5" s="36">
        <v>3</v>
      </c>
      <c r="B5" s="23" t="s">
        <v>71</v>
      </c>
    </row>
    <row r="6" spans="1:3" x14ac:dyDescent="0.4">
      <c r="A6" s="36">
        <v>4</v>
      </c>
      <c r="B6" s="23" t="s">
        <v>72</v>
      </c>
      <c r="C6" s="34" t="s">
        <v>38</v>
      </c>
    </row>
    <row r="7" spans="1:3" x14ac:dyDescent="0.4">
      <c r="A7" s="36">
        <v>5</v>
      </c>
      <c r="B7" s="23" t="s">
        <v>67</v>
      </c>
    </row>
    <row r="8" spans="1:3" x14ac:dyDescent="0.4">
      <c r="A8" s="36">
        <v>6</v>
      </c>
      <c r="B8" s="23" t="s">
        <v>68</v>
      </c>
      <c r="C8" s="34" t="s">
        <v>38</v>
      </c>
    </row>
    <row r="9" spans="1:3" x14ac:dyDescent="0.4">
      <c r="A9" s="36">
        <v>7</v>
      </c>
      <c r="B9" s="23" t="s">
        <v>169</v>
      </c>
    </row>
    <row r="10" spans="1:3" x14ac:dyDescent="0.4">
      <c r="A10" s="36">
        <v>8</v>
      </c>
      <c r="B10" s="23" t="s">
        <v>168</v>
      </c>
      <c r="C10" s="34" t="s">
        <v>38</v>
      </c>
    </row>
    <row r="11" spans="1:3" x14ac:dyDescent="0.4">
      <c r="A11" s="36">
        <v>9</v>
      </c>
      <c r="B11" s="23" t="s">
        <v>163</v>
      </c>
    </row>
    <row r="12" spans="1:3" x14ac:dyDescent="0.4">
      <c r="A12" s="36">
        <v>10</v>
      </c>
      <c r="B12" s="23" t="s">
        <v>176</v>
      </c>
      <c r="C12" s="34" t="s">
        <v>38</v>
      </c>
    </row>
    <row r="13" spans="1:3" x14ac:dyDescent="0.4">
      <c r="A13" s="36">
        <v>11</v>
      </c>
      <c r="B13" s="23" t="s">
        <v>328</v>
      </c>
    </row>
    <row r="14" spans="1:3" x14ac:dyDescent="0.4">
      <c r="A14" s="36">
        <v>12</v>
      </c>
      <c r="B14" s="23" t="s">
        <v>49</v>
      </c>
      <c r="C14" s="13"/>
    </row>
    <row r="15" spans="1:3" x14ac:dyDescent="0.4">
      <c r="A15" s="36">
        <v>13</v>
      </c>
      <c r="B15" s="23" t="s">
        <v>50</v>
      </c>
      <c r="C15" s="13"/>
    </row>
    <row r="16" spans="1:3" x14ac:dyDescent="0.4">
      <c r="A16" s="36">
        <v>14</v>
      </c>
      <c r="B16" s="23" t="s">
        <v>51</v>
      </c>
      <c r="C16" s="13"/>
    </row>
    <row r="17" spans="1:2" ht="13.9" x14ac:dyDescent="0.4">
      <c r="A17" s="36">
        <v>15</v>
      </c>
      <c r="B17" s="48" t="s">
        <v>368</v>
      </c>
    </row>
    <row r="18" spans="1:2" x14ac:dyDescent="0.4">
      <c r="A18" s="36">
        <v>16</v>
      </c>
      <c r="B18"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A2" sqref="A2:G2"/>
    </sheetView>
  </sheetViews>
  <sheetFormatPr baseColWidth="10" defaultColWidth="11.42578125" defaultRowHeight="13.15" x14ac:dyDescent="0.4"/>
  <cols>
    <col min="1" max="1" width="13.140625" style="34" customWidth="1"/>
    <col min="2" max="2" width="55.140625" style="34" customWidth="1"/>
    <col min="3" max="16384" width="11.42578125" style="34"/>
  </cols>
  <sheetData>
    <row r="1" spans="1:3" ht="66" thickBot="1" x14ac:dyDescent="0.45">
      <c r="A1" s="13" t="s">
        <v>58</v>
      </c>
      <c r="B1" s="33">
        <v>14</v>
      </c>
      <c r="C1" s="34">
        <f>MAX($A$3:$A$16)-1</f>
        <v>13</v>
      </c>
    </row>
    <row r="2" spans="1:3" ht="13.5" thickTop="1" x14ac:dyDescent="0.4">
      <c r="A2" s="35" t="s">
        <v>34</v>
      </c>
      <c r="B2" s="35" t="s">
        <v>35</v>
      </c>
      <c r="C2" s="34" t="s">
        <v>36</v>
      </c>
    </row>
    <row r="3" spans="1:3" x14ac:dyDescent="0.4">
      <c r="A3" s="36">
        <v>1</v>
      </c>
      <c r="B3" s="23" t="s">
        <v>73</v>
      </c>
      <c r="C3" s="37"/>
    </row>
    <row r="4" spans="1:3" x14ac:dyDescent="0.4">
      <c r="A4" s="36">
        <v>2</v>
      </c>
      <c r="B4" s="23" t="s">
        <v>74</v>
      </c>
      <c r="C4" s="34" t="s">
        <v>38</v>
      </c>
    </row>
    <row r="5" spans="1:3" x14ac:dyDescent="0.4">
      <c r="A5" s="36">
        <v>3</v>
      </c>
      <c r="B5" s="23" t="s">
        <v>98</v>
      </c>
    </row>
    <row r="6" spans="1:3" x14ac:dyDescent="0.4">
      <c r="A6" s="36">
        <v>4</v>
      </c>
      <c r="B6" s="23" t="s">
        <v>99</v>
      </c>
      <c r="C6" s="34" t="s">
        <v>38</v>
      </c>
    </row>
    <row r="7" spans="1:3" x14ac:dyDescent="0.4">
      <c r="A7" s="36">
        <v>5</v>
      </c>
      <c r="B7" s="23" t="s">
        <v>69</v>
      </c>
    </row>
    <row r="8" spans="1:3" ht="15.75" customHeight="1" x14ac:dyDescent="0.4">
      <c r="A8" s="36">
        <v>6</v>
      </c>
      <c r="B8" s="23" t="s">
        <v>70</v>
      </c>
      <c r="C8" s="34" t="s">
        <v>38</v>
      </c>
    </row>
    <row r="9" spans="1:3" x14ac:dyDescent="0.4">
      <c r="A9" s="36">
        <v>7</v>
      </c>
      <c r="B9" s="23" t="s">
        <v>100</v>
      </c>
      <c r="C9" s="13"/>
    </row>
    <row r="10" spans="1:3" x14ac:dyDescent="0.4">
      <c r="A10" s="36">
        <v>8</v>
      </c>
      <c r="B10" s="23" t="s">
        <v>101</v>
      </c>
      <c r="C10" s="13" t="s">
        <v>38</v>
      </c>
    </row>
    <row r="11" spans="1:3" x14ac:dyDescent="0.4">
      <c r="A11" s="36">
        <v>9</v>
      </c>
      <c r="B11" s="23" t="s">
        <v>102</v>
      </c>
      <c r="C11" s="13"/>
    </row>
    <row r="12" spans="1:3" x14ac:dyDescent="0.4">
      <c r="A12" s="36">
        <v>10</v>
      </c>
      <c r="B12" s="23" t="s">
        <v>329</v>
      </c>
      <c r="C12" s="13"/>
    </row>
    <row r="13" spans="1:3" x14ac:dyDescent="0.4">
      <c r="A13" s="36">
        <v>11</v>
      </c>
      <c r="B13" s="23" t="s">
        <v>52</v>
      </c>
      <c r="C13" s="13"/>
    </row>
    <row r="14" spans="1:3" x14ac:dyDescent="0.4">
      <c r="A14" s="36">
        <v>12</v>
      </c>
      <c r="B14" s="23" t="s">
        <v>372</v>
      </c>
      <c r="C14" s="13"/>
    </row>
    <row r="15" spans="1:3" ht="13.9" x14ac:dyDescent="0.4">
      <c r="A15" s="36">
        <v>13</v>
      </c>
      <c r="B15" s="48" t="s">
        <v>368</v>
      </c>
    </row>
    <row r="16" spans="1:3" x14ac:dyDescent="0.4">
      <c r="A16" s="36">
        <v>14</v>
      </c>
      <c r="B16"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E00A6-E896-4918-8E81-10C1D900AC51}">
  <dimension ref="A1"/>
  <sheetViews>
    <sheetView workbookViewId="0"/>
  </sheetViews>
  <sheetFormatPr baseColWidth="10" defaultColWidth="11.42578125" defaultRowHeight="13.9" x14ac:dyDescent="0.4"/>
  <cols>
    <col min="1" max="16384" width="11.42578125" style="12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19"/>
  <sheetViews>
    <sheetView workbookViewId="0">
      <selection activeCell="A2" sqref="A2:G2"/>
    </sheetView>
  </sheetViews>
  <sheetFormatPr baseColWidth="10" defaultColWidth="11.42578125" defaultRowHeight="13.15" x14ac:dyDescent="0.4"/>
  <cols>
    <col min="1" max="1" width="13.140625" style="34" customWidth="1"/>
    <col min="2" max="2" width="55.140625" style="34" customWidth="1"/>
    <col min="3" max="16384" width="11.42578125" style="34"/>
  </cols>
  <sheetData>
    <row r="1" spans="1:4" ht="26.65" thickBot="1" x14ac:dyDescent="0.45">
      <c r="A1" s="32" t="s">
        <v>59</v>
      </c>
      <c r="B1" s="33">
        <v>17</v>
      </c>
      <c r="C1" s="34">
        <f>MAX($A$3:$A$19)-1</f>
        <v>16</v>
      </c>
    </row>
    <row r="2" spans="1:4" ht="13.5" thickTop="1" x14ac:dyDescent="0.4">
      <c r="A2" s="35" t="s">
        <v>34</v>
      </c>
      <c r="B2" s="35" t="s">
        <v>35</v>
      </c>
      <c r="C2" s="34" t="s">
        <v>36</v>
      </c>
    </row>
    <row r="3" spans="1:4" x14ac:dyDescent="0.4">
      <c r="A3" s="23">
        <v>1</v>
      </c>
      <c r="B3" s="23" t="s">
        <v>79</v>
      </c>
      <c r="C3" s="19"/>
    </row>
    <row r="4" spans="1:4" x14ac:dyDescent="0.4">
      <c r="A4" s="23">
        <v>2</v>
      </c>
      <c r="B4" s="23" t="s">
        <v>80</v>
      </c>
      <c r="C4" s="19" t="s">
        <v>38</v>
      </c>
      <c r="D4" s="13"/>
    </row>
    <row r="5" spans="1:4" x14ac:dyDescent="0.4">
      <c r="A5" s="23">
        <v>3</v>
      </c>
      <c r="B5" s="23" t="s">
        <v>181</v>
      </c>
      <c r="C5" s="19"/>
      <c r="D5" s="13"/>
    </row>
    <row r="6" spans="1:4" x14ac:dyDescent="0.4">
      <c r="A6" s="23">
        <v>4</v>
      </c>
      <c r="B6" s="23" t="s">
        <v>182</v>
      </c>
      <c r="C6" s="19" t="s">
        <v>38</v>
      </c>
      <c r="D6" s="13"/>
    </row>
    <row r="7" spans="1:4" x14ac:dyDescent="0.4">
      <c r="A7" s="23">
        <v>5</v>
      </c>
      <c r="B7" s="23" t="s">
        <v>289</v>
      </c>
      <c r="C7" s="19"/>
      <c r="D7" s="13"/>
    </row>
    <row r="8" spans="1:4" x14ac:dyDescent="0.4">
      <c r="A8" s="23">
        <v>6</v>
      </c>
      <c r="B8" s="23" t="s">
        <v>330</v>
      </c>
      <c r="C8" s="19"/>
      <c r="D8" s="13"/>
    </row>
    <row r="9" spans="1:4" x14ac:dyDescent="0.4">
      <c r="A9" s="23">
        <v>7</v>
      </c>
      <c r="B9" s="23" t="s">
        <v>161</v>
      </c>
      <c r="C9" s="19"/>
      <c r="D9" s="13"/>
    </row>
    <row r="10" spans="1:4" x14ac:dyDescent="0.4">
      <c r="A10" s="23">
        <v>8</v>
      </c>
      <c r="B10" s="23" t="s">
        <v>103</v>
      </c>
      <c r="C10" s="19"/>
      <c r="D10" s="13"/>
    </row>
    <row r="11" spans="1:4" x14ac:dyDescent="0.4">
      <c r="A11" s="23">
        <v>9</v>
      </c>
      <c r="B11" s="23" t="s">
        <v>104</v>
      </c>
      <c r="C11" s="19" t="s">
        <v>38</v>
      </c>
      <c r="D11" s="13"/>
    </row>
    <row r="12" spans="1:4" x14ac:dyDescent="0.4">
      <c r="A12" s="23">
        <v>10</v>
      </c>
      <c r="B12" s="23" t="s">
        <v>160</v>
      </c>
      <c r="C12" s="19"/>
      <c r="D12" s="13"/>
    </row>
    <row r="13" spans="1:4" x14ac:dyDescent="0.4">
      <c r="A13" s="23">
        <v>11</v>
      </c>
      <c r="B13" s="23" t="s">
        <v>105</v>
      </c>
      <c r="C13" s="19"/>
      <c r="D13" s="13"/>
    </row>
    <row r="14" spans="1:4" x14ac:dyDescent="0.4">
      <c r="A14" s="23">
        <v>12</v>
      </c>
      <c r="B14" s="23" t="s">
        <v>106</v>
      </c>
      <c r="C14" s="19"/>
      <c r="D14" s="13"/>
    </row>
    <row r="15" spans="1:4" ht="26.25" x14ac:dyDescent="0.4">
      <c r="A15" s="23">
        <v>13</v>
      </c>
      <c r="B15" s="23" t="s">
        <v>331</v>
      </c>
      <c r="C15" s="19"/>
      <c r="D15" s="13"/>
    </row>
    <row r="16" spans="1:4" x14ac:dyDescent="0.4">
      <c r="A16" s="23">
        <v>14</v>
      </c>
      <c r="B16" s="23" t="s">
        <v>418</v>
      </c>
      <c r="C16" s="19"/>
      <c r="D16" s="13"/>
    </row>
    <row r="17" spans="1:4" ht="26.25" x14ac:dyDescent="0.4">
      <c r="A17" s="23">
        <v>15</v>
      </c>
      <c r="B17" s="23" t="s">
        <v>419</v>
      </c>
      <c r="C17" s="19"/>
      <c r="D17" s="13"/>
    </row>
    <row r="18" spans="1:4" ht="13.9" x14ac:dyDescent="0.4">
      <c r="A18" s="23">
        <v>16</v>
      </c>
      <c r="B18" s="48" t="s">
        <v>368</v>
      </c>
      <c r="C18" s="36"/>
      <c r="D18" s="13"/>
    </row>
    <row r="19" spans="1:4" x14ac:dyDescent="0.4">
      <c r="A19" s="23">
        <v>17</v>
      </c>
      <c r="B19"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29"/>
  <sheetViews>
    <sheetView workbookViewId="0">
      <selection activeCell="A2" sqref="A2:G2"/>
    </sheetView>
  </sheetViews>
  <sheetFormatPr baseColWidth="10" defaultColWidth="11.42578125" defaultRowHeight="13.15" x14ac:dyDescent="0.4"/>
  <cols>
    <col min="1" max="1" width="13.140625" style="34" customWidth="1"/>
    <col min="2" max="2" width="56.5703125" style="34" customWidth="1"/>
    <col min="3" max="16384" width="11.42578125" style="34"/>
  </cols>
  <sheetData>
    <row r="1" spans="1:3" ht="13.5" thickBot="1" x14ac:dyDescent="0.45">
      <c r="A1" s="32" t="s">
        <v>56</v>
      </c>
      <c r="B1" s="33">
        <v>27</v>
      </c>
      <c r="C1" s="34">
        <f>MAX($A$3:$A$29)-1</f>
        <v>26</v>
      </c>
    </row>
    <row r="2" spans="1:3" ht="13.5" thickTop="1" x14ac:dyDescent="0.4">
      <c r="A2" s="35" t="s">
        <v>34</v>
      </c>
      <c r="B2" s="35" t="s">
        <v>35</v>
      </c>
      <c r="C2" s="34" t="s">
        <v>36</v>
      </c>
    </row>
    <row r="3" spans="1:3" x14ac:dyDescent="0.4">
      <c r="A3" s="23">
        <v>1</v>
      </c>
      <c r="B3" s="23" t="s">
        <v>81</v>
      </c>
      <c r="C3" s="19"/>
    </row>
    <row r="4" spans="1:3" x14ac:dyDescent="0.4">
      <c r="A4" s="23">
        <v>2</v>
      </c>
      <c r="B4" s="23" t="s">
        <v>82</v>
      </c>
      <c r="C4" s="19" t="s">
        <v>38</v>
      </c>
    </row>
    <row r="5" spans="1:3" x14ac:dyDescent="0.4">
      <c r="A5" s="23">
        <v>3</v>
      </c>
      <c r="B5" s="23" t="s">
        <v>83</v>
      </c>
      <c r="C5" s="19"/>
    </row>
    <row r="6" spans="1:3" x14ac:dyDescent="0.4">
      <c r="A6" s="23">
        <v>4</v>
      </c>
      <c r="B6" s="23" t="s">
        <v>84</v>
      </c>
      <c r="C6" s="19" t="s">
        <v>38</v>
      </c>
    </row>
    <row r="7" spans="1:3" x14ac:dyDescent="0.4">
      <c r="A7" s="23">
        <v>5</v>
      </c>
      <c r="B7" s="23" t="s">
        <v>85</v>
      </c>
      <c r="C7" s="19"/>
    </row>
    <row r="8" spans="1:3" x14ac:dyDescent="0.4">
      <c r="A8" s="23">
        <v>6</v>
      </c>
      <c r="B8" s="23" t="s">
        <v>86</v>
      </c>
      <c r="C8" s="19" t="s">
        <v>38</v>
      </c>
    </row>
    <row r="9" spans="1:3" x14ac:dyDescent="0.4">
      <c r="A9" s="23">
        <v>7</v>
      </c>
      <c r="B9" s="23" t="s">
        <v>170</v>
      </c>
      <c r="C9" s="19"/>
    </row>
    <row r="10" spans="1:3" x14ac:dyDescent="0.4">
      <c r="A10" s="23">
        <v>8</v>
      </c>
      <c r="B10" s="23" t="s">
        <v>171</v>
      </c>
      <c r="C10" s="19" t="s">
        <v>38</v>
      </c>
    </row>
    <row r="11" spans="1:3" x14ac:dyDescent="0.4">
      <c r="A11" s="23">
        <v>9</v>
      </c>
      <c r="B11" s="23" t="s">
        <v>107</v>
      </c>
      <c r="C11" s="19"/>
    </row>
    <row r="12" spans="1:3" x14ac:dyDescent="0.4">
      <c r="A12" s="23">
        <v>10</v>
      </c>
      <c r="B12" s="23" t="s">
        <v>108</v>
      </c>
      <c r="C12" s="19" t="s">
        <v>38</v>
      </c>
    </row>
    <row r="13" spans="1:3" x14ac:dyDescent="0.4">
      <c r="A13" s="23">
        <v>11</v>
      </c>
      <c r="B13" s="23" t="s">
        <v>310</v>
      </c>
      <c r="C13" s="19"/>
    </row>
    <row r="14" spans="1:3" x14ac:dyDescent="0.4">
      <c r="A14" s="23">
        <v>12</v>
      </c>
      <c r="B14" s="23" t="s">
        <v>311</v>
      </c>
      <c r="C14" s="19" t="s">
        <v>38</v>
      </c>
    </row>
    <row r="15" spans="1:3" x14ac:dyDescent="0.4">
      <c r="A15" s="23">
        <v>13</v>
      </c>
      <c r="B15" s="23" t="s">
        <v>349</v>
      </c>
      <c r="C15" s="19"/>
    </row>
    <row r="16" spans="1:3" x14ac:dyDescent="0.4">
      <c r="A16" s="23">
        <v>14</v>
      </c>
      <c r="B16" s="23" t="s">
        <v>350</v>
      </c>
      <c r="C16" s="19" t="s">
        <v>38</v>
      </c>
    </row>
    <row r="17" spans="1:3" x14ac:dyDescent="0.4">
      <c r="A17" s="23">
        <v>15</v>
      </c>
      <c r="B17" s="23" t="s">
        <v>215</v>
      </c>
      <c r="C17" s="19"/>
    </row>
    <row r="18" spans="1:3" x14ac:dyDescent="0.4">
      <c r="A18" s="23">
        <v>16</v>
      </c>
      <c r="B18" s="23" t="s">
        <v>216</v>
      </c>
      <c r="C18" s="19" t="s">
        <v>38</v>
      </c>
    </row>
    <row r="19" spans="1:3" x14ac:dyDescent="0.4">
      <c r="A19" s="23">
        <v>17</v>
      </c>
      <c r="B19" s="23" t="s">
        <v>332</v>
      </c>
      <c r="C19" s="19"/>
    </row>
    <row r="20" spans="1:3" x14ac:dyDescent="0.4">
      <c r="A20" s="23">
        <v>18</v>
      </c>
      <c r="B20" s="23" t="s">
        <v>333</v>
      </c>
      <c r="C20" s="19" t="s">
        <v>38</v>
      </c>
    </row>
    <row r="21" spans="1:3" x14ac:dyDescent="0.4">
      <c r="A21" s="23">
        <v>19</v>
      </c>
      <c r="B21" s="23" t="s">
        <v>334</v>
      </c>
      <c r="C21" s="19"/>
    </row>
    <row r="22" spans="1:3" x14ac:dyDescent="0.4">
      <c r="A22" s="23">
        <v>20</v>
      </c>
      <c r="B22" s="23" t="s">
        <v>335</v>
      </c>
      <c r="C22" s="19" t="s">
        <v>38</v>
      </c>
    </row>
    <row r="23" spans="1:3" x14ac:dyDescent="0.4">
      <c r="A23" s="23">
        <v>21</v>
      </c>
      <c r="B23" s="23" t="s">
        <v>109</v>
      </c>
      <c r="C23" s="19"/>
    </row>
    <row r="24" spans="1:3" x14ac:dyDescent="0.4">
      <c r="A24" s="23">
        <v>22</v>
      </c>
      <c r="B24" s="23" t="s">
        <v>64</v>
      </c>
      <c r="C24" s="19"/>
    </row>
    <row r="25" spans="1:3" x14ac:dyDescent="0.4">
      <c r="A25" s="23">
        <v>23</v>
      </c>
      <c r="B25" s="23" t="s">
        <v>51</v>
      </c>
    </row>
    <row r="26" spans="1:3" x14ac:dyDescent="0.4">
      <c r="A26" s="23">
        <v>24</v>
      </c>
      <c r="B26" s="23" t="s">
        <v>183</v>
      </c>
      <c r="C26" s="19"/>
    </row>
    <row r="27" spans="1:3" x14ac:dyDescent="0.4">
      <c r="A27" s="23">
        <v>25</v>
      </c>
      <c r="B27" s="23" t="s">
        <v>63</v>
      </c>
      <c r="C27" s="19" t="s">
        <v>38</v>
      </c>
    </row>
    <row r="28" spans="1:3" ht="13.9" x14ac:dyDescent="0.4">
      <c r="A28" s="23">
        <v>26</v>
      </c>
      <c r="B28" s="48" t="s">
        <v>368</v>
      </c>
      <c r="C28" s="36"/>
    </row>
    <row r="29" spans="1:3" x14ac:dyDescent="0.4">
      <c r="A29" s="23">
        <v>27</v>
      </c>
      <c r="B29"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C22"/>
  <sheetViews>
    <sheetView workbookViewId="0">
      <selection activeCell="A2" sqref="A2:G2"/>
    </sheetView>
  </sheetViews>
  <sheetFormatPr baseColWidth="10" defaultColWidth="11.42578125" defaultRowHeight="13.15" x14ac:dyDescent="0.4"/>
  <cols>
    <col min="1" max="1" width="13.140625" style="34" customWidth="1"/>
    <col min="2" max="2" width="55.140625" style="34" customWidth="1"/>
    <col min="3" max="16384" width="11.42578125" style="34"/>
  </cols>
  <sheetData>
    <row r="1" spans="1:3" ht="26.65" thickBot="1" x14ac:dyDescent="0.45">
      <c r="A1" s="32" t="s">
        <v>61</v>
      </c>
      <c r="B1" s="33">
        <v>20</v>
      </c>
      <c r="C1" s="34">
        <f>MAX($A$3:$A$22)-1</f>
        <v>19</v>
      </c>
    </row>
    <row r="2" spans="1:3" ht="13.5" thickTop="1" x14ac:dyDescent="0.4">
      <c r="A2" s="35" t="s">
        <v>34</v>
      </c>
      <c r="B2" s="35" t="s">
        <v>35</v>
      </c>
      <c r="C2" s="34" t="s">
        <v>36</v>
      </c>
    </row>
    <row r="3" spans="1:3" x14ac:dyDescent="0.4">
      <c r="A3" s="36">
        <v>1</v>
      </c>
      <c r="B3" s="23" t="s">
        <v>89</v>
      </c>
      <c r="C3" s="13"/>
    </row>
    <row r="4" spans="1:3" ht="26.25" x14ac:dyDescent="0.4">
      <c r="A4" s="36">
        <v>2</v>
      </c>
      <c r="B4" s="23" t="s">
        <v>90</v>
      </c>
      <c r="C4" s="13" t="s">
        <v>38</v>
      </c>
    </row>
    <row r="5" spans="1:3" x14ac:dyDescent="0.4">
      <c r="A5" s="36">
        <v>3</v>
      </c>
      <c r="B5" s="23" t="s">
        <v>383</v>
      </c>
      <c r="C5" s="13"/>
    </row>
    <row r="6" spans="1:3" x14ac:dyDescent="0.4">
      <c r="A6" s="36">
        <v>4</v>
      </c>
      <c r="B6" s="23" t="s">
        <v>384</v>
      </c>
      <c r="C6" s="13"/>
    </row>
    <row r="7" spans="1:3" x14ac:dyDescent="0.4">
      <c r="A7" s="36">
        <v>5</v>
      </c>
      <c r="B7" s="23" t="s">
        <v>91</v>
      </c>
      <c r="C7" s="13"/>
    </row>
    <row r="8" spans="1:3" x14ac:dyDescent="0.4">
      <c r="A8" s="36">
        <v>6</v>
      </c>
      <c r="B8" s="23" t="s">
        <v>92</v>
      </c>
      <c r="C8" s="13" t="s">
        <v>38</v>
      </c>
    </row>
    <row r="9" spans="1:3" x14ac:dyDescent="0.4">
      <c r="A9" s="36">
        <v>7</v>
      </c>
      <c r="B9" s="23" t="s">
        <v>93</v>
      </c>
      <c r="C9" s="13"/>
    </row>
    <row r="10" spans="1:3" ht="26.25" x14ac:dyDescent="0.4">
      <c r="A10" s="36">
        <v>8</v>
      </c>
      <c r="B10" s="23" t="s">
        <v>94</v>
      </c>
      <c r="C10" s="13" t="s">
        <v>38</v>
      </c>
    </row>
    <row r="11" spans="1:3" x14ac:dyDescent="0.4">
      <c r="A11" s="36">
        <v>9</v>
      </c>
      <c r="B11" s="23" t="s">
        <v>130</v>
      </c>
      <c r="C11" s="13"/>
    </row>
    <row r="12" spans="1:3" x14ac:dyDescent="0.4">
      <c r="A12" s="36">
        <v>10</v>
      </c>
      <c r="B12" s="23" t="s">
        <v>131</v>
      </c>
      <c r="C12" s="13" t="s">
        <v>38</v>
      </c>
    </row>
    <row r="13" spans="1:3" x14ac:dyDescent="0.4">
      <c r="A13" s="36">
        <v>11</v>
      </c>
      <c r="B13" s="23" t="s">
        <v>140</v>
      </c>
      <c r="C13" s="13"/>
    </row>
    <row r="14" spans="1:3" x14ac:dyDescent="0.4">
      <c r="A14" s="36">
        <v>12</v>
      </c>
      <c r="B14" s="23" t="s">
        <v>162</v>
      </c>
      <c r="C14" s="13" t="s">
        <v>38</v>
      </c>
    </row>
    <row r="15" spans="1:3" x14ac:dyDescent="0.4">
      <c r="A15" s="36">
        <v>13</v>
      </c>
      <c r="B15" s="34" t="s">
        <v>174</v>
      </c>
      <c r="C15" s="13"/>
    </row>
    <row r="16" spans="1:3" x14ac:dyDescent="0.4">
      <c r="A16" s="36">
        <v>14</v>
      </c>
      <c r="B16" s="34" t="s">
        <v>173</v>
      </c>
      <c r="C16" s="13" t="s">
        <v>38</v>
      </c>
    </row>
    <row r="17" spans="1:3" x14ac:dyDescent="0.4">
      <c r="A17" s="36">
        <v>15</v>
      </c>
      <c r="B17" s="23" t="s">
        <v>385</v>
      </c>
      <c r="C17" s="13"/>
    </row>
    <row r="18" spans="1:3" x14ac:dyDescent="0.4">
      <c r="A18" s="36">
        <v>16</v>
      </c>
      <c r="B18" s="23" t="s">
        <v>175</v>
      </c>
      <c r="C18" s="13"/>
    </row>
    <row r="19" spans="1:3" x14ac:dyDescent="0.4">
      <c r="A19" s="36">
        <v>17</v>
      </c>
      <c r="B19" s="23" t="s">
        <v>177</v>
      </c>
      <c r="C19" s="13"/>
    </row>
    <row r="20" spans="1:3" x14ac:dyDescent="0.4">
      <c r="A20" s="36">
        <v>18</v>
      </c>
      <c r="B20" s="23" t="s">
        <v>178</v>
      </c>
      <c r="C20" s="13"/>
    </row>
    <row r="21" spans="1:3" ht="13.9" x14ac:dyDescent="0.4">
      <c r="A21" s="36">
        <v>19</v>
      </c>
      <c r="B21" s="48" t="s">
        <v>368</v>
      </c>
      <c r="C21" s="13"/>
    </row>
    <row r="22" spans="1:3" x14ac:dyDescent="0.4">
      <c r="A22" s="36">
        <v>20</v>
      </c>
      <c r="B22"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C18"/>
  <sheetViews>
    <sheetView workbookViewId="0">
      <selection activeCell="A2" sqref="A2:G2"/>
    </sheetView>
  </sheetViews>
  <sheetFormatPr baseColWidth="10" defaultColWidth="11.42578125" defaultRowHeight="13.15" x14ac:dyDescent="0.4"/>
  <cols>
    <col min="1" max="1" width="13.140625" style="34" customWidth="1"/>
    <col min="2" max="2" width="62" style="34" customWidth="1"/>
    <col min="3" max="16384" width="11.42578125" style="34"/>
  </cols>
  <sheetData>
    <row r="1" spans="1:3" ht="26.65" thickBot="1" x14ac:dyDescent="0.45">
      <c r="A1" s="32" t="s">
        <v>60</v>
      </c>
      <c r="B1" s="33">
        <v>16</v>
      </c>
      <c r="C1" s="34">
        <f>MAX($A$3:$A$18)-1</f>
        <v>15</v>
      </c>
    </row>
    <row r="2" spans="1:3" ht="13.5" thickTop="1" x14ac:dyDescent="0.4">
      <c r="A2" s="35" t="s">
        <v>34</v>
      </c>
      <c r="B2" s="35" t="s">
        <v>35</v>
      </c>
      <c r="C2" s="34" t="s">
        <v>36</v>
      </c>
    </row>
    <row r="3" spans="1:3" x14ac:dyDescent="0.4">
      <c r="A3" s="36">
        <v>1</v>
      </c>
      <c r="B3" s="23" t="s">
        <v>87</v>
      </c>
      <c r="C3" s="37"/>
    </row>
    <row r="4" spans="1:3" x14ac:dyDescent="0.4">
      <c r="A4" s="36">
        <v>2</v>
      </c>
      <c r="B4" s="23" t="s">
        <v>88</v>
      </c>
      <c r="C4" s="13" t="s">
        <v>38</v>
      </c>
    </row>
    <row r="5" spans="1:3" x14ac:dyDescent="0.4">
      <c r="A5" s="36">
        <v>3</v>
      </c>
      <c r="B5" s="23" t="s">
        <v>112</v>
      </c>
      <c r="C5" s="13"/>
    </row>
    <row r="6" spans="1:3" x14ac:dyDescent="0.4">
      <c r="A6" s="36">
        <v>4</v>
      </c>
      <c r="B6" s="23" t="s">
        <v>113</v>
      </c>
      <c r="C6" s="13" t="s">
        <v>38</v>
      </c>
    </row>
    <row r="7" spans="1:3" x14ac:dyDescent="0.4">
      <c r="A7" s="36">
        <v>5</v>
      </c>
      <c r="B7" s="23" t="s">
        <v>114</v>
      </c>
      <c r="C7" s="13"/>
    </row>
    <row r="8" spans="1:3" ht="26.25" x14ac:dyDescent="0.4">
      <c r="A8" s="36">
        <v>6</v>
      </c>
      <c r="B8" s="23" t="s">
        <v>115</v>
      </c>
      <c r="C8" s="13" t="s">
        <v>38</v>
      </c>
    </row>
    <row r="9" spans="1:3" x14ac:dyDescent="0.4">
      <c r="A9" s="36">
        <v>7</v>
      </c>
      <c r="B9" s="23" t="s">
        <v>110</v>
      </c>
      <c r="C9" s="13"/>
    </row>
    <row r="10" spans="1:3" x14ac:dyDescent="0.4">
      <c r="A10" s="36">
        <v>8</v>
      </c>
      <c r="B10" s="23" t="s">
        <v>111</v>
      </c>
      <c r="C10" s="13"/>
    </row>
    <row r="11" spans="1:3" x14ac:dyDescent="0.4">
      <c r="A11" s="36">
        <v>9</v>
      </c>
      <c r="B11" s="23" t="s">
        <v>172</v>
      </c>
      <c r="C11" s="13"/>
    </row>
    <row r="12" spans="1:3" x14ac:dyDescent="0.4">
      <c r="A12" s="36">
        <v>10</v>
      </c>
      <c r="B12" s="23" t="s">
        <v>336</v>
      </c>
      <c r="C12" s="13"/>
    </row>
    <row r="13" spans="1:3" x14ac:dyDescent="0.4">
      <c r="A13" s="36">
        <v>11</v>
      </c>
      <c r="B13" s="23" t="s">
        <v>351</v>
      </c>
      <c r="C13" s="13"/>
    </row>
    <row r="14" spans="1:3" x14ac:dyDescent="0.4">
      <c r="A14" s="36">
        <v>12</v>
      </c>
      <c r="B14" s="23" t="s">
        <v>388</v>
      </c>
      <c r="C14" s="13"/>
    </row>
    <row r="15" spans="1:3" x14ac:dyDescent="0.4">
      <c r="A15" s="36">
        <v>13</v>
      </c>
      <c r="B15" s="23" t="s">
        <v>420</v>
      </c>
      <c r="C15" s="13"/>
    </row>
    <row r="16" spans="1:3" x14ac:dyDescent="0.4">
      <c r="A16" s="36">
        <v>14</v>
      </c>
      <c r="B16" s="23" t="s">
        <v>421</v>
      </c>
      <c r="C16" s="13"/>
    </row>
    <row r="17" spans="1:3" ht="13.9" x14ac:dyDescent="0.4">
      <c r="A17" s="36">
        <v>15</v>
      </c>
      <c r="B17" s="48" t="s">
        <v>368</v>
      </c>
      <c r="C17" s="13"/>
    </row>
    <row r="18" spans="1:3" x14ac:dyDescent="0.4">
      <c r="A18" s="36">
        <v>16</v>
      </c>
      <c r="B18" s="50" t="s">
        <v>369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890-0D26-4A86-B212-79014CB352F7}">
  <sheetPr codeName="Tabelle25"/>
  <dimension ref="A1:F28"/>
  <sheetViews>
    <sheetView workbookViewId="0">
      <selection activeCell="A2" sqref="A2:G2"/>
    </sheetView>
  </sheetViews>
  <sheetFormatPr baseColWidth="10" defaultColWidth="11.42578125" defaultRowHeight="13.15" x14ac:dyDescent="0.4"/>
  <cols>
    <col min="1" max="1" width="13.140625" style="34" customWidth="1"/>
    <col min="2" max="2" width="56.640625" style="34" customWidth="1"/>
    <col min="3" max="16384" width="11.42578125" style="34"/>
  </cols>
  <sheetData>
    <row r="1" spans="1:6" ht="26.65" thickBot="1" x14ac:dyDescent="0.45">
      <c r="A1" s="32" t="s">
        <v>44</v>
      </c>
      <c r="B1" s="33"/>
      <c r="C1" s="34">
        <f>MAX($A$3:$A$28)-1</f>
        <v>25</v>
      </c>
      <c r="D1" s="34" t="s">
        <v>352</v>
      </c>
      <c r="E1" s="34" t="s">
        <v>353</v>
      </c>
      <c r="F1" s="34" t="s">
        <v>293</v>
      </c>
    </row>
    <row r="2" spans="1:6" ht="13.5" thickTop="1" x14ac:dyDescent="0.4">
      <c r="A2" s="35" t="s">
        <v>34</v>
      </c>
      <c r="B2" s="35" t="s">
        <v>35</v>
      </c>
      <c r="C2" s="34" t="s">
        <v>36</v>
      </c>
      <c r="D2" s="34">
        <v>26</v>
      </c>
      <c r="E2" s="34">
        <v>26</v>
      </c>
      <c r="F2" s="34">
        <v>26</v>
      </c>
    </row>
    <row r="3" spans="1:6" x14ac:dyDescent="0.4">
      <c r="A3" s="23">
        <v>1</v>
      </c>
      <c r="B3" s="23" t="s">
        <v>95</v>
      </c>
      <c r="C3" s="19"/>
    </row>
    <row r="4" spans="1:6" x14ac:dyDescent="0.4">
      <c r="A4" s="23">
        <v>2</v>
      </c>
      <c r="B4" s="23" t="s">
        <v>96</v>
      </c>
      <c r="C4" s="19" t="s">
        <v>38</v>
      </c>
    </row>
    <row r="5" spans="1:6" x14ac:dyDescent="0.4">
      <c r="A5" s="23">
        <v>3</v>
      </c>
      <c r="B5" s="23" t="s">
        <v>76</v>
      </c>
      <c r="C5" s="19"/>
    </row>
    <row r="6" spans="1:6" x14ac:dyDescent="0.4">
      <c r="A6" s="23">
        <v>4</v>
      </c>
      <c r="B6" s="23" t="s">
        <v>77</v>
      </c>
      <c r="C6" s="19" t="s">
        <v>38</v>
      </c>
    </row>
    <row r="7" spans="1:6" ht="26.25" x14ac:dyDescent="0.4">
      <c r="A7" s="23">
        <v>5</v>
      </c>
      <c r="B7" s="23" t="s">
        <v>144</v>
      </c>
      <c r="C7" s="19"/>
    </row>
    <row r="8" spans="1:6" ht="26.25" x14ac:dyDescent="0.4">
      <c r="A8" s="23">
        <v>6</v>
      </c>
      <c r="B8" s="23" t="s">
        <v>143</v>
      </c>
      <c r="C8" s="19"/>
    </row>
    <row r="9" spans="1:6" ht="26.25" x14ac:dyDescent="0.4">
      <c r="A9" s="23">
        <v>7</v>
      </c>
      <c r="B9" s="23" t="s">
        <v>142</v>
      </c>
      <c r="C9" s="19"/>
    </row>
    <row r="10" spans="1:6" x14ac:dyDescent="0.4">
      <c r="A10" s="23">
        <v>8</v>
      </c>
      <c r="B10" s="23" t="s">
        <v>53</v>
      </c>
      <c r="C10" s="19"/>
    </row>
    <row r="11" spans="1:6" x14ac:dyDescent="0.4">
      <c r="A11" s="23">
        <v>9</v>
      </c>
      <c r="B11" s="23" t="s">
        <v>160</v>
      </c>
      <c r="C11" s="19"/>
    </row>
    <row r="12" spans="1:6" x14ac:dyDescent="0.4">
      <c r="A12" s="23">
        <v>10</v>
      </c>
      <c r="B12" s="23" t="s">
        <v>161</v>
      </c>
      <c r="C12" s="19"/>
    </row>
    <row r="13" spans="1:6" x14ac:dyDescent="0.4">
      <c r="A13" s="23">
        <v>11</v>
      </c>
      <c r="B13" s="23" t="s">
        <v>78</v>
      </c>
      <c r="C13" s="19"/>
    </row>
    <row r="14" spans="1:6" ht="26.25" x14ac:dyDescent="0.4">
      <c r="A14" s="23">
        <v>12</v>
      </c>
      <c r="B14" s="23" t="s">
        <v>141</v>
      </c>
      <c r="C14" s="19"/>
    </row>
    <row r="15" spans="1:6" x14ac:dyDescent="0.4">
      <c r="A15" s="23">
        <v>13</v>
      </c>
      <c r="B15" s="23" t="s">
        <v>164</v>
      </c>
      <c r="C15" s="19"/>
    </row>
    <row r="16" spans="1:6" x14ac:dyDescent="0.4">
      <c r="A16" s="23">
        <v>14</v>
      </c>
      <c r="B16" s="23" t="s">
        <v>165</v>
      </c>
      <c r="C16" s="19"/>
    </row>
    <row r="17" spans="1:3" ht="26.25" x14ac:dyDescent="0.4">
      <c r="A17" s="23">
        <v>15</v>
      </c>
      <c r="B17" s="23" t="s">
        <v>184</v>
      </c>
      <c r="C17" s="19"/>
    </row>
    <row r="18" spans="1:3" x14ac:dyDescent="0.4">
      <c r="A18" s="23">
        <v>16</v>
      </c>
      <c r="B18" s="23" t="s">
        <v>185</v>
      </c>
      <c r="C18" s="19"/>
    </row>
    <row r="19" spans="1:3" x14ac:dyDescent="0.4">
      <c r="A19" s="23">
        <v>17</v>
      </c>
      <c r="B19" s="23" t="s">
        <v>287</v>
      </c>
      <c r="C19" s="19"/>
    </row>
    <row r="20" spans="1:3" x14ac:dyDescent="0.4">
      <c r="A20" s="23">
        <v>18</v>
      </c>
      <c r="B20" s="23" t="s">
        <v>288</v>
      </c>
      <c r="C20" s="19"/>
    </row>
    <row r="21" spans="1:3" x14ac:dyDescent="0.4">
      <c r="A21" s="23">
        <v>19</v>
      </c>
      <c r="B21" s="23" t="s">
        <v>337</v>
      </c>
      <c r="C21" s="19"/>
    </row>
    <row r="22" spans="1:3" x14ac:dyDescent="0.4">
      <c r="A22" s="23">
        <v>20</v>
      </c>
      <c r="B22" s="23" t="s">
        <v>422</v>
      </c>
      <c r="C22" s="19"/>
    </row>
    <row r="23" spans="1:3" x14ac:dyDescent="0.4">
      <c r="A23" s="23">
        <v>21</v>
      </c>
      <c r="B23" s="23" t="s">
        <v>426</v>
      </c>
      <c r="C23" s="19"/>
    </row>
    <row r="24" spans="1:3" x14ac:dyDescent="0.4">
      <c r="A24" s="23">
        <v>22</v>
      </c>
      <c r="B24" s="23" t="s">
        <v>423</v>
      </c>
      <c r="C24" s="19"/>
    </row>
    <row r="25" spans="1:3" x14ac:dyDescent="0.4">
      <c r="A25" s="23">
        <v>23</v>
      </c>
      <c r="B25" s="23" t="s">
        <v>424</v>
      </c>
      <c r="C25" s="19"/>
    </row>
    <row r="26" spans="1:3" x14ac:dyDescent="0.4">
      <c r="A26" s="23">
        <v>24</v>
      </c>
      <c r="B26" s="23" t="s">
        <v>425</v>
      </c>
      <c r="C26" s="19"/>
    </row>
    <row r="27" spans="1:3" ht="13.9" x14ac:dyDescent="0.4">
      <c r="A27" s="23">
        <v>25</v>
      </c>
      <c r="B27" s="48" t="s">
        <v>368</v>
      </c>
      <c r="C27" s="36"/>
    </row>
    <row r="28" spans="1:3" x14ac:dyDescent="0.4">
      <c r="A28" s="23">
        <v>26</v>
      </c>
      <c r="B28" s="50" t="s">
        <v>369</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E17"/>
  <sheetViews>
    <sheetView workbookViewId="0">
      <selection activeCell="A2" sqref="A2:G2"/>
    </sheetView>
  </sheetViews>
  <sheetFormatPr baseColWidth="10" defaultColWidth="11.42578125" defaultRowHeight="13.15" x14ac:dyDescent="0.4"/>
  <cols>
    <col min="1" max="1" width="13.140625" style="34" customWidth="1"/>
    <col min="2" max="2" width="62" style="34" customWidth="1"/>
    <col min="3" max="16384" width="11.42578125" style="34"/>
  </cols>
  <sheetData>
    <row r="1" spans="1:5" ht="13.5" thickBot="1" x14ac:dyDescent="0.45">
      <c r="A1" s="50" t="s">
        <v>290</v>
      </c>
      <c r="B1" s="52"/>
      <c r="C1" s="50">
        <f>MAX($A$3:$A$35)-1</f>
        <v>14</v>
      </c>
      <c r="D1" s="34" t="s">
        <v>400</v>
      </c>
      <c r="E1" s="34" t="s">
        <v>401</v>
      </c>
    </row>
    <row r="2" spans="1:5" ht="13.5" thickTop="1" x14ac:dyDescent="0.4">
      <c r="A2" s="64" t="s">
        <v>34</v>
      </c>
      <c r="B2" s="64" t="s">
        <v>35</v>
      </c>
      <c r="C2" s="50" t="s">
        <v>36</v>
      </c>
      <c r="D2" s="34">
        <v>15</v>
      </c>
      <c r="E2" s="34">
        <v>15</v>
      </c>
    </row>
    <row r="3" spans="1:5" ht="15.4" x14ac:dyDescent="0.4">
      <c r="A3" s="65">
        <v>1</v>
      </c>
      <c r="B3" s="66" t="s">
        <v>294</v>
      </c>
      <c r="C3" s="48"/>
    </row>
    <row r="4" spans="1:5" ht="15.4" x14ac:dyDescent="0.45">
      <c r="A4" s="65">
        <v>2</v>
      </c>
      <c r="B4" s="66" t="s">
        <v>295</v>
      </c>
      <c r="C4" s="46" t="s">
        <v>38</v>
      </c>
    </row>
    <row r="5" spans="1:5" ht="15.4" x14ac:dyDescent="0.45">
      <c r="A5" s="65">
        <v>3</v>
      </c>
      <c r="B5" s="66" t="s">
        <v>296</v>
      </c>
      <c r="C5" s="46"/>
    </row>
    <row r="6" spans="1:5" ht="15.4" x14ac:dyDescent="0.45">
      <c r="A6" s="65">
        <v>4</v>
      </c>
      <c r="B6" s="66" t="s">
        <v>297</v>
      </c>
      <c r="C6" s="46" t="s">
        <v>38</v>
      </c>
    </row>
    <row r="7" spans="1:5" ht="15.4" x14ac:dyDescent="0.45">
      <c r="A7" s="65">
        <v>5</v>
      </c>
      <c r="B7" s="66" t="s">
        <v>302</v>
      </c>
      <c r="C7" s="46"/>
    </row>
    <row r="8" spans="1:5" ht="15.4" x14ac:dyDescent="0.45">
      <c r="A8" s="65">
        <v>6</v>
      </c>
      <c r="B8" s="66" t="s">
        <v>303</v>
      </c>
      <c r="C8" s="46" t="s">
        <v>38</v>
      </c>
    </row>
    <row r="9" spans="1:5" ht="15.4" x14ac:dyDescent="0.45">
      <c r="A9" s="65">
        <v>7</v>
      </c>
      <c r="B9" s="67" t="s">
        <v>299</v>
      </c>
      <c r="C9" s="46"/>
    </row>
    <row r="10" spans="1:5" ht="15.4" x14ac:dyDescent="0.45">
      <c r="A10" s="65">
        <v>8</v>
      </c>
      <c r="B10" s="67" t="s">
        <v>298</v>
      </c>
      <c r="C10" s="46"/>
    </row>
    <row r="11" spans="1:5" ht="15.4" x14ac:dyDescent="0.45">
      <c r="A11" s="65">
        <v>9</v>
      </c>
      <c r="B11" s="67" t="s">
        <v>300</v>
      </c>
      <c r="C11" s="46"/>
    </row>
    <row r="12" spans="1:5" ht="15.4" x14ac:dyDescent="0.45">
      <c r="A12" s="65">
        <v>10</v>
      </c>
      <c r="B12" s="67" t="s">
        <v>301</v>
      </c>
      <c r="C12" s="46"/>
    </row>
    <row r="13" spans="1:5" ht="15.4" x14ac:dyDescent="0.45">
      <c r="A13" s="65">
        <v>11</v>
      </c>
      <c r="B13" s="66" t="s">
        <v>304</v>
      </c>
      <c r="C13" s="46"/>
    </row>
    <row r="14" spans="1:5" ht="15.4" x14ac:dyDescent="0.45">
      <c r="A14" s="65">
        <v>12</v>
      </c>
      <c r="B14" s="66" t="s">
        <v>305</v>
      </c>
      <c r="C14" s="46"/>
    </row>
    <row r="15" spans="1:5" ht="15.4" x14ac:dyDescent="0.45">
      <c r="A15" s="65">
        <v>13</v>
      </c>
      <c r="B15" s="66" t="s">
        <v>309</v>
      </c>
      <c r="C15" s="46"/>
    </row>
    <row r="16" spans="1:5" ht="15.4" x14ac:dyDescent="0.45">
      <c r="A16" s="65">
        <v>14</v>
      </c>
      <c r="B16" s="48" t="s">
        <v>368</v>
      </c>
      <c r="C16" s="46"/>
    </row>
    <row r="17" spans="1:2" ht="15.4" x14ac:dyDescent="0.4">
      <c r="A17" s="65">
        <v>15</v>
      </c>
      <c r="B17" s="50" t="s">
        <v>369</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5EBA-D85B-4172-95A2-987298940CB9}">
  <sheetPr codeName="Tabelle28"/>
  <dimension ref="A1:C10"/>
  <sheetViews>
    <sheetView workbookViewId="0">
      <selection activeCell="A2" sqref="A2:G2"/>
    </sheetView>
  </sheetViews>
  <sheetFormatPr baseColWidth="10" defaultColWidth="11.42578125" defaultRowHeight="15.4" x14ac:dyDescent="0.45"/>
  <cols>
    <col min="1" max="1" width="13.140625" style="46" customWidth="1"/>
    <col min="2" max="2" width="55.140625" style="69" customWidth="1"/>
    <col min="3" max="16384" width="11.42578125" style="46"/>
  </cols>
  <sheetData>
    <row r="1" spans="1:3" ht="15.75" thickBot="1" x14ac:dyDescent="0.5">
      <c r="A1" s="45" t="s">
        <v>373</v>
      </c>
      <c r="B1" s="75">
        <v>8</v>
      </c>
      <c r="C1" s="46">
        <f>MAX(A3:A10)-1</f>
        <v>7</v>
      </c>
    </row>
    <row r="2" spans="1:3" ht="15.75" thickTop="1" x14ac:dyDescent="0.45">
      <c r="A2" s="72" t="s">
        <v>34</v>
      </c>
      <c r="B2" s="76" t="s">
        <v>35</v>
      </c>
      <c r="C2" s="46" t="s">
        <v>36</v>
      </c>
    </row>
    <row r="3" spans="1:3" x14ac:dyDescent="0.45">
      <c r="A3" s="74">
        <v>1</v>
      </c>
      <c r="B3" s="68" t="s">
        <v>375</v>
      </c>
      <c r="C3" s="77"/>
    </row>
    <row r="4" spans="1:3" x14ac:dyDescent="0.45">
      <c r="A4" s="74">
        <v>2</v>
      </c>
      <c r="B4" s="68" t="s">
        <v>376</v>
      </c>
      <c r="C4" s="45" t="s">
        <v>38</v>
      </c>
    </row>
    <row r="5" spans="1:3" x14ac:dyDescent="0.45">
      <c r="A5" s="74">
        <v>3</v>
      </c>
      <c r="B5" s="68" t="s">
        <v>377</v>
      </c>
      <c r="C5" s="45"/>
    </row>
    <row r="6" spans="1:3" ht="27.75" x14ac:dyDescent="0.45">
      <c r="A6" s="74">
        <v>4</v>
      </c>
      <c r="B6" s="68" t="s">
        <v>378</v>
      </c>
      <c r="C6" s="45"/>
    </row>
    <row r="7" spans="1:3" x14ac:dyDescent="0.45">
      <c r="A7" s="74">
        <v>5</v>
      </c>
      <c r="B7" s="68" t="s">
        <v>386</v>
      </c>
      <c r="C7" s="77"/>
    </row>
    <row r="8" spans="1:3" x14ac:dyDescent="0.45">
      <c r="A8" s="74">
        <v>6</v>
      </c>
      <c r="B8" s="68" t="s">
        <v>387</v>
      </c>
      <c r="C8" s="45" t="s">
        <v>38</v>
      </c>
    </row>
    <row r="9" spans="1:3" x14ac:dyDescent="0.45">
      <c r="A9" s="74">
        <v>7</v>
      </c>
      <c r="B9" s="78" t="s">
        <v>6</v>
      </c>
    </row>
    <row r="10" spans="1:3" x14ac:dyDescent="0.45">
      <c r="A10" s="74">
        <v>8</v>
      </c>
      <c r="B10" s="79" t="s">
        <v>369</v>
      </c>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FCBF-668F-4831-8B9A-BBDE4D984D2F}">
  <sheetPr codeName="Tabelle29"/>
  <dimension ref="A1:C9"/>
  <sheetViews>
    <sheetView workbookViewId="0">
      <selection activeCell="A2" sqref="A2:G2"/>
    </sheetView>
  </sheetViews>
  <sheetFormatPr baseColWidth="10" defaultColWidth="11.42578125" defaultRowHeight="15.4" x14ac:dyDescent="0.45"/>
  <cols>
    <col min="1" max="1" width="13.140625" style="46" customWidth="1"/>
    <col min="2" max="2" width="55.140625" style="69" customWidth="1"/>
    <col min="3" max="16384" width="11.42578125" style="46"/>
  </cols>
  <sheetData>
    <row r="1" spans="1:3" ht="15.75" thickBot="1" x14ac:dyDescent="0.5">
      <c r="A1" s="45" t="s">
        <v>374</v>
      </c>
      <c r="B1" s="75">
        <v>7</v>
      </c>
      <c r="C1" s="46">
        <f>MAX(A3:A9)-1</f>
        <v>6</v>
      </c>
    </row>
    <row r="2" spans="1:3" ht="15.75" thickTop="1" x14ac:dyDescent="0.45">
      <c r="A2" s="72" t="s">
        <v>34</v>
      </c>
      <c r="B2" s="76" t="s">
        <v>35</v>
      </c>
      <c r="C2" s="46" t="s">
        <v>36</v>
      </c>
    </row>
    <row r="3" spans="1:3" x14ac:dyDescent="0.45">
      <c r="A3" s="74">
        <v>1</v>
      </c>
      <c r="B3" s="78" t="s">
        <v>432</v>
      </c>
      <c r="C3" s="77"/>
    </row>
    <row r="4" spans="1:3" ht="61.5" x14ac:dyDescent="0.45">
      <c r="A4" s="74">
        <v>2</v>
      </c>
      <c r="B4" s="78" t="s">
        <v>436</v>
      </c>
      <c r="C4" s="120"/>
    </row>
    <row r="5" spans="1:3" x14ac:dyDescent="0.45">
      <c r="A5" s="74">
        <v>3</v>
      </c>
      <c r="B5" s="78" t="s">
        <v>433</v>
      </c>
      <c r="C5" s="120"/>
    </row>
    <row r="6" spans="1:3" x14ac:dyDescent="0.45">
      <c r="A6" s="74">
        <v>4</v>
      </c>
      <c r="B6" s="78" t="s">
        <v>434</v>
      </c>
      <c r="C6" s="120"/>
    </row>
    <row r="7" spans="1:3" x14ac:dyDescent="0.45">
      <c r="A7" s="74">
        <v>5</v>
      </c>
      <c r="B7" s="78" t="s">
        <v>435</v>
      </c>
      <c r="C7" s="120"/>
    </row>
    <row r="8" spans="1:3" x14ac:dyDescent="0.45">
      <c r="A8" s="74">
        <v>6</v>
      </c>
      <c r="B8" s="48" t="s">
        <v>368</v>
      </c>
      <c r="C8" s="120"/>
    </row>
    <row r="9" spans="1:3" x14ac:dyDescent="0.45">
      <c r="A9" s="74">
        <v>7</v>
      </c>
      <c r="B9" s="79" t="s">
        <v>369</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8493-9D9C-4ACC-8925-45A189A7FFD8}">
  <dimension ref="A1:C7"/>
  <sheetViews>
    <sheetView workbookViewId="0">
      <selection sqref="A1:C1"/>
    </sheetView>
  </sheetViews>
  <sheetFormatPr baseColWidth="10" defaultColWidth="11.42578125" defaultRowHeight="13.9" x14ac:dyDescent="0.4"/>
  <cols>
    <col min="1" max="3" width="27.5703125" style="87" customWidth="1"/>
    <col min="4" max="16384" width="11.42578125" style="87"/>
  </cols>
  <sheetData>
    <row r="1" spans="1:3" s="86" customFormat="1" ht="15" x14ac:dyDescent="0.4">
      <c r="A1" s="139" t="s">
        <v>132</v>
      </c>
      <c r="B1" s="139"/>
      <c r="C1" s="139"/>
    </row>
    <row r="2" spans="1:3" s="86" customFormat="1" ht="79.7" customHeight="1" x14ac:dyDescent="0.4">
      <c r="A2" s="137" t="s">
        <v>390</v>
      </c>
      <c r="B2" s="138"/>
      <c r="C2" s="138"/>
    </row>
    <row r="3" spans="1:3" s="86" customFormat="1" ht="66.2" customHeight="1" x14ac:dyDescent="0.4">
      <c r="A3" s="137" t="s">
        <v>152</v>
      </c>
      <c r="B3" s="138"/>
      <c r="C3" s="138"/>
    </row>
    <row r="4" spans="1:3" s="86" customFormat="1" ht="45" customHeight="1" x14ac:dyDescent="0.4">
      <c r="A4" s="137" t="s">
        <v>133</v>
      </c>
      <c r="B4" s="138"/>
      <c r="C4" s="138"/>
    </row>
    <row r="5" spans="1:3" s="86" customFormat="1" ht="45" customHeight="1" x14ac:dyDescent="0.4">
      <c r="A5" s="137" t="s">
        <v>153</v>
      </c>
      <c r="B5" s="137"/>
      <c r="C5" s="137"/>
    </row>
    <row r="6" spans="1:3" s="86" customFormat="1" ht="70.25" customHeight="1" x14ac:dyDescent="0.4">
      <c r="A6" s="137" t="s">
        <v>154</v>
      </c>
      <c r="B6" s="138"/>
      <c r="C6" s="138"/>
    </row>
    <row r="7" spans="1:3" s="86" customFormat="1" ht="65.25" customHeight="1" x14ac:dyDescent="0.4">
      <c r="A7" s="137" t="s">
        <v>439</v>
      </c>
      <c r="B7" s="138"/>
      <c r="C7" s="138"/>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7061-6C0A-4CAC-B20B-B30DF36AD90C}">
  <dimension ref="A1:D16"/>
  <sheetViews>
    <sheetView workbookViewId="0"/>
  </sheetViews>
  <sheetFormatPr baseColWidth="10" defaultColWidth="11.42578125" defaultRowHeight="15.4" x14ac:dyDescent="0.45"/>
  <cols>
    <col min="1" max="3" width="27.5703125" style="90" customWidth="1"/>
    <col min="4" max="16384" width="11.42578125" style="90"/>
  </cols>
  <sheetData>
    <row r="1" spans="1:4" s="89" customFormat="1" x14ac:dyDescent="0.4">
      <c r="A1" s="88" t="s">
        <v>11</v>
      </c>
      <c r="B1" s="88"/>
      <c r="C1" s="88"/>
      <c r="D1" s="88"/>
    </row>
    <row r="2" spans="1:4" s="89" customFormat="1" ht="72" customHeight="1" x14ac:dyDescent="0.4">
      <c r="A2" s="141" t="s">
        <v>24</v>
      </c>
      <c r="B2" s="142"/>
      <c r="C2" s="142"/>
    </row>
    <row r="3" spans="1:4" s="89" customFormat="1" ht="59.45" customHeight="1" x14ac:dyDescent="0.4">
      <c r="A3" s="141" t="s">
        <v>25</v>
      </c>
      <c r="B3" s="142"/>
      <c r="C3" s="142"/>
    </row>
    <row r="4" spans="1:4" s="89" customFormat="1" ht="108" customHeight="1" x14ac:dyDescent="0.4">
      <c r="A4" s="141" t="s">
        <v>26</v>
      </c>
      <c r="B4" s="142"/>
      <c r="C4" s="142"/>
    </row>
    <row r="5" spans="1:4" s="89" customFormat="1" ht="154.5" customHeight="1" x14ac:dyDescent="0.4">
      <c r="A5" s="141" t="s">
        <v>27</v>
      </c>
      <c r="B5" s="141"/>
      <c r="C5" s="141"/>
    </row>
    <row r="6" spans="1:4" s="89" customFormat="1" ht="141.94999999999999" customHeight="1" x14ac:dyDescent="0.4">
      <c r="A6" s="141" t="s">
        <v>28</v>
      </c>
      <c r="B6" s="141"/>
      <c r="C6" s="141"/>
    </row>
    <row r="7" spans="1:4" s="89" customFormat="1" ht="195.2" customHeight="1" x14ac:dyDescent="0.4">
      <c r="A7" s="141" t="s">
        <v>391</v>
      </c>
      <c r="B7" s="142"/>
      <c r="C7" s="142"/>
    </row>
    <row r="8" spans="1:4" s="89" customFormat="1" ht="79.7" customHeight="1" x14ac:dyDescent="0.4">
      <c r="A8" s="141" t="s">
        <v>128</v>
      </c>
      <c r="B8" s="142"/>
      <c r="C8" s="142"/>
    </row>
    <row r="9" spans="1:4" x14ac:dyDescent="0.45">
      <c r="A9" s="140"/>
      <c r="B9" s="140"/>
      <c r="C9" s="140"/>
    </row>
    <row r="10" spans="1:4" x14ac:dyDescent="0.45">
      <c r="A10" s="140"/>
      <c r="B10" s="140"/>
      <c r="C10" s="140"/>
    </row>
    <row r="11" spans="1:4" x14ac:dyDescent="0.45">
      <c r="A11" s="140"/>
      <c r="B11" s="140"/>
      <c r="C11" s="140"/>
    </row>
    <row r="12" spans="1:4" x14ac:dyDescent="0.45">
      <c r="A12" s="140"/>
      <c r="B12" s="140"/>
      <c r="C12" s="140"/>
    </row>
    <row r="13" spans="1:4" x14ac:dyDescent="0.45">
      <c r="A13" s="140"/>
      <c r="B13" s="140"/>
      <c r="C13" s="140"/>
    </row>
    <row r="14" spans="1:4" x14ac:dyDescent="0.45">
      <c r="A14" s="140"/>
      <c r="B14" s="140"/>
      <c r="C14" s="140"/>
    </row>
    <row r="15" spans="1:4" x14ac:dyDescent="0.45">
      <c r="A15" s="140"/>
      <c r="B15" s="140"/>
      <c r="C15" s="140"/>
    </row>
    <row r="16" spans="1:4" x14ac:dyDescent="0.45">
      <c r="A16" s="140"/>
      <c r="B16" s="140"/>
      <c r="C16" s="140"/>
    </row>
  </sheetData>
  <sheetProtection algorithmName="SHA-512" hashValue="opcj9LMHmQ7NAhZ+QB6f6ilHC09A9P1tN9Mbp4i+MTd+FO6QeJqxEyEoNog0KqMzEiDefqMEm8BFkwi4g3FlqA==" saltValue="wKO2m0wttv08u8SBCgBZX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D292-B3FD-45C5-91FC-E6A19753BCA2}">
  <sheetPr>
    <pageSetUpPr fitToPage="1"/>
  </sheetPr>
  <dimension ref="A1:E11"/>
  <sheetViews>
    <sheetView workbookViewId="0">
      <selection sqref="A1:C1"/>
    </sheetView>
  </sheetViews>
  <sheetFormatPr baseColWidth="10" defaultColWidth="11.42578125" defaultRowHeight="15.4" x14ac:dyDescent="0.45"/>
  <cols>
    <col min="1" max="3" width="27.5703125" style="91" customWidth="1"/>
    <col min="4" max="16384" width="11.42578125" style="91"/>
  </cols>
  <sheetData>
    <row r="1" spans="1:5" ht="27.75" customHeight="1" x14ac:dyDescent="0.45">
      <c r="A1" s="143" t="s">
        <v>392</v>
      </c>
      <c r="B1" s="143"/>
      <c r="C1" s="143"/>
    </row>
    <row r="2" spans="1:5" s="92" customFormat="1" ht="100.25" customHeight="1" x14ac:dyDescent="0.4">
      <c r="A2" s="141" t="s">
        <v>393</v>
      </c>
      <c r="B2" s="142"/>
      <c r="C2" s="142"/>
      <c r="E2" s="93"/>
    </row>
    <row r="3" spans="1:5" s="92" customFormat="1" ht="45" customHeight="1" x14ac:dyDescent="0.4">
      <c r="A3" s="141" t="s">
        <v>394</v>
      </c>
      <c r="B3" s="142"/>
      <c r="C3" s="142"/>
      <c r="E3" s="93"/>
    </row>
    <row r="4" spans="1:5" s="92" customFormat="1" ht="66.75" customHeight="1" x14ac:dyDescent="0.4">
      <c r="A4" s="144" t="s">
        <v>395</v>
      </c>
      <c r="B4" s="145"/>
      <c r="C4" s="146"/>
      <c r="E4" s="93"/>
    </row>
    <row r="5" spans="1:5" ht="30.75" x14ac:dyDescent="0.45">
      <c r="A5" s="94" t="s">
        <v>39</v>
      </c>
      <c r="B5" s="94" t="s">
        <v>62</v>
      </c>
    </row>
    <row r="6" spans="1:5" x14ac:dyDescent="0.45">
      <c r="A6" s="95">
        <v>1379</v>
      </c>
      <c r="B6" s="95">
        <v>1380</v>
      </c>
    </row>
    <row r="7" spans="1:5" x14ac:dyDescent="0.45">
      <c r="A7" s="95">
        <v>179.34</v>
      </c>
      <c r="B7" s="95">
        <v>179</v>
      </c>
    </row>
    <row r="8" spans="1:5" x14ac:dyDescent="0.45">
      <c r="A8" s="95">
        <v>80.12</v>
      </c>
      <c r="B8" s="95">
        <v>80.099999999999994</v>
      </c>
    </row>
    <row r="9" spans="1:5" x14ac:dyDescent="0.45">
      <c r="A9" s="95">
        <v>7.8</v>
      </c>
      <c r="B9" s="96">
        <v>7.8</v>
      </c>
    </row>
    <row r="10" spans="1:5" ht="24" hidden="1" customHeight="1" x14ac:dyDescent="0.45">
      <c r="A10" s="147"/>
      <c r="B10" s="148"/>
      <c r="C10" s="148"/>
    </row>
    <row r="11" spans="1:5" x14ac:dyDescent="0.45">
      <c r="A11" s="95">
        <v>7.8320000000000001E-2</v>
      </c>
      <c r="B11" s="97">
        <v>7.8299999999999995E-2</v>
      </c>
    </row>
  </sheetData>
  <sheetProtection algorithmName="SHA-512" hashValue="exB3JZMsvJZXubVSEiP4WcLDt/C7SEiBrxCJvkw8ZVWOzyCkc47++4ZdpEDs1v0bDYPiPfvgHBMFFnYRSrZZqA==" saltValue="FDz7a9ab9Y7XpRJ/3IZX3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2569-A235-4D1A-814A-D9169C7DC633}">
  <dimension ref="A1:H20"/>
  <sheetViews>
    <sheetView zoomScaleNormal="100" workbookViewId="0">
      <selection sqref="A1:H1"/>
    </sheetView>
  </sheetViews>
  <sheetFormatPr baseColWidth="10" defaultColWidth="11.42578125" defaultRowHeight="13.9" x14ac:dyDescent="0.4"/>
  <cols>
    <col min="1" max="8" width="10.5703125" style="119" customWidth="1"/>
    <col min="9" max="256" width="11.42578125" style="119"/>
    <col min="257" max="264" width="10.5703125" style="119" customWidth="1"/>
    <col min="265" max="512" width="11.42578125" style="119"/>
    <col min="513" max="520" width="10.5703125" style="119" customWidth="1"/>
    <col min="521" max="768" width="11.42578125" style="119"/>
    <col min="769" max="776" width="10.5703125" style="119" customWidth="1"/>
    <col min="777" max="1024" width="11.42578125" style="119"/>
    <col min="1025" max="1032" width="10.5703125" style="119" customWidth="1"/>
    <col min="1033" max="1280" width="11.42578125" style="119"/>
    <col min="1281" max="1288" width="10.5703125" style="119" customWidth="1"/>
    <col min="1289" max="1536" width="11.42578125" style="119"/>
    <col min="1537" max="1544" width="10.5703125" style="119" customWidth="1"/>
    <col min="1545" max="1792" width="11.42578125" style="119"/>
    <col min="1793" max="1800" width="10.5703125" style="119" customWidth="1"/>
    <col min="1801" max="2048" width="11.42578125" style="119"/>
    <col min="2049" max="2056" width="10.5703125" style="119" customWidth="1"/>
    <col min="2057" max="2304" width="11.42578125" style="119"/>
    <col min="2305" max="2312" width="10.5703125" style="119" customWidth="1"/>
    <col min="2313" max="2560" width="11.42578125" style="119"/>
    <col min="2561" max="2568" width="10.5703125" style="119" customWidth="1"/>
    <col min="2569" max="2816" width="11.42578125" style="119"/>
    <col min="2817" max="2824" width="10.5703125" style="119" customWidth="1"/>
    <col min="2825" max="3072" width="11.42578125" style="119"/>
    <col min="3073" max="3080" width="10.5703125" style="119" customWidth="1"/>
    <col min="3081" max="3328" width="11.42578125" style="119"/>
    <col min="3329" max="3336" width="10.5703125" style="119" customWidth="1"/>
    <col min="3337" max="3584" width="11.42578125" style="119"/>
    <col min="3585" max="3592" width="10.5703125" style="119" customWidth="1"/>
    <col min="3593" max="3840" width="11.42578125" style="119"/>
    <col min="3841" max="3848" width="10.5703125" style="119" customWidth="1"/>
    <col min="3849" max="4096" width="11.42578125" style="119"/>
    <col min="4097" max="4104" width="10.5703125" style="119" customWidth="1"/>
    <col min="4105" max="4352" width="11.42578125" style="119"/>
    <col min="4353" max="4360" width="10.5703125" style="119" customWidth="1"/>
    <col min="4361" max="4608" width="11.42578125" style="119"/>
    <col min="4609" max="4616" width="10.5703125" style="119" customWidth="1"/>
    <col min="4617" max="4864" width="11.42578125" style="119"/>
    <col min="4865" max="4872" width="10.5703125" style="119" customWidth="1"/>
    <col min="4873" max="5120" width="11.42578125" style="119"/>
    <col min="5121" max="5128" width="10.5703125" style="119" customWidth="1"/>
    <col min="5129" max="5376" width="11.42578125" style="119"/>
    <col min="5377" max="5384" width="10.5703125" style="119" customWidth="1"/>
    <col min="5385" max="5632" width="11.42578125" style="119"/>
    <col min="5633" max="5640" width="10.5703125" style="119" customWidth="1"/>
    <col min="5641" max="5888" width="11.42578125" style="119"/>
    <col min="5889" max="5896" width="10.5703125" style="119" customWidth="1"/>
    <col min="5897" max="6144" width="11.42578125" style="119"/>
    <col min="6145" max="6152" width="10.5703125" style="119" customWidth="1"/>
    <col min="6153" max="6400" width="11.42578125" style="119"/>
    <col min="6401" max="6408" width="10.5703125" style="119" customWidth="1"/>
    <col min="6409" max="6656" width="11.42578125" style="119"/>
    <col min="6657" max="6664" width="10.5703125" style="119" customWidth="1"/>
    <col min="6665" max="6912" width="11.42578125" style="119"/>
    <col min="6913" max="6920" width="10.5703125" style="119" customWidth="1"/>
    <col min="6921" max="7168" width="11.42578125" style="119"/>
    <col min="7169" max="7176" width="10.5703125" style="119" customWidth="1"/>
    <col min="7177" max="7424" width="11.42578125" style="119"/>
    <col min="7425" max="7432" width="10.5703125" style="119" customWidth="1"/>
    <col min="7433" max="7680" width="11.42578125" style="119"/>
    <col min="7681" max="7688" width="10.5703125" style="119" customWidth="1"/>
    <col min="7689" max="7936" width="11.42578125" style="119"/>
    <col min="7937" max="7944" width="10.5703125" style="119" customWidth="1"/>
    <col min="7945" max="8192" width="11.42578125" style="119"/>
    <col min="8193" max="8200" width="10.5703125" style="119" customWidth="1"/>
    <col min="8201" max="8448" width="11.42578125" style="119"/>
    <col min="8449" max="8456" width="10.5703125" style="119" customWidth="1"/>
    <col min="8457" max="8704" width="11.42578125" style="119"/>
    <col min="8705" max="8712" width="10.5703125" style="119" customWidth="1"/>
    <col min="8713" max="8960" width="11.42578125" style="119"/>
    <col min="8961" max="8968" width="10.5703125" style="119" customWidth="1"/>
    <col min="8969" max="9216" width="11.42578125" style="119"/>
    <col min="9217" max="9224" width="10.5703125" style="119" customWidth="1"/>
    <col min="9225" max="9472" width="11.42578125" style="119"/>
    <col min="9473" max="9480" width="10.5703125" style="119" customWidth="1"/>
    <col min="9481" max="9728" width="11.42578125" style="119"/>
    <col min="9729" max="9736" width="10.5703125" style="119" customWidth="1"/>
    <col min="9737" max="9984" width="11.42578125" style="119"/>
    <col min="9985" max="9992" width="10.5703125" style="119" customWidth="1"/>
    <col min="9993" max="10240" width="11.42578125" style="119"/>
    <col min="10241" max="10248" width="10.5703125" style="119" customWidth="1"/>
    <col min="10249" max="10496" width="11.42578125" style="119"/>
    <col min="10497" max="10504" width="10.5703125" style="119" customWidth="1"/>
    <col min="10505" max="10752" width="11.42578125" style="119"/>
    <col min="10753" max="10760" width="10.5703125" style="119" customWidth="1"/>
    <col min="10761" max="11008" width="11.42578125" style="119"/>
    <col min="11009" max="11016" width="10.5703125" style="119" customWidth="1"/>
    <col min="11017" max="11264" width="11.42578125" style="119"/>
    <col min="11265" max="11272" width="10.5703125" style="119" customWidth="1"/>
    <col min="11273" max="11520" width="11.42578125" style="119"/>
    <col min="11521" max="11528" width="10.5703125" style="119" customWidth="1"/>
    <col min="11529" max="11776" width="11.42578125" style="119"/>
    <col min="11777" max="11784" width="10.5703125" style="119" customWidth="1"/>
    <col min="11785" max="12032" width="11.42578125" style="119"/>
    <col min="12033" max="12040" width="10.5703125" style="119" customWidth="1"/>
    <col min="12041" max="12288" width="11.42578125" style="119"/>
    <col min="12289" max="12296" width="10.5703125" style="119" customWidth="1"/>
    <col min="12297" max="12544" width="11.42578125" style="119"/>
    <col min="12545" max="12552" width="10.5703125" style="119" customWidth="1"/>
    <col min="12553" max="12800" width="11.42578125" style="119"/>
    <col min="12801" max="12808" width="10.5703125" style="119" customWidth="1"/>
    <col min="12809" max="13056" width="11.42578125" style="119"/>
    <col min="13057" max="13064" width="10.5703125" style="119" customWidth="1"/>
    <col min="13065" max="13312" width="11.42578125" style="119"/>
    <col min="13313" max="13320" width="10.5703125" style="119" customWidth="1"/>
    <col min="13321" max="13568" width="11.42578125" style="119"/>
    <col min="13569" max="13576" width="10.5703125" style="119" customWidth="1"/>
    <col min="13577" max="13824" width="11.42578125" style="119"/>
    <col min="13825" max="13832" width="10.5703125" style="119" customWidth="1"/>
    <col min="13833" max="14080" width="11.42578125" style="119"/>
    <col min="14081" max="14088" width="10.5703125" style="119" customWidth="1"/>
    <col min="14089" max="14336" width="11.42578125" style="119"/>
    <col min="14337" max="14344" width="10.5703125" style="119" customWidth="1"/>
    <col min="14345" max="14592" width="11.42578125" style="119"/>
    <col min="14593" max="14600" width="10.5703125" style="119" customWidth="1"/>
    <col min="14601" max="14848" width="11.42578125" style="119"/>
    <col min="14849" max="14856" width="10.5703125" style="119" customWidth="1"/>
    <col min="14857" max="15104" width="11.42578125" style="119"/>
    <col min="15105" max="15112" width="10.5703125" style="119" customWidth="1"/>
    <col min="15113" max="15360" width="11.42578125" style="119"/>
    <col min="15361" max="15368" width="10.5703125" style="119" customWidth="1"/>
    <col min="15369" max="15616" width="11.42578125" style="119"/>
    <col min="15617" max="15624" width="10.5703125" style="119" customWidth="1"/>
    <col min="15625" max="15872" width="11.42578125" style="119"/>
    <col min="15873" max="15880" width="10.5703125" style="119" customWidth="1"/>
    <col min="15881" max="16128" width="11.42578125" style="119"/>
    <col min="16129" max="16136" width="10.5703125" style="119" customWidth="1"/>
    <col min="16137" max="16384" width="11.42578125" style="119"/>
  </cols>
  <sheetData>
    <row r="1" spans="1:8" s="118" customFormat="1" ht="20.100000000000001" customHeight="1" x14ac:dyDescent="0.4">
      <c r="A1" s="152" t="s">
        <v>402</v>
      </c>
      <c r="B1" s="152"/>
      <c r="C1" s="152"/>
      <c r="D1" s="152"/>
      <c r="E1" s="152"/>
      <c r="F1" s="152"/>
      <c r="G1" s="152"/>
      <c r="H1" s="152"/>
    </row>
    <row r="2" spans="1:8" s="118" customFormat="1" ht="43.5" customHeight="1" x14ac:dyDescent="0.4">
      <c r="A2" s="150" t="s">
        <v>403</v>
      </c>
      <c r="B2" s="150"/>
      <c r="C2" s="150"/>
      <c r="D2" s="150"/>
      <c r="E2" s="150"/>
      <c r="F2" s="150"/>
      <c r="G2" s="150"/>
      <c r="H2" s="150"/>
    </row>
    <row r="3" spans="1:8" s="118" customFormat="1" ht="35.1" customHeight="1" x14ac:dyDescent="0.4">
      <c r="A3" s="150" t="s">
        <v>404</v>
      </c>
      <c r="B3" s="150"/>
      <c r="C3" s="150"/>
      <c r="D3" s="150"/>
      <c r="E3" s="150"/>
      <c r="F3" s="150"/>
      <c r="G3" s="150"/>
      <c r="H3" s="150"/>
    </row>
    <row r="4" spans="1:8" s="118" customFormat="1" ht="99.75" customHeight="1" x14ac:dyDescent="0.4">
      <c r="A4" s="150" t="s">
        <v>405</v>
      </c>
      <c r="B4" s="150"/>
      <c r="C4" s="150"/>
      <c r="D4" s="150"/>
      <c r="E4" s="150"/>
      <c r="F4" s="150"/>
      <c r="G4" s="150"/>
      <c r="H4" s="150"/>
    </row>
    <row r="5" spans="1:8" s="118" customFormat="1" ht="53.1" customHeight="1" x14ac:dyDescent="0.4">
      <c r="A5" s="150" t="s">
        <v>406</v>
      </c>
      <c r="B5" s="150"/>
      <c r="C5" s="150"/>
      <c r="D5" s="150"/>
      <c r="E5" s="150"/>
      <c r="F5" s="150"/>
      <c r="G5" s="150"/>
      <c r="H5" s="150"/>
    </row>
    <row r="6" spans="1:8" s="118" customFormat="1" ht="35.1" customHeight="1" x14ac:dyDescent="0.4">
      <c r="A6" s="150" t="s">
        <v>407</v>
      </c>
      <c r="B6" s="150"/>
      <c r="C6" s="150"/>
      <c r="D6" s="150"/>
      <c r="E6" s="150"/>
      <c r="F6" s="150"/>
      <c r="G6" s="150"/>
      <c r="H6" s="150"/>
    </row>
    <row r="7" spans="1:8" s="118" customFormat="1" ht="88.35" customHeight="1" x14ac:dyDescent="0.4">
      <c r="A7" s="150" t="s">
        <v>408</v>
      </c>
      <c r="B7" s="150"/>
      <c r="C7" s="150"/>
      <c r="D7" s="150"/>
      <c r="E7" s="150"/>
      <c r="F7" s="150"/>
      <c r="G7" s="150"/>
      <c r="H7" s="150"/>
    </row>
    <row r="8" spans="1:8" s="118" customFormat="1" ht="88.35" customHeight="1" x14ac:dyDescent="0.4">
      <c r="A8" s="150" t="s">
        <v>409</v>
      </c>
      <c r="B8" s="150"/>
      <c r="C8" s="150"/>
      <c r="D8" s="150"/>
      <c r="E8" s="150"/>
      <c r="F8" s="150"/>
      <c r="G8" s="150"/>
      <c r="H8" s="150"/>
    </row>
    <row r="9" spans="1:8" s="118" customFormat="1" ht="70.349999999999994" customHeight="1" x14ac:dyDescent="0.4">
      <c r="A9" s="150" t="s">
        <v>410</v>
      </c>
      <c r="B9" s="150"/>
      <c r="C9" s="150"/>
      <c r="D9" s="150"/>
      <c r="E9" s="150"/>
      <c r="F9" s="150"/>
      <c r="G9" s="150"/>
      <c r="H9" s="150"/>
    </row>
    <row r="10" spans="1:8" s="118" customFormat="1" ht="53.1" customHeight="1" x14ac:dyDescent="0.4">
      <c r="A10" s="150" t="s">
        <v>411</v>
      </c>
      <c r="B10" s="150"/>
      <c r="C10" s="150"/>
      <c r="D10" s="150"/>
      <c r="E10" s="150"/>
      <c r="F10" s="150"/>
      <c r="G10" s="150"/>
      <c r="H10" s="150"/>
    </row>
    <row r="11" spans="1:8" s="118" customFormat="1" ht="122.75" customHeight="1" x14ac:dyDescent="0.4">
      <c r="A11" s="151" t="s">
        <v>412</v>
      </c>
      <c r="B11" s="150"/>
      <c r="C11" s="150"/>
      <c r="D11" s="150"/>
      <c r="E11" s="150"/>
      <c r="F11" s="150"/>
      <c r="G11" s="150"/>
      <c r="H11" s="150"/>
    </row>
    <row r="12" spans="1:8" s="118" customFormat="1" ht="35.1" customHeight="1" x14ac:dyDescent="0.4">
      <c r="A12" s="150" t="s">
        <v>413</v>
      </c>
      <c r="B12" s="150"/>
      <c r="C12" s="150"/>
      <c r="D12" s="150"/>
      <c r="E12" s="150"/>
      <c r="F12" s="150"/>
      <c r="G12" s="150"/>
      <c r="H12" s="150"/>
    </row>
    <row r="13" spans="1:8" s="118" customFormat="1" ht="97.35" customHeight="1" x14ac:dyDescent="0.4">
      <c r="A13" s="150" t="s">
        <v>414</v>
      </c>
      <c r="B13" s="150"/>
      <c r="C13" s="150"/>
      <c r="D13" s="150"/>
      <c r="E13" s="150"/>
      <c r="F13" s="150"/>
      <c r="G13" s="150"/>
      <c r="H13" s="150"/>
    </row>
    <row r="14" spans="1:8" s="118" customFormat="1" ht="97.35" customHeight="1" x14ac:dyDescent="0.4">
      <c r="A14" s="150" t="s">
        <v>415</v>
      </c>
      <c r="B14" s="150"/>
      <c r="C14" s="150"/>
      <c r="D14" s="150"/>
      <c r="E14" s="150"/>
      <c r="F14" s="150"/>
      <c r="G14" s="150"/>
      <c r="H14" s="150"/>
    </row>
    <row r="15" spans="1:8" s="118" customFormat="1" ht="20.100000000000001" customHeight="1" x14ac:dyDescent="0.4">
      <c r="A15" s="150" t="s">
        <v>416</v>
      </c>
      <c r="B15" s="150"/>
      <c r="C15" s="150"/>
      <c r="D15" s="150"/>
      <c r="E15" s="150"/>
      <c r="F15" s="150"/>
      <c r="G15" s="150"/>
      <c r="H15" s="150"/>
    </row>
    <row r="16" spans="1:8" x14ac:dyDescent="0.4">
      <c r="A16" s="149"/>
      <c r="B16" s="149"/>
      <c r="C16" s="149"/>
      <c r="D16" s="149"/>
      <c r="E16" s="149"/>
      <c r="F16" s="149"/>
      <c r="G16" s="149"/>
      <c r="H16" s="149"/>
    </row>
    <row r="17" spans="1:8" x14ac:dyDescent="0.4">
      <c r="A17" s="149"/>
      <c r="B17" s="149"/>
      <c r="C17" s="149"/>
      <c r="D17" s="149"/>
      <c r="E17" s="149"/>
      <c r="F17" s="149"/>
      <c r="G17" s="149"/>
      <c r="H17" s="149"/>
    </row>
    <row r="18" spans="1:8" x14ac:dyDescent="0.4">
      <c r="A18" s="149"/>
      <c r="B18" s="149"/>
      <c r="C18" s="149"/>
      <c r="D18" s="149"/>
      <c r="E18" s="149"/>
      <c r="F18" s="149"/>
      <c r="G18" s="149"/>
      <c r="H18" s="149"/>
    </row>
    <row r="19" spans="1:8" x14ac:dyDescent="0.4">
      <c r="A19" s="149"/>
      <c r="B19" s="149"/>
      <c r="C19" s="149"/>
      <c r="D19" s="149"/>
      <c r="E19" s="149"/>
      <c r="F19" s="149"/>
      <c r="G19" s="149"/>
      <c r="H19" s="149"/>
    </row>
    <row r="20" spans="1:8" x14ac:dyDescent="0.4">
      <c r="A20" s="149"/>
      <c r="B20" s="149"/>
      <c r="C20" s="149"/>
      <c r="D20" s="149"/>
      <c r="E20" s="149"/>
      <c r="F20" s="149"/>
      <c r="G20" s="149"/>
      <c r="H20" s="149"/>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14F4-AE05-4B74-9808-AC73C7A19806}">
  <dimension ref="A1:I50"/>
  <sheetViews>
    <sheetView workbookViewId="0"/>
  </sheetViews>
  <sheetFormatPr baseColWidth="10" defaultColWidth="10.640625" defaultRowHeight="13.9" x14ac:dyDescent="0.4"/>
  <cols>
    <col min="1" max="16384" width="10.640625" style="87"/>
  </cols>
  <sheetData>
    <row r="1" spans="1:9" x14ac:dyDescent="0.4">
      <c r="A1" s="127"/>
      <c r="B1" s="127"/>
      <c r="C1" s="127"/>
      <c r="D1" s="127"/>
      <c r="E1" s="127"/>
      <c r="F1" s="127"/>
      <c r="G1" s="127"/>
      <c r="H1" s="127"/>
      <c r="I1" s="127"/>
    </row>
    <row r="2" spans="1:9" x14ac:dyDescent="0.4">
      <c r="A2" s="127"/>
      <c r="B2" s="127"/>
      <c r="C2" s="127"/>
      <c r="D2" s="127"/>
      <c r="E2" s="127"/>
      <c r="F2" s="127"/>
      <c r="G2" s="127"/>
      <c r="H2" s="127"/>
      <c r="I2" s="127"/>
    </row>
    <row r="3" spans="1:9" x14ac:dyDescent="0.4">
      <c r="A3" s="127"/>
      <c r="B3" s="127"/>
      <c r="C3" s="127"/>
      <c r="D3" s="127"/>
      <c r="E3" s="127"/>
      <c r="F3" s="127"/>
      <c r="G3" s="127"/>
      <c r="H3" s="127"/>
      <c r="I3" s="127"/>
    </row>
    <row r="4" spans="1:9" x14ac:dyDescent="0.4">
      <c r="A4" s="127"/>
      <c r="B4" s="127"/>
      <c r="C4" s="127"/>
      <c r="D4" s="127"/>
      <c r="E4" s="127"/>
      <c r="F4" s="127"/>
      <c r="G4" s="127"/>
      <c r="H4" s="127"/>
      <c r="I4" s="127"/>
    </row>
    <row r="5" spans="1:9" x14ac:dyDescent="0.4">
      <c r="A5" s="127"/>
      <c r="B5" s="127"/>
      <c r="C5" s="127"/>
      <c r="D5" s="127"/>
      <c r="E5" s="127"/>
      <c r="F5" s="127"/>
      <c r="G5" s="127"/>
      <c r="H5" s="127"/>
      <c r="I5" s="127"/>
    </row>
    <row r="6" spans="1:9" x14ac:dyDescent="0.4">
      <c r="A6" s="127"/>
      <c r="B6" s="127"/>
      <c r="C6" s="127"/>
      <c r="D6" s="127"/>
      <c r="E6" s="127"/>
      <c r="F6" s="127"/>
      <c r="G6" s="127"/>
      <c r="H6" s="127"/>
      <c r="I6" s="127"/>
    </row>
    <row r="7" spans="1:9" x14ac:dyDescent="0.4">
      <c r="A7" s="127"/>
      <c r="B7" s="127"/>
      <c r="C7" s="127"/>
      <c r="D7" s="127"/>
      <c r="E7" s="127"/>
      <c r="F7" s="127"/>
      <c r="G7" s="127"/>
      <c r="H7" s="127"/>
      <c r="I7" s="127"/>
    </row>
    <row r="8" spans="1:9" x14ac:dyDescent="0.4">
      <c r="A8" s="127"/>
      <c r="B8" s="127"/>
      <c r="C8" s="127"/>
      <c r="D8" s="127"/>
      <c r="E8" s="127"/>
      <c r="F8" s="127"/>
      <c r="G8" s="127"/>
      <c r="H8" s="127"/>
      <c r="I8" s="127"/>
    </row>
    <row r="9" spans="1:9" x14ac:dyDescent="0.4">
      <c r="A9" s="127"/>
      <c r="B9" s="127"/>
      <c r="C9" s="127"/>
      <c r="D9" s="127"/>
      <c r="E9" s="127"/>
      <c r="F9" s="127"/>
      <c r="G9" s="127"/>
      <c r="H9" s="127"/>
      <c r="I9" s="127"/>
    </row>
    <row r="10" spans="1:9" x14ac:dyDescent="0.4">
      <c r="A10" s="127"/>
      <c r="B10" s="127"/>
      <c r="C10" s="127"/>
      <c r="D10" s="127"/>
      <c r="E10" s="127"/>
      <c r="F10" s="127"/>
      <c r="G10" s="127"/>
      <c r="H10" s="127"/>
      <c r="I10" s="127"/>
    </row>
    <row r="11" spans="1:9" x14ac:dyDescent="0.4">
      <c r="A11" s="127"/>
      <c r="B11" s="127"/>
      <c r="C11" s="127"/>
      <c r="D11" s="127"/>
      <c r="E11" s="127"/>
      <c r="F11" s="127"/>
      <c r="G11" s="127"/>
      <c r="H11" s="127"/>
      <c r="I11" s="127"/>
    </row>
    <row r="12" spans="1:9" x14ac:dyDescent="0.4">
      <c r="A12" s="127"/>
      <c r="B12" s="127"/>
      <c r="C12" s="127"/>
      <c r="D12" s="127"/>
      <c r="E12" s="127"/>
      <c r="F12" s="127"/>
      <c r="G12" s="127"/>
      <c r="H12" s="127"/>
      <c r="I12" s="127"/>
    </row>
    <row r="13" spans="1:9" x14ac:dyDescent="0.4">
      <c r="A13" s="127"/>
      <c r="B13" s="127"/>
      <c r="C13" s="127"/>
      <c r="D13" s="127"/>
      <c r="E13" s="127"/>
      <c r="F13" s="127"/>
      <c r="G13" s="127"/>
      <c r="H13" s="127"/>
      <c r="I13" s="127"/>
    </row>
    <row r="14" spans="1:9" x14ac:dyDescent="0.4">
      <c r="A14" s="127"/>
      <c r="B14" s="127"/>
      <c r="C14" s="127"/>
      <c r="D14" s="127"/>
      <c r="E14" s="127"/>
      <c r="F14" s="127"/>
      <c r="G14" s="127"/>
      <c r="H14" s="127"/>
      <c r="I14" s="127"/>
    </row>
    <row r="15" spans="1:9" x14ac:dyDescent="0.4">
      <c r="A15" s="127"/>
      <c r="B15" s="127"/>
      <c r="C15" s="127"/>
      <c r="D15" s="127"/>
      <c r="E15" s="127"/>
      <c r="F15" s="127"/>
      <c r="G15" s="127"/>
      <c r="H15" s="127"/>
      <c r="I15" s="127"/>
    </row>
    <row r="16" spans="1:9" x14ac:dyDescent="0.4">
      <c r="A16" s="127"/>
      <c r="B16" s="127"/>
      <c r="C16" s="127"/>
      <c r="D16" s="127"/>
      <c r="E16" s="127"/>
      <c r="F16" s="127"/>
      <c r="G16" s="127"/>
      <c r="H16" s="127"/>
      <c r="I16" s="127"/>
    </row>
    <row r="17" spans="1:9" x14ac:dyDescent="0.4">
      <c r="A17" s="127"/>
      <c r="B17" s="127"/>
      <c r="C17" s="127"/>
      <c r="D17" s="127"/>
      <c r="E17" s="127"/>
      <c r="F17" s="127"/>
      <c r="G17" s="127"/>
      <c r="H17" s="127"/>
      <c r="I17" s="127"/>
    </row>
    <row r="18" spans="1:9" x14ac:dyDescent="0.4">
      <c r="A18" s="127"/>
      <c r="B18" s="127"/>
      <c r="C18" s="127"/>
      <c r="D18" s="127"/>
      <c r="E18" s="127"/>
      <c r="F18" s="127"/>
      <c r="G18" s="127"/>
      <c r="H18" s="127"/>
      <c r="I18" s="127"/>
    </row>
    <row r="19" spans="1:9" x14ac:dyDescent="0.4">
      <c r="A19" s="127"/>
      <c r="B19" s="127"/>
      <c r="C19" s="127"/>
      <c r="D19" s="127"/>
      <c r="E19" s="127"/>
      <c r="F19" s="127"/>
      <c r="G19" s="127"/>
      <c r="H19" s="127"/>
      <c r="I19" s="127"/>
    </row>
    <row r="20" spans="1:9" x14ac:dyDescent="0.4">
      <c r="A20" s="127"/>
      <c r="B20" s="127"/>
      <c r="C20" s="127"/>
      <c r="D20" s="127"/>
      <c r="E20" s="127"/>
      <c r="F20" s="127"/>
      <c r="G20" s="127"/>
      <c r="H20" s="127"/>
      <c r="I20" s="127"/>
    </row>
    <row r="21" spans="1:9" x14ac:dyDescent="0.4">
      <c r="A21" s="127"/>
      <c r="B21" s="127"/>
      <c r="C21" s="127"/>
      <c r="D21" s="127"/>
      <c r="E21" s="127"/>
      <c r="F21" s="127"/>
      <c r="G21" s="127"/>
      <c r="H21" s="127"/>
      <c r="I21" s="127"/>
    </row>
    <row r="22" spans="1:9" x14ac:dyDescent="0.4">
      <c r="A22" s="127"/>
      <c r="B22" s="127"/>
      <c r="C22" s="127"/>
      <c r="D22" s="127"/>
      <c r="E22" s="127"/>
      <c r="F22" s="127"/>
      <c r="G22" s="127"/>
      <c r="H22" s="127"/>
      <c r="I22" s="127"/>
    </row>
    <row r="23" spans="1:9" x14ac:dyDescent="0.4">
      <c r="A23" s="127"/>
      <c r="B23" s="127"/>
      <c r="C23" s="127"/>
      <c r="D23" s="127"/>
      <c r="E23" s="127"/>
      <c r="F23" s="127"/>
      <c r="G23" s="127"/>
      <c r="H23" s="127"/>
      <c r="I23" s="127"/>
    </row>
    <row r="24" spans="1:9" x14ac:dyDescent="0.4">
      <c r="A24" s="127"/>
      <c r="B24" s="127"/>
      <c r="C24" s="127"/>
      <c r="D24" s="127"/>
      <c r="E24" s="127"/>
      <c r="F24" s="127"/>
      <c r="G24" s="127"/>
      <c r="H24" s="127"/>
      <c r="I24" s="127"/>
    </row>
    <row r="25" spans="1:9" x14ac:dyDescent="0.4">
      <c r="A25" s="127"/>
      <c r="B25" s="127"/>
      <c r="C25" s="127"/>
      <c r="D25" s="127"/>
      <c r="E25" s="127"/>
      <c r="F25" s="127"/>
      <c r="G25" s="127"/>
      <c r="H25" s="127"/>
      <c r="I25" s="127"/>
    </row>
    <row r="26" spans="1:9" x14ac:dyDescent="0.4">
      <c r="A26" s="127"/>
      <c r="B26" s="127"/>
      <c r="C26" s="127"/>
      <c r="D26" s="127"/>
      <c r="E26" s="127"/>
      <c r="F26" s="127"/>
      <c r="G26" s="127"/>
      <c r="H26" s="127"/>
      <c r="I26" s="127"/>
    </row>
    <row r="27" spans="1:9" x14ac:dyDescent="0.4">
      <c r="A27" s="127"/>
      <c r="B27" s="127"/>
      <c r="C27" s="127"/>
      <c r="D27" s="127"/>
      <c r="E27" s="127"/>
      <c r="F27" s="127"/>
      <c r="G27" s="127"/>
      <c r="H27" s="127"/>
      <c r="I27" s="127"/>
    </row>
    <row r="28" spans="1:9" x14ac:dyDescent="0.4">
      <c r="A28" s="127"/>
      <c r="B28" s="127"/>
      <c r="C28" s="127"/>
      <c r="D28" s="127"/>
      <c r="E28" s="127"/>
      <c r="F28" s="127"/>
      <c r="G28" s="127"/>
      <c r="H28" s="127"/>
      <c r="I28" s="127"/>
    </row>
    <row r="29" spans="1:9" x14ac:dyDescent="0.4">
      <c r="A29" s="127"/>
      <c r="B29" s="127"/>
      <c r="C29" s="127"/>
      <c r="D29" s="127"/>
      <c r="E29" s="127"/>
      <c r="F29" s="127"/>
      <c r="G29" s="127"/>
      <c r="H29" s="127"/>
      <c r="I29" s="127"/>
    </row>
    <row r="30" spans="1:9" x14ac:dyDescent="0.4">
      <c r="A30" s="127"/>
      <c r="B30" s="127"/>
      <c r="C30" s="127"/>
      <c r="D30" s="127"/>
      <c r="E30" s="127"/>
      <c r="F30" s="127"/>
      <c r="G30" s="127"/>
      <c r="H30" s="127"/>
      <c r="I30" s="127"/>
    </row>
    <row r="31" spans="1:9" x14ac:dyDescent="0.4">
      <c r="A31" s="127"/>
      <c r="B31" s="127"/>
      <c r="C31" s="127"/>
      <c r="D31" s="127"/>
      <c r="E31" s="127"/>
      <c r="F31" s="127"/>
      <c r="G31" s="127"/>
      <c r="H31" s="127"/>
      <c r="I31" s="127"/>
    </row>
    <row r="32" spans="1:9" x14ac:dyDescent="0.4">
      <c r="A32" s="127"/>
      <c r="B32" s="127"/>
      <c r="C32" s="127"/>
      <c r="D32" s="127"/>
      <c r="E32" s="127"/>
      <c r="F32" s="127"/>
      <c r="G32" s="127"/>
      <c r="H32" s="127"/>
      <c r="I32" s="127"/>
    </row>
    <row r="33" spans="1:9" x14ac:dyDescent="0.4">
      <c r="A33" s="127"/>
      <c r="B33" s="127"/>
      <c r="C33" s="127"/>
      <c r="D33" s="127"/>
      <c r="E33" s="127"/>
      <c r="F33" s="127"/>
      <c r="G33" s="127"/>
      <c r="H33" s="127"/>
      <c r="I33" s="127"/>
    </row>
    <row r="34" spans="1:9" x14ac:dyDescent="0.4">
      <c r="A34" s="127"/>
      <c r="B34" s="127"/>
      <c r="C34" s="127"/>
      <c r="D34" s="127"/>
      <c r="E34" s="127"/>
      <c r="F34" s="127"/>
      <c r="G34" s="127"/>
      <c r="H34" s="127"/>
      <c r="I34" s="127"/>
    </row>
    <row r="35" spans="1:9" x14ac:dyDescent="0.4">
      <c r="A35" s="127"/>
      <c r="B35" s="127"/>
      <c r="C35" s="127"/>
      <c r="D35" s="127"/>
      <c r="E35" s="127"/>
      <c r="F35" s="127"/>
      <c r="G35" s="127"/>
      <c r="H35" s="127"/>
      <c r="I35" s="127"/>
    </row>
    <row r="36" spans="1:9" x14ac:dyDescent="0.4">
      <c r="A36" s="127"/>
      <c r="B36" s="127"/>
      <c r="C36" s="127"/>
      <c r="D36" s="127"/>
      <c r="E36" s="127"/>
      <c r="F36" s="127"/>
      <c r="G36" s="127"/>
      <c r="H36" s="127"/>
      <c r="I36" s="127"/>
    </row>
    <row r="37" spans="1:9" x14ac:dyDescent="0.4">
      <c r="A37" s="127"/>
      <c r="B37" s="127"/>
      <c r="C37" s="127"/>
      <c r="D37" s="127"/>
      <c r="E37" s="127"/>
      <c r="F37" s="127"/>
      <c r="G37" s="127"/>
      <c r="H37" s="127"/>
      <c r="I37" s="127"/>
    </row>
    <row r="38" spans="1:9" x14ac:dyDescent="0.4">
      <c r="A38" s="127"/>
      <c r="B38" s="127"/>
      <c r="C38" s="127"/>
      <c r="D38" s="127"/>
      <c r="E38" s="127"/>
      <c r="F38" s="127"/>
      <c r="G38" s="127"/>
      <c r="H38" s="127"/>
      <c r="I38" s="127"/>
    </row>
    <row r="39" spans="1:9" x14ac:dyDescent="0.4">
      <c r="A39" s="127"/>
      <c r="B39" s="127"/>
      <c r="C39" s="127"/>
      <c r="D39" s="127"/>
      <c r="E39" s="127"/>
      <c r="F39" s="127"/>
      <c r="G39" s="127"/>
      <c r="H39" s="127"/>
      <c r="I39" s="127"/>
    </row>
    <row r="40" spans="1:9" x14ac:dyDescent="0.4">
      <c r="A40" s="127"/>
      <c r="B40" s="127"/>
      <c r="C40" s="127"/>
      <c r="D40" s="127"/>
      <c r="E40" s="127"/>
      <c r="F40" s="127"/>
      <c r="G40" s="127"/>
      <c r="H40" s="127"/>
      <c r="I40" s="127"/>
    </row>
    <row r="41" spans="1:9" x14ac:dyDescent="0.4">
      <c r="A41" s="127"/>
      <c r="B41" s="127"/>
      <c r="C41" s="127"/>
      <c r="D41" s="127"/>
      <c r="E41" s="127"/>
      <c r="F41" s="127"/>
      <c r="G41" s="127"/>
      <c r="H41" s="127"/>
      <c r="I41" s="127"/>
    </row>
    <row r="42" spans="1:9" x14ac:dyDescent="0.4">
      <c r="A42" s="127"/>
      <c r="B42" s="127"/>
      <c r="C42" s="127"/>
      <c r="D42" s="127"/>
      <c r="E42" s="127"/>
      <c r="F42" s="127"/>
      <c r="G42" s="127"/>
      <c r="H42" s="127"/>
      <c r="I42" s="127"/>
    </row>
    <row r="43" spans="1:9" x14ac:dyDescent="0.4">
      <c r="A43" s="127"/>
      <c r="B43" s="127"/>
      <c r="C43" s="127"/>
      <c r="D43" s="127"/>
      <c r="E43" s="127"/>
      <c r="F43" s="127"/>
      <c r="G43" s="127"/>
      <c r="H43" s="127"/>
      <c r="I43" s="127"/>
    </row>
    <row r="44" spans="1:9" x14ac:dyDescent="0.4">
      <c r="A44" s="127"/>
      <c r="B44" s="127"/>
      <c r="C44" s="127"/>
      <c r="D44" s="127"/>
      <c r="E44" s="127"/>
      <c r="F44" s="127"/>
      <c r="G44" s="127"/>
      <c r="H44" s="127"/>
      <c r="I44" s="127"/>
    </row>
    <row r="45" spans="1:9" x14ac:dyDescent="0.4">
      <c r="A45" s="127"/>
      <c r="B45" s="127"/>
      <c r="C45" s="127"/>
      <c r="D45" s="127"/>
      <c r="E45" s="127"/>
      <c r="F45" s="127"/>
      <c r="G45" s="127"/>
      <c r="H45" s="127"/>
      <c r="I45" s="127"/>
    </row>
    <row r="46" spans="1:9" x14ac:dyDescent="0.4">
      <c r="A46" s="128" t="s">
        <v>440</v>
      </c>
      <c r="B46" s="128"/>
      <c r="C46" s="128"/>
      <c r="D46" s="128"/>
      <c r="E46" s="128"/>
      <c r="F46" s="127"/>
      <c r="G46" s="127"/>
      <c r="H46" s="127"/>
      <c r="I46" s="127"/>
    </row>
    <row r="47" spans="1:9" x14ac:dyDescent="0.4">
      <c r="A47" s="128" t="s">
        <v>441</v>
      </c>
      <c r="B47" s="128"/>
      <c r="C47" s="128"/>
      <c r="D47" s="128"/>
      <c r="E47" s="128"/>
      <c r="F47" s="127"/>
      <c r="G47" s="127"/>
      <c r="H47" s="127"/>
      <c r="I47" s="127"/>
    </row>
    <row r="48" spans="1:9" x14ac:dyDescent="0.4">
      <c r="A48" s="129" t="s">
        <v>442</v>
      </c>
      <c r="B48" s="127"/>
      <c r="C48" s="127"/>
      <c r="D48" s="127"/>
      <c r="E48" s="127"/>
      <c r="F48" s="127"/>
      <c r="G48" s="127"/>
      <c r="H48" s="127"/>
      <c r="I48" s="127"/>
    </row>
    <row r="49" spans="1:9" x14ac:dyDescent="0.4">
      <c r="A49" s="127"/>
      <c r="B49" s="127"/>
      <c r="C49" s="127"/>
      <c r="D49" s="127"/>
      <c r="E49" s="127"/>
      <c r="F49" s="127"/>
      <c r="G49" s="127"/>
      <c r="H49" s="127"/>
      <c r="I49" s="127"/>
    </row>
    <row r="50" spans="1:9" x14ac:dyDescent="0.4">
      <c r="A50" s="127"/>
      <c r="B50" s="127"/>
      <c r="C50" s="127"/>
      <c r="D50" s="127"/>
      <c r="E50" s="127"/>
      <c r="F50" s="127"/>
      <c r="G50" s="127"/>
      <c r="H50" s="127"/>
      <c r="I50" s="127"/>
    </row>
  </sheetData>
  <sheetProtection algorithmName="SHA-512" hashValue="Fb4XiwTUCPC2duh3f0AoYJ2TF7hy+HEdsNFSYbIrK943JimWDnIdB54ukOpI4OXxkXXAC/qJH2EdgITfuWZH/w==" saltValue="pDrYi+e8gDog363Oem8MIA==" spinCount="100000" sheet="1" objects="1" scenarios="1"/>
  <hyperlinks>
    <hyperlink ref="A48" r:id="rId1" xr:uid="{327FA5E5-C991-4CE0-AB45-03576262991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6" bestFit="1" customWidth="1"/>
    <col min="2" max="2" width="39" style="26" customWidth="1"/>
    <col min="3" max="16384" width="11.42578125" style="26"/>
  </cols>
  <sheetData>
    <row r="1" spans="1:7" ht="20.100000000000001" customHeight="1" x14ac:dyDescent="0.4">
      <c r="A1" s="25" t="s">
        <v>121</v>
      </c>
      <c r="C1" s="27" t="s">
        <v>122</v>
      </c>
    </row>
    <row r="2" spans="1:7" ht="20.100000000000001" customHeight="1" x14ac:dyDescent="0.4">
      <c r="A2" s="26" t="s">
        <v>123</v>
      </c>
      <c r="B2" s="28"/>
      <c r="C2" s="26" t="s">
        <v>123</v>
      </c>
    </row>
    <row r="3" spans="1:7" ht="20.100000000000001" customHeight="1" x14ac:dyDescent="0.4">
      <c r="A3" s="26" t="s">
        <v>124</v>
      </c>
      <c r="B3" s="44"/>
      <c r="C3" s="26" t="s">
        <v>125</v>
      </c>
    </row>
    <row r="4" spans="1:7" ht="20.100000000000001" customHeight="1" x14ac:dyDescent="0.4">
      <c r="A4" s="26" t="s">
        <v>126</v>
      </c>
      <c r="B4" s="28"/>
      <c r="C4" s="26" t="s">
        <v>127</v>
      </c>
    </row>
    <row r="5" spans="1:7" ht="10.050000000000001" customHeight="1" x14ac:dyDescent="0.4"/>
    <row r="6" spans="1:7" ht="60" customHeight="1" x14ac:dyDescent="0.4">
      <c r="A6" s="156" t="s">
        <v>396</v>
      </c>
      <c r="B6" s="157"/>
      <c r="C6" s="157"/>
      <c r="D6" s="157"/>
      <c r="E6" s="157"/>
      <c r="F6" s="157"/>
      <c r="G6" s="157"/>
    </row>
    <row r="7" spans="1:7" ht="10.050000000000001" customHeight="1" x14ac:dyDescent="0.4">
      <c r="A7" s="80"/>
      <c r="B7" s="80"/>
      <c r="C7" s="80"/>
      <c r="D7" s="80"/>
      <c r="E7" s="80"/>
      <c r="F7" s="80"/>
      <c r="G7" s="80"/>
    </row>
    <row r="8" spans="1:7" ht="60" customHeight="1" x14ac:dyDescent="0.4">
      <c r="A8" s="156" t="s">
        <v>397</v>
      </c>
      <c r="B8" s="157"/>
      <c r="C8" s="157"/>
      <c r="D8" s="157"/>
      <c r="E8" s="157"/>
      <c r="F8" s="157"/>
      <c r="G8" s="157"/>
    </row>
    <row r="9" spans="1:7" ht="10.050000000000001" customHeight="1" x14ac:dyDescent="0.4">
      <c r="A9" s="29"/>
    </row>
    <row r="10" spans="1:7" ht="35" customHeight="1" x14ac:dyDescent="0.4">
      <c r="A10" s="153" t="s">
        <v>379</v>
      </c>
      <c r="B10" s="153"/>
      <c r="C10" s="153"/>
      <c r="D10" s="153"/>
      <c r="E10" s="153"/>
      <c r="F10" s="153"/>
      <c r="G10" s="153"/>
    </row>
    <row r="11" spans="1:7" ht="75" customHeight="1" x14ac:dyDescent="0.4">
      <c r="A11" s="158" t="s">
        <v>398</v>
      </c>
      <c r="B11" s="158"/>
      <c r="C11" s="158"/>
      <c r="D11" s="158"/>
      <c r="E11" s="158"/>
      <c r="F11" s="158"/>
      <c r="G11" s="158"/>
    </row>
    <row r="12" spans="1:7" ht="45" customHeight="1" x14ac:dyDescent="0.4">
      <c r="A12" s="153" t="s">
        <v>179</v>
      </c>
      <c r="B12" s="153"/>
      <c r="C12" s="154" t="s">
        <v>180</v>
      </c>
      <c r="D12" s="154"/>
      <c r="E12" s="154"/>
      <c r="F12" s="154"/>
      <c r="G12" s="81"/>
    </row>
    <row r="13" spans="1:7" ht="10.050000000000001" customHeight="1" x14ac:dyDescent="0.4">
      <c r="A13" s="42"/>
      <c r="B13" s="42"/>
      <c r="C13" s="43"/>
      <c r="D13" s="43"/>
      <c r="E13" s="43"/>
      <c r="F13" s="43"/>
      <c r="G13" s="43"/>
    </row>
    <row r="14" spans="1:7" ht="10.050000000000001" customHeight="1" x14ac:dyDescent="0.4"/>
    <row r="15" spans="1:7" ht="20.100000000000001" customHeight="1" x14ac:dyDescent="0.4">
      <c r="A15" s="26" t="s">
        <v>135</v>
      </c>
      <c r="B15" s="44"/>
      <c r="C15" s="155" t="s">
        <v>156</v>
      </c>
      <c r="D15" s="155"/>
      <c r="E15" s="155"/>
    </row>
    <row r="16" spans="1:7" ht="20.100000000000001" customHeight="1" x14ac:dyDescent="0.4">
      <c r="A16" s="26" t="s">
        <v>136</v>
      </c>
      <c r="B16" s="29" t="str">
        <f>IF(ISBLANK(B15),"",IF(B3=B15,"Kontrolle erfolgreich - check ok","FEHLER - ERROR"))</f>
        <v/>
      </c>
      <c r="C16" s="26" t="s">
        <v>157</v>
      </c>
    </row>
    <row r="17" spans="2:2" x14ac:dyDescent="0.4">
      <c r="B17" s="29" t="str">
        <f>IF(ISBLANK(B15),"",IF(ISERROR(FIND("@",B15,1)),"keine gültige eMail-Adresse",IF((VALUE(FIND("@",B15,1))&gt;1),"","keine gültige eMail-Adresse!")))</f>
        <v/>
      </c>
    </row>
    <row r="18" spans="2:2" x14ac:dyDescent="0.4">
      <c r="B18" s="29" t="str">
        <f>IF(ISBLANK(B15),"",IF(ISERROR(FIND("@",B15,1)),"no valid eMail-adress",IF((VALUE(FIND("@",B15,1))&gt;1),"","no valid eMail-address!")))</f>
        <v/>
      </c>
    </row>
    <row r="19" spans="2:2" x14ac:dyDescent="0.4">
      <c r="B19" s="26" t="str">
        <f>IF(ISBLANK(B15),"",IF(ISERROR(FIND("; ",B15,1)),"",IF((VALUE(FIND("; ",B15,1))&gt;8),"","Achtung - die zweite eMail-Adresse wurde nicht korrekt eingegeben")))</f>
        <v/>
      </c>
    </row>
  </sheetData>
  <sheetProtection algorithmName="SHA-512" hashValue="IQuDBhW216kWSuoBqOrW7CRWFj0AZiakwkHY9PdTlFch7wQTrg4esbaNK3nf9SwU3IQepzRqzWyv5ACiCct+fw==" saltValue="yZzhFIKXg0WI1h8lXkBr8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7"/>
  <sheetViews>
    <sheetView workbookViewId="0">
      <selection activeCell="B11" sqref="B11"/>
    </sheetView>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0" t="s">
        <v>138</v>
      </c>
      <c r="D3" t="s">
        <v>18</v>
      </c>
    </row>
    <row r="4" spans="1:7" x14ac:dyDescent="0.4">
      <c r="A4" t="s">
        <v>14</v>
      </c>
      <c r="B4" s="3">
        <f>YEAR(Ergebnisse!E5)</f>
        <v>2025</v>
      </c>
      <c r="D4" s="4">
        <v>2</v>
      </c>
    </row>
    <row r="5" spans="1:7" x14ac:dyDescent="0.4">
      <c r="A5" t="s">
        <v>15</v>
      </c>
      <c r="B5" s="3" t="str">
        <f>D8</f>
        <v>N</v>
      </c>
      <c r="D5" t="str">
        <f>IF(D4=2,"N","J")</f>
        <v>N</v>
      </c>
      <c r="F5">
        <v>1</v>
      </c>
      <c r="G5" s="40" t="s">
        <v>146</v>
      </c>
    </row>
    <row r="6" spans="1:7" x14ac:dyDescent="0.4">
      <c r="A6" t="s">
        <v>46</v>
      </c>
      <c r="B6" s="3">
        <f>Ergebnisse!G3</f>
        <v>1</v>
      </c>
      <c r="F6">
        <v>2</v>
      </c>
      <c r="G6" s="40" t="s">
        <v>147</v>
      </c>
    </row>
    <row r="7" spans="1:7" x14ac:dyDescent="0.4">
      <c r="A7" t="s">
        <v>97</v>
      </c>
      <c r="B7" s="22">
        <f>Ergebnisse!E5</f>
        <v>45837</v>
      </c>
    </row>
    <row r="8" spans="1:7" x14ac:dyDescent="0.4">
      <c r="A8" t="s">
        <v>16</v>
      </c>
      <c r="B8" s="3">
        <v>15</v>
      </c>
      <c r="D8" t="str">
        <f>LEFT(D5,1)</f>
        <v>N</v>
      </c>
    </row>
    <row r="9" spans="1:7" x14ac:dyDescent="0.4">
      <c r="A9" t="s">
        <v>17</v>
      </c>
      <c r="B9" s="3">
        <v>2</v>
      </c>
    </row>
    <row r="10" spans="1:7" x14ac:dyDescent="0.4">
      <c r="A10" t="s">
        <v>380</v>
      </c>
      <c r="B10" s="82">
        <f>Kontakt!B2</f>
        <v>0</v>
      </c>
    </row>
    <row r="11" spans="1:7" x14ac:dyDescent="0.4">
      <c r="A11" t="s">
        <v>381</v>
      </c>
      <c r="B11" s="3">
        <f>IF(Kontakt!B3=Kontakt!B15,Kontakt!B3,0)</f>
        <v>0</v>
      </c>
    </row>
    <row r="12" spans="1:7" x14ac:dyDescent="0.4">
      <c r="A12" s="40" t="s">
        <v>382</v>
      </c>
      <c r="B12" s="3">
        <v>1</v>
      </c>
    </row>
    <row r="13" spans="1:7" x14ac:dyDescent="0.4">
      <c r="A13" t="s">
        <v>21</v>
      </c>
      <c r="B13" s="2" t="str">
        <f>Ergebnisse!A18</f>
        <v>pH-Wert</v>
      </c>
      <c r="C13" s="2" t="str">
        <f>Ergebnisse!B18</f>
        <v>ohne</v>
      </c>
    </row>
    <row r="14" spans="1:7" x14ac:dyDescent="0.4">
      <c r="A14" t="s">
        <v>22</v>
      </c>
      <c r="B14" s="2" t="str">
        <f>Ergebnisse!A19</f>
        <v>Titrierbare Gesamtsäure
(als Citronensäuremonohydrat)</v>
      </c>
      <c r="C14" s="2" t="str">
        <f>Ergebnisse!B19</f>
        <v>g/100 g</v>
      </c>
    </row>
    <row r="15" spans="1:7" x14ac:dyDescent="0.4">
      <c r="A15" t="s">
        <v>23</v>
      </c>
      <c r="B15" s="2" t="str">
        <f>Ergebnisse!A20</f>
        <v>Citronensäure, wasserfrei</v>
      </c>
      <c r="C15" s="2" t="str">
        <f>Ergebnisse!B20</f>
        <v>g/100 g</v>
      </c>
    </row>
    <row r="16" spans="1:7" x14ac:dyDescent="0.4">
      <c r="A16" t="s">
        <v>29</v>
      </c>
      <c r="B16" s="2" t="str">
        <f>Ergebnisse!A21</f>
        <v>Kochsalz (über Chlorid)</v>
      </c>
      <c r="C16" s="2" t="str">
        <f>Ergebnisse!B21</f>
        <v>g/100 g</v>
      </c>
    </row>
    <row r="17" spans="1:3" x14ac:dyDescent="0.4">
      <c r="A17" t="s">
        <v>30</v>
      </c>
      <c r="B17" s="2" t="str">
        <f>Ergebnisse!A22</f>
        <v>Gesamte Trockenmasse</v>
      </c>
      <c r="C17" s="2" t="str">
        <f>Ergebnisse!B22</f>
        <v>g/100 g</v>
      </c>
    </row>
    <row r="18" spans="1:3" x14ac:dyDescent="0.4">
      <c r="A18" t="s">
        <v>31</v>
      </c>
      <c r="B18" s="2" t="str">
        <f>Ergebnisse!A23</f>
        <v>Lösliche Trockenmasse</v>
      </c>
      <c r="C18" s="2" t="str">
        <f>Ergebnisse!B23</f>
        <v>g/100 g</v>
      </c>
    </row>
    <row r="19" spans="1:3" x14ac:dyDescent="0.4">
      <c r="A19" t="s">
        <v>32</v>
      </c>
      <c r="B19" s="2" t="str">
        <f>Ergebnisse!A24</f>
        <v>Glucose, wasserfrei</v>
      </c>
      <c r="C19" s="2" t="str">
        <f>Ergebnisse!B24</f>
        <v>g/100 g</v>
      </c>
    </row>
    <row r="20" spans="1:3" x14ac:dyDescent="0.4">
      <c r="A20" t="s">
        <v>33</v>
      </c>
      <c r="B20" s="2" t="str">
        <f>Ergebnisse!A25</f>
        <v>Fructose, wasserfrei</v>
      </c>
      <c r="C20" s="2" t="str">
        <f>Ergebnisse!B25</f>
        <v>g/100 g</v>
      </c>
    </row>
    <row r="21" spans="1:3" x14ac:dyDescent="0.4">
      <c r="A21" t="s">
        <v>40</v>
      </c>
      <c r="B21" s="2" t="str">
        <f>Ergebnisse!A26</f>
        <v>Saccharose, wasserfrei</v>
      </c>
      <c r="C21" s="2" t="str">
        <f>Ergebnisse!B26</f>
        <v>g/100 g</v>
      </c>
    </row>
    <row r="22" spans="1:3" x14ac:dyDescent="0.4">
      <c r="A22" t="s">
        <v>187</v>
      </c>
      <c r="B22" s="2" t="str">
        <f>Ergebnisse!A27</f>
        <v>Formolzahl</v>
      </c>
      <c r="C22" s="2" t="str">
        <f>Ergebnisse!B27</f>
        <v>ml 0,1 mol/L NaOH /100 g</v>
      </c>
    </row>
    <row r="23" spans="1:3" x14ac:dyDescent="0.4">
      <c r="A23" t="s">
        <v>306</v>
      </c>
      <c r="B23" s="2" t="str">
        <f>Ergebnisse!A28</f>
        <v>Ergosterol</v>
      </c>
      <c r="C23" s="2" t="str">
        <f>Ergebnisse!B28</f>
        <v>mg/kg</v>
      </c>
    </row>
    <row r="24" spans="1:3" x14ac:dyDescent="0.4">
      <c r="A24" t="s">
        <v>307</v>
      </c>
      <c r="B24" s="2" t="str">
        <f>Ergebnisse!A29</f>
        <v>Rohprotein (N * 6,25)</v>
      </c>
      <c r="C24" s="2" t="str">
        <f>Ergebnisse!B29</f>
        <v>g/100 g</v>
      </c>
    </row>
    <row r="25" spans="1:3" x14ac:dyDescent="0.4">
      <c r="A25" t="s">
        <v>314</v>
      </c>
      <c r="B25" s="2" t="str">
        <f>Ergebnisse!A30</f>
        <v>Lycopin</v>
      </c>
      <c r="C25" s="2" t="str">
        <f>Ergebnisse!B30</f>
        <v>mg/kg</v>
      </c>
    </row>
    <row r="26" spans="1:3" x14ac:dyDescent="0.4">
      <c r="A26" t="s">
        <v>315</v>
      </c>
      <c r="B26" s="2" t="str">
        <f>Ergebnisse!A31</f>
        <v>Natrium</v>
      </c>
      <c r="C26" s="2" t="str">
        <f>Ergebnisse!B31</f>
        <v>g/100 g</v>
      </c>
    </row>
    <row r="27" spans="1:3" x14ac:dyDescent="0.4">
      <c r="A27" t="s">
        <v>370</v>
      </c>
      <c r="B27" s="2" t="str">
        <f>Ergebnisse!A32</f>
        <v>Glutaminsäure</v>
      </c>
      <c r="C27" s="2" t="str">
        <f>Ergebnisse!B32</f>
        <v>mg/kg</v>
      </c>
    </row>
  </sheetData>
  <sheetProtection algorithmName="SHA-512" hashValue="vgMU6Qg+m99fAkZ+9Ke+9dvPcTsXfwax3IZuSW92Jd7gqlxBw4Whn/MOqT8wC7ecsMhIwoOWHR3fHrt4BtLSbw==" saltValue="50wy/Y85U0RsJFjCo8BnMQ=="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8</vt:i4>
      </vt:variant>
    </vt:vector>
  </HeadingPairs>
  <TitlesOfParts>
    <vt:vector size="35"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Asche</vt:lpstr>
      <vt:lpstr>Glutaminsre</vt:lpstr>
      <vt:lpstr>Rohprotein</vt:lpstr>
      <vt:lpstr>Lycopin</vt:lpstr>
      <vt:lpstr>Natrium</vt:lpstr>
      <vt:lpstr>Dichte</vt:lpstr>
      <vt:lpstr>pHWert</vt:lpstr>
      <vt:lpstr>Gesamtsre</vt:lpstr>
      <vt:lpstr>Citronensre</vt:lpstr>
      <vt:lpstr>Kochsalz</vt:lpstr>
      <vt:lpstr>Gestamttrocken</vt:lpstr>
      <vt:lpstr>LoeslichTrocken</vt:lpstr>
      <vt:lpstr>GluFruSac</vt:lpstr>
      <vt:lpstr>BenzoeSorbin</vt:lpstr>
      <vt:lpstr>Formolzahl</vt:lpstr>
      <vt:lpstr>Ergosterol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2023-07-03T21:07:18Z</cp:lastPrinted>
  <dcterms:created xsi:type="dcterms:W3CDTF">2005-02-14T18:41:01Z</dcterms:created>
  <dcterms:modified xsi:type="dcterms:W3CDTF">2025-05-11T20:23:11Z</dcterms:modified>
</cp:coreProperties>
</file>