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E430C1A3-3BEC-4EC1-B978-B902400F9B92}" xr6:coauthVersionLast="47" xr6:coauthVersionMax="47" xr10:uidLastSave="{00000000-0000-0000-0000-000000000000}"/>
  <workbookProtection workbookAlgorithmName="SHA-512" workbookHashValue="/IvfXIyYjx8/nJ5F/dKq1Q1wrkzZ8Qq7yp+Irv+YthswIKAaH+5xkyDTL+UZgAE7eV+h4bcN/i8nUCFSOURbLA==" workbookSaltValue="zOcfXnOHFO7KdXptecDWyA==" workbookSpinCount="100000" lockStructure="1"/>
  <bookViews>
    <workbookView xWindow="-98" yWindow="-98" windowWidth="28996" windowHeight="15675" activeTab="5" xr2:uid="{00000000-000D-0000-FFFF-FFFF00000000}"/>
  </bookViews>
  <sheets>
    <sheet name="Auswertung" sheetId="84" r:id="rId1"/>
    <sheet name="Datenübernahme" sheetId="85" r:id="rId2"/>
    <sheet name="Signifikanz" sheetId="86" r:id="rId3"/>
    <sheet name="Ausfüllhinweise" sheetId="87" r:id="rId4"/>
    <sheet name="Kurzanleitung" sheetId="88" r:id="rId5"/>
    <sheet name="Kontakt" sheetId="63" r:id="rId6"/>
    <sheet name="Teilnehmerdaten" sheetId="17" state="hidden" r:id="rId7"/>
    <sheet name="Ergebnisse" sheetId="5" r:id="rId8"/>
    <sheet name="Mitteilungen" sheetId="15" r:id="rId9"/>
    <sheet name="Natrium" sheetId="68" state="hidden" r:id="rId10"/>
    <sheet name="LoeslichTrocken" sheetId="66" state="hidden" r:id="rId11"/>
    <sheet name="Kochsalz" sheetId="26" state="hidden" r:id="rId12"/>
    <sheet name="Ethanol" sheetId="67" state="hidden" r:id="rId13"/>
    <sheet name="Dichte" sheetId="18" state="hidden" r:id="rId14"/>
    <sheet name="pHWert" sheetId="21" state="hidden" r:id="rId15"/>
    <sheet name="Gesamtsaeure" sheetId="22" state="hidden" r:id="rId16"/>
    <sheet name="Citronensaeure" sheetId="23" state="hidden" r:id="rId17"/>
    <sheet name="Glu_Fru_Sac" sheetId="64" state="hidden" r:id="rId18"/>
    <sheet name="Nitrat" sheetId="27" state="hidden" r:id="rId19"/>
    <sheet name="Carotin" sheetId="30" state="hidden" r:id="rId20"/>
  </sheets>
  <externalReferences>
    <externalReference r:id="rId21"/>
    <externalReference r:id="rId22"/>
    <externalReference r:id="rId23"/>
    <externalReference r:id="rId24"/>
    <externalReference r:id="rId25"/>
    <externalReference r:id="rId26"/>
    <externalReference r:id="rId27"/>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3">#REF!</definedName>
    <definedName name="Daten" localSheetId="4">#REF!</definedName>
    <definedName name="Daten" localSheetId="9">#REF!</definedName>
    <definedName name="Daten">#REF!</definedName>
    <definedName name="_xlnm.Print_Area" localSheetId="1">Datenübernahme!$A$1:$C$8</definedName>
    <definedName name="_xlnm.Print_Area" localSheetId="2">Signifikanz!$A$1:$C$10</definedName>
    <definedName name="Elemente">[1]Parameter2!$B$3:$B$18</definedName>
    <definedName name="MBlei" localSheetId="3">#REF!</definedName>
    <definedName name="MBlei" localSheetId="4">#REF!</definedName>
    <definedName name="MBlei" localSheetId="9">#REF!</definedName>
    <definedName name="MBlei">#REF!</definedName>
    <definedName name="OLE_LINK1" localSheetId="3">Ausfüllhinweise!$A$20</definedName>
    <definedName name="Parameter2" localSheetId="3">#REF!</definedName>
    <definedName name="Parameter2" localSheetId="12">#REF!</definedName>
    <definedName name="Parameter2" localSheetId="5">#REF!</definedName>
    <definedName name="Parameter2" localSheetId="10">#REF!</definedName>
    <definedName name="Parameter2" localSheetId="9">#REF!</definedName>
    <definedName name="Parameter2">pHWert!$B$3:$B$18</definedName>
    <definedName name="Parameter2alt" localSheetId="3">#REF!</definedName>
    <definedName name="Parameter2alt" localSheetId="4">#REF!</definedName>
    <definedName name="Parameter2alt" localSheetId="9">#REF!</definedName>
    <definedName name="Parameter2alt">#REF!</definedName>
    <definedName name="test" localSheetId="3">[2]Parameter2!$B$3:$B$18</definedName>
    <definedName name="test" localSheetId="0">[3]Parameter2!$B$3:$B$18</definedName>
    <definedName name="test" localSheetId="12">[4]Parameter2!$B$3:$B$18</definedName>
    <definedName name="test" localSheetId="5">[3]Parameter2!$B$3:$B$18</definedName>
    <definedName name="test" localSheetId="4">[5]Parameter2!$B$3:$B$18</definedName>
    <definedName name="test" localSheetId="10">[4]Parameter2!$B$3:$B$18</definedName>
    <definedName name="test" localSheetId="9">[6]Parameter2!$B$3:$B$18</definedName>
    <definedName name="test">[2]Parameter2!$B$3:$B$18</definedName>
    <definedName name="test1" localSheetId="3">[7]Parameter2!$B$3:$B$18</definedName>
    <definedName name="test1" localSheetId="4">[7]Parameter2!$B$3:$B$18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C14" i="17"/>
  <c r="B15" i="17"/>
  <c r="C15" i="17"/>
  <c r="B16" i="17"/>
  <c r="C16" i="17"/>
  <c r="B17" i="17"/>
  <c r="C17" i="17"/>
  <c r="B18" i="17"/>
  <c r="C18" i="17"/>
  <c r="B19" i="17"/>
  <c r="C19" i="17"/>
  <c r="B20" i="17"/>
  <c r="C20" i="17"/>
  <c r="B21" i="17"/>
  <c r="C21" i="17"/>
  <c r="B22" i="17"/>
  <c r="C22" i="17"/>
  <c r="H30" i="5"/>
  <c r="F30" i="5"/>
  <c r="I57" i="5" s="1"/>
  <c r="G21" i="5"/>
  <c r="C39" i="18"/>
  <c r="I21" i="5" s="1"/>
  <c r="A14" i="5"/>
  <c r="A15" i="5"/>
  <c r="F5" i="5"/>
  <c r="F4" i="5"/>
  <c r="B11" i="17"/>
  <c r="B10" i="17"/>
  <c r="B4" i="17" l="1"/>
  <c r="F32" i="5"/>
  <c r="B68" i="5"/>
  <c r="I68" i="5" s="1"/>
  <c r="B66" i="5"/>
  <c r="I66" i="5" s="1"/>
  <c r="B70" i="5"/>
  <c r="A71" i="5" s="1"/>
  <c r="B72" i="5"/>
  <c r="I72" i="5" s="1"/>
  <c r="B74" i="5"/>
  <c r="I74" i="5" s="1"/>
  <c r="A75" i="5" s="1"/>
  <c r="B64" i="5"/>
  <c r="D2" i="68"/>
  <c r="D13" i="68"/>
  <c r="D66" i="5" s="1"/>
  <c r="D29" i="68"/>
  <c r="D68" i="5" s="1"/>
  <c r="D40" i="68"/>
  <c r="D70" i="5" s="1"/>
  <c r="D47" i="68"/>
  <c r="D72" i="5"/>
  <c r="D62" i="68"/>
  <c r="D74" i="5" s="1"/>
  <c r="F31" i="5"/>
  <c r="C1" i="66"/>
  <c r="H25" i="5"/>
  <c r="F24" i="5"/>
  <c r="I45" i="5" s="1"/>
  <c r="F25" i="5"/>
  <c r="I47" i="5" s="1"/>
  <c r="C1" i="67"/>
  <c r="F28" i="5"/>
  <c r="F27" i="5"/>
  <c r="F26" i="5"/>
  <c r="I53" i="5" s="1"/>
  <c r="F29" i="5"/>
  <c r="I55" i="5" s="1"/>
  <c r="C1" i="64"/>
  <c r="H27" i="5" s="1"/>
  <c r="C1" i="30"/>
  <c r="C1" i="27"/>
  <c r="H29" i="5" s="1"/>
  <c r="C1" i="26"/>
  <c r="H31" i="5" s="1"/>
  <c r="C1" i="23"/>
  <c r="H24" i="5" s="1"/>
  <c r="C1" i="22"/>
  <c r="H23" i="5" s="1"/>
  <c r="C21" i="22"/>
  <c r="C1" i="21"/>
  <c r="H22" i="5" s="1"/>
  <c r="C1" i="18"/>
  <c r="H21" i="5" s="1"/>
  <c r="H1" i="15"/>
  <c r="F21" i="5"/>
  <c r="I37" i="5" s="1"/>
  <c r="F22" i="5"/>
  <c r="I40" i="5" s="1"/>
  <c r="F23" i="5"/>
  <c r="I42" i="5" s="1"/>
  <c r="G23" i="5"/>
  <c r="I23" i="5"/>
  <c r="A37" i="5"/>
  <c r="A40" i="5"/>
  <c r="A49" i="5"/>
  <c r="A51" i="5"/>
  <c r="A53" i="5"/>
  <c r="A55" i="5"/>
  <c r="A57" i="5"/>
  <c r="B1" i="17"/>
  <c r="B2" i="17"/>
  <c r="D5" i="17"/>
  <c r="D8" i="17" s="1"/>
  <c r="B5" i="17" s="1"/>
  <c r="B7" i="17"/>
  <c r="B13" i="17"/>
  <c r="C13" i="17"/>
  <c r="B16" i="63"/>
  <c r="B17" i="63"/>
  <c r="B18" i="63"/>
  <c r="B19" i="63"/>
  <c r="A69" i="5" l="1"/>
  <c r="A67" i="5"/>
  <c r="A58" i="5"/>
  <c r="I59" i="5"/>
  <c r="A60" i="5" s="1"/>
  <c r="A39" i="5"/>
  <c r="I49" i="5"/>
  <c r="H28" i="5"/>
  <c r="A46" i="5"/>
  <c r="A73" i="5"/>
  <c r="I51" i="5"/>
  <c r="A52" i="5" s="1"/>
  <c r="H26" i="5"/>
  <c r="A56" i="5"/>
  <c r="A44" i="5"/>
  <c r="A48" i="5"/>
  <c r="A41" i="5"/>
  <c r="I70" i="5"/>
  <c r="H32" i="5"/>
  <c r="A5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5B0EDEB-D70D-4035-8DA2-992D2F96489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4006129-D958-45AC-BE4A-DF90AC53FA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6"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200-000004000000}">
      <text>
        <r>
          <rPr>
            <b/>
            <sz val="8"/>
            <color indexed="81"/>
            <rFont val="Tahoma"/>
            <family val="2"/>
          </rPr>
          <t>LVU:
Geben Sie in dieser Spalte das Ergebnis der Analyse der ersten Probeneinheit an
Fill in these coloumn the results of the analysis of the first sample unit</t>
        </r>
      </text>
    </comment>
    <comment ref="E20" authorId="0" shapeId="0" xr:uid="{00000000-0006-0000-0200-000005000000}">
      <text>
        <r>
          <rPr>
            <b/>
            <sz val="8"/>
            <color indexed="81"/>
            <rFont val="Tahoma"/>
            <family val="2"/>
          </rPr>
          <t>LVU:
Geben Sie in dieser Spalte das Ergebnis der Analyse der zweiten Probeneinheit an
Fill in these coloumn the results of the analysis of the second sample unit</t>
        </r>
      </text>
    </comment>
    <comment ref="A21" authorId="0" shapeId="0" xr:uid="{00000000-0006-0000-02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<sst xmlns="http://schemas.openxmlformats.org/spreadsheetml/2006/main" count="533" uniqueCount="412">
  <si>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</si>
  <si>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</si>
  <si>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</si>
  <si>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</si>
  <si>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</si>
  <si>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</si>
  <si>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</si>
  <si>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</si>
  <si>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</si>
  <si>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</si>
  <si>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</si>
  <si>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</si>
  <si>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</si>
  <si>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</si>
  <si>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</si>
  <si>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</si>
  <si>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</si>
  <si>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</si>
  <si>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</si>
  <si>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</si>
  <si>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</si>
  <si>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</si>
  <si>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</si>
  <si>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</si>
  <si>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</si>
  <si>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</si>
  <si>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</si>
  <si>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</si>
  <si>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</si>
  <si>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</si>
  <si>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</si>
  <si>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pH-Wert</t>
  </si>
  <si>
    <t>ohne</t>
  </si>
  <si>
    <t>Relative Dichte 20°/20° C</t>
  </si>
  <si>
    <t>Titrierbare Gesamtsäure</t>
  </si>
  <si>
    <t>Glucose, wasserfrei</t>
  </si>
  <si>
    <t>Fructose, wasserfrei</t>
  </si>
  <si>
    <t>Teilnahmen</t>
  </si>
  <si>
    <t>g/L</t>
  </si>
  <si>
    <t>mg/L</t>
  </si>
  <si>
    <t>Teilnahme</t>
  </si>
  <si>
    <t>Biegeschwinger</t>
  </si>
  <si>
    <t>Schweizerisches Lebensmittelbuch Kapitel 28 / 3.1.3</t>
  </si>
  <si>
    <t>IFU Nr. 1</t>
  </si>
  <si>
    <t>DIN EN 1131</t>
  </si>
  <si>
    <t>Hydrostatische Waage</t>
  </si>
  <si>
    <t>IFU Nr. 11</t>
  </si>
  <si>
    <t>Potentiometrisch</t>
  </si>
  <si>
    <t>IFU Nr. 3</t>
  </si>
  <si>
    <t>Quarzschwinger-Dichtemessgerät</t>
  </si>
  <si>
    <t>§ 64 LFGB Nr. L 31.00-1</t>
  </si>
  <si>
    <t>§ 64 LFGB Nr. L 31.00-1, modifiziert</t>
  </si>
  <si>
    <t>§ 64 LFGB Nr. L 36.00-3, modifiziert</t>
  </si>
  <si>
    <t>§ 64 LFGB Nr. L 36.00-3a</t>
  </si>
  <si>
    <t>DIN EN 12630:1999</t>
  </si>
  <si>
    <t>§ 64 LFGB Nr. L 20.01/02-2</t>
  </si>
  <si>
    <t>§ 64 LFGB Nr. L 20.01/02-2, modifiziert</t>
  </si>
  <si>
    <t>Deadline</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</si>
  <si>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</si>
  <si>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</si>
  <si>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</si>
  <si>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</si>
  <si>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</si>
  <si>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</si>
  <si>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</si>
  <si>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</si>
  <si>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</si>
  <si>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</si>
  <si>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</si>
  <si>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</si>
  <si>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</si>
  <si>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 64 LFGB Nr. L 00.00-72, modifiziert</t>
  </si>
  <si>
    <t>Enzymatisch nach r-biopharm / Roche, Einzelreagentien</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</si>
  <si>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</si>
  <si>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</si>
  <si>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</si>
  <si>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</si>
  <si>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</si>
  <si>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</si>
  <si>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</si>
  <si>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</si>
  <si>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Enzymatisch, Scil (PGI) Best. 1002782</t>
  </si>
  <si>
    <t>Sollte ein Inhaltsstoff nicht bestimmbar sein, so teilen Sie uns bitte den Wert Ihrer Bestimmungsgrenze mit vorangestelltem "&lt; “ mit.
In cases you will not detect a parameter, report your limit of quantification with "&lt; " in front of the value.</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</si>
  <si>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</si>
  <si>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</si>
  <si>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</si>
  <si>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</si>
  <si>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</si>
  <si>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</si>
  <si>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</si>
  <si>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</si>
  <si>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</si>
  <si>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</si>
  <si>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</si>
  <si>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</si>
  <si>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</si>
  <si>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</si>
  <si>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HPLC-Verfahren (diverse Detektoren)</t>
  </si>
  <si>
    <t>08</t>
  </si>
  <si>
    <t>Nitrat</t>
  </si>
  <si>
    <t>ß-Carotin</t>
  </si>
  <si>
    <t>pH-Wert des Endpunktes</t>
  </si>
  <si>
    <t>Titration</t>
  </si>
  <si>
    <t>Titration bis pH 7,0</t>
  </si>
  <si>
    <t>Titration bis pH 8,1</t>
  </si>
  <si>
    <t>Titration bis pH 8,2</t>
  </si>
  <si>
    <t>Sonstiger pH-Wert</t>
  </si>
  <si>
    <t>§ 64 LFGB Nr. L 31.00-3 (= L 26.26.15)</t>
  </si>
  <si>
    <t>§ 64 LFGB Nr. L 31.00-3 (= L 26.26.15), modifiziert</t>
  </si>
  <si>
    <t>§ 64 LFGB Nr. L 26.11.03-4 (= L 52.01.01-4)</t>
  </si>
  <si>
    <t>§ 64 LFGB Nr. L 26.11.03-4 (= L 52.01.01-4), modifiziert</t>
  </si>
  <si>
    <t>§ 64 LFGB Nr. L 26.04-4</t>
  </si>
  <si>
    <t>§ 64 LFGB Nr. L 26.04-4, modifiziert</t>
  </si>
  <si>
    <t>Potentiometrische Titration</t>
  </si>
  <si>
    <t>Schweizerisches Lebensmittelbuch</t>
  </si>
  <si>
    <t>Zusätzliche Angaben</t>
  </si>
  <si>
    <t>§ 64 LFGB Nr. L 26.11.03-3 (= L 52.01.01-3)</t>
  </si>
  <si>
    <t>§ 64 LFGB Nr. L 26.11.03-3 (= L 52.01.01-3), modifiziert</t>
  </si>
  <si>
    <t>§ 64 LFGB Nr. L 26.04-3</t>
  </si>
  <si>
    <t>§ 64 LFGB Nr. L 26.04-3, modifiziert</t>
  </si>
  <si>
    <t>Schweizerisches Lebensmittelbuch Kapitel  30A / 2.2</t>
  </si>
  <si>
    <t>§ 64 LFGB Nr. L 26.00-1 (chromatographisches Verfahren)</t>
  </si>
  <si>
    <t>§ 64 LFGB Nr. L 26.00-1 (chromatographisches Verfahren), modifiziert</t>
  </si>
  <si>
    <t>§ 64 LFGB Nr. L 26.26-2 (enzymatisches Verfahren)</t>
  </si>
  <si>
    <t>§ 64 LFGB Nr. L 26.26-2 (enzymatisches Verfahren), modifiziert</t>
  </si>
  <si>
    <t>§ 64 LFGB Nr. L 26.26-1</t>
  </si>
  <si>
    <t>§ 64 LFGB Nr. L 26.26-1, modifiziert</t>
  </si>
  <si>
    <t>§ 64 LFGB Nr. L 07.00-12 (photometrisches Verfahren)</t>
  </si>
  <si>
    <t>§ 64 LFGB Nr. L 07.00-12 (photometrisches Verfahren), modifiziert</t>
  </si>
  <si>
    <t>§ 64 LFGB Nr. L 08.00-14</t>
  </si>
  <si>
    <t>§ 64 LFGB Nr. L 08.00-14, modifiziert</t>
  </si>
  <si>
    <t>§ 64 LFGB Nr. L 01.00-36 (Xylenol-Verfahren)</t>
  </si>
  <si>
    <t>§ 64 LFGB Nr. L 01.00-36 (Xylenol-Verfahren), modifiziert</t>
  </si>
  <si>
    <t>IFU Nr. 48</t>
  </si>
  <si>
    <t>Merck Reflektoquant</t>
  </si>
  <si>
    <t>Ionenchromatographie</t>
  </si>
  <si>
    <t>Ionenchromatographie nach EN ISO 10304</t>
  </si>
  <si>
    <t>Spektralphotometrisch mit p-Kresol</t>
  </si>
  <si>
    <t>HPLC-Verfahren</t>
  </si>
  <si>
    <t>IFU Nr. 74 (Anionen Ionenchromatographie)</t>
  </si>
  <si>
    <t>DIN 38405-D9-2</t>
  </si>
  <si>
    <t>Reduktion mit Cadmium, Photometrisch nach in-line Dialyse bei 530 nm</t>
  </si>
  <si>
    <t>Photometrische Bestimmung nach Reduktion mit Zink, Farbreaktion mit Sulfanilsäure und Naphthylamin</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</si>
  <si>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</si>
  <si>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</si>
  <si>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</si>
  <si>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</si>
  <si>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</si>
  <si>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</si>
  <si>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</si>
  <si>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</si>
  <si>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</si>
  <si>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</si>
  <si>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</si>
  <si>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</si>
  <si>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</si>
  <si>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</si>
  <si>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</si>
  <si>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</si>
  <si>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</si>
  <si>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</si>
  <si>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</si>
  <si>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Hinweis: Es handelt sich um ein Erzeugnis, bei dem ein geringer Nitratgehalt ausgelobt wird (für Kleinkinder geeignet)</t>
  </si>
  <si>
    <t>Gemüsesaft (vegetable juice)</t>
  </si>
  <si>
    <t>IFU Nr. 55</t>
  </si>
  <si>
    <t>IFU Nr. 56</t>
  </si>
  <si>
    <t>Extraktion mit Dichlormethan; UV-Vis-Spektroskopie</t>
  </si>
  <si>
    <t>Extraktion mit n-Hexan, HPLC-UV</t>
  </si>
  <si>
    <t>§ 64 LFGB L 00.00-63/2</t>
  </si>
  <si>
    <t>Enzymatisch nach r-biopharm / Roche Nr. 10 905 658 035</t>
  </si>
  <si>
    <t>Beispiel für die Eingabe von 2 eMail-Adressen:
Example how to type in 2 different e-mail addresses:</t>
  </si>
  <si>
    <t>info@lvus.de; ergebnisse@lvus.de</t>
  </si>
  <si>
    <t>SCIL-Test EnzytecTM fluid Glucose/Fructose (Ref. 5160)</t>
  </si>
  <si>
    <t>SCIL-Test EnzytecTM fluid Saccharose (Gesamtglucose) (Ref. 5180)</t>
  </si>
  <si>
    <t>Oxymierung, Sylilierung, Messung mittels GC-FID</t>
  </si>
  <si>
    <t>SCIL-Test EnzytecTM fluid Glucose (Ref. 5140)</t>
  </si>
  <si>
    <t>SCIL-Test EnzytecTM fluid Fructose (Ref. 5120)</t>
  </si>
  <si>
    <t>Titration bis pH 8,4</t>
  </si>
  <si>
    <t>HPLC-UV (Basisnorm EN 12823-2)</t>
  </si>
  <si>
    <t>Relative Dichte 20 °C/20 °C</t>
  </si>
  <si>
    <t>Citronensäure, wasserfrei</t>
  </si>
  <si>
    <t>§ 64 LFGB Nr. L 31.00-14 (enzymatisches Verfahren)</t>
  </si>
  <si>
    <t>§ 64 LFGB Nr. L 31.00-14 (enzymatisches Verfahren), modifiziert</t>
  </si>
  <si>
    <t>Enzymatisch nach r-biopharm / Roche Nr.  10 139076 035</t>
  </si>
  <si>
    <t>Enzymatisch nach Scil-Testsatz Nr. 1241</t>
  </si>
  <si>
    <t>Ionenchromatographie (diverse Detektoren)</t>
  </si>
  <si>
    <t>§ 64 LFGB Nr. L 26.11.03-5 (enzymatisches Verfahren)</t>
  </si>
  <si>
    <t>§ 64 LFGB Nr. L 26.11.03-5 (enzymatisches Verfahren), modifiziert</t>
  </si>
  <si>
    <t>HPLC (diverse Detektoren)</t>
  </si>
  <si>
    <t>IFU Nr. 22</t>
  </si>
  <si>
    <t>§ 64 LFGB Nr. L 26.04-4 (enzymatisches Verfahren)</t>
  </si>
  <si>
    <t>§ 64 LFGB Nr. L 26.04-4 (enzymatisches Verfahren), modifiziert</t>
  </si>
  <si>
    <t>NMR</t>
  </si>
  <si>
    <t>EnzymFast</t>
  </si>
  <si>
    <t>Nach Mohr</t>
  </si>
  <si>
    <t>IFU Nr. 37</t>
  </si>
  <si>
    <t>ICP-OES</t>
  </si>
  <si>
    <t>ICP-MS</t>
  </si>
  <si>
    <t>§ 64 LFGB Nr. L 06.00-2</t>
  </si>
  <si>
    <t>§ 64 LFGB Nr. L 06.00-2, modifiziert</t>
  </si>
  <si>
    <t>§ 64 LFGB Nr. 31.00-16 (1997-09)</t>
  </si>
  <si>
    <t>Saccharose, wasserfrei</t>
  </si>
  <si>
    <t>E. Schulte 2003, GC nach Oxymierung und Silylierung</t>
  </si>
  <si>
    <t>GC-FID nach Schweizerischem Lebensmittelbuch</t>
  </si>
  <si>
    <t>Bitte auswählen / Please select</t>
  </si>
  <si>
    <t>Glucose</t>
  </si>
  <si>
    <t>Fructose</t>
  </si>
  <si>
    <t>Saccharose</t>
  </si>
  <si>
    <t xml:space="preserve"> Bitte eingeben:</t>
  </si>
  <si>
    <t>§ 64 LFGB Nr. L 31.00-12/13 (DIN EN 1140: 1994)</t>
  </si>
  <si>
    <t>§ 64 LFGB Nr. L 31.00-12/13 (DIN EN 1140: 1994), modifiziert</t>
  </si>
  <si>
    <t>ÖNORM EN 12014-2</t>
  </si>
  <si>
    <t>Photometrisch nach IFU 44</t>
  </si>
  <si>
    <t>Ethanol</t>
  </si>
  <si>
    <t>Kochsalz (über Chlorid)</t>
  </si>
  <si>
    <t>Natrium</t>
  </si>
  <si>
    <t>Citronensäure</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</si>
  <si>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</si>
  <si>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</si>
  <si>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</si>
  <si>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</si>
  <si>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</si>
  <si>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</si>
  <si>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</si>
  <si>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</si>
  <si>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</si>
  <si>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</si>
  <si>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Enzymatisch mit Roche/r-biopharm Nr. 10 176 290 035</t>
  </si>
  <si>
    <t>Enzytek fluid Ethanol Nr. E5340</t>
  </si>
  <si>
    <t>GC-FID</t>
  </si>
  <si>
    <t>Enzymatisch mit Thermo Fischer REF.984300</t>
  </si>
  <si>
    <t>Wasserdampfdestillation, Pyknometer</t>
  </si>
  <si>
    <t>Sonstiges / other</t>
  </si>
  <si>
    <t>Beschreibung der verwendeten Analysenverfahren (II)</t>
  </si>
  <si>
    <t>DIN EN 16943 2016-01</t>
  </si>
  <si>
    <t>wässrige Extraktion wie bei der enzymatischen Bestimmung der Citronensäure; Säure zur Eiweißfällung</t>
  </si>
  <si>
    <t>Basisnorm 15 621</t>
  </si>
  <si>
    <t>VDLUFA III,10.8.2</t>
  </si>
  <si>
    <t>§ 64 LFGB Nr. L 00.00-144, auch modifiziert</t>
  </si>
  <si>
    <t>§ 64 LFGB Nrn L 06.00-4 und L 06.00-9</t>
  </si>
  <si>
    <t>Berechnet aus Chloridbestimmung</t>
  </si>
  <si>
    <t>§ 64 LFGB Nr. L 07.00-56, modifiziert</t>
  </si>
  <si>
    <t>§ 64 LFGB Nr. L 07.00-56</t>
  </si>
  <si>
    <t>DIN CEN/TS 15621, Vornorm, mod.</t>
  </si>
  <si>
    <t>AOAC 985.35</t>
  </si>
  <si>
    <t>EN 15505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</si>
  <si>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</si>
  <si>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</si>
  <si>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</si>
  <si>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</si>
  <si>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</si>
  <si>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</si>
  <si>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</si>
  <si>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</si>
  <si>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</si>
  <si>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</si>
  <si>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</si>
  <si>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</si>
  <si>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</si>
  <si>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</si>
  <si>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</si>
  <si>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</si>
  <si>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</si>
  <si>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</si>
  <si>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</si>
  <si>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</si>
  <si>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</si>
  <si>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</si>
  <si>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</si>
  <si>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</si>
  <si>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</si>
  <si>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</si>
  <si>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</si>
  <si>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</si>
  <si>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</si>
  <si>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</si>
  <si>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</si>
  <si>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</si>
  <si>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</si>
  <si>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</si>
  <si>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</si>
  <si>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</si>
  <si>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</si>
  <si>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</si>
  <si>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</si>
  <si>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</si>
  <si>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</si>
  <si>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</si>
  <si>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</si>
  <si>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</si>
  <si>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</si>
  <si>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</si>
  <si>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</si>
  <si>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</si>
  <si>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</si>
  <si>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</si>
  <si>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</si>
  <si>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</si>
  <si>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</si>
  <si>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</si>
  <si>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</si>
  <si>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</si>
  <si>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</si>
  <si>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</si>
  <si>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</si>
  <si>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</si>
  <si>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t>Parameter 9</t>
  </si>
  <si>
    <t>Headspace-GC</t>
  </si>
  <si>
    <t>Headspace-GC-MS</t>
  </si>
  <si>
    <t>Flammenphotometrie</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</si>
  <si>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</si>
  <si>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</si>
  <si>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</si>
  <si>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</si>
  <si>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</si>
  <si>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</si>
  <si>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</si>
  <si>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</si>
  <si>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</si>
  <si>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</si>
  <si>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</si>
  <si>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</si>
  <si>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</si>
  <si>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</si>
  <si>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</si>
  <si>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</si>
  <si>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</si>
  <si>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</si>
  <si>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</si>
  <si>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</si>
  <si>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</si>
  <si>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</si>
  <si>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</si>
  <si>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</si>
  <si>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</si>
  <si>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</si>
  <si>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</si>
  <si>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26.00-2</t>
  </si>
  <si>
    <t>§ 64 LFGB Nr. L 26.00-2, modifiziert</t>
  </si>
  <si>
    <t>DIN EN ISO 14673-3 (2004), FIA mit Cd-Reduktion und In-Line-Dialyse</t>
  </si>
  <si>
    <t>§ 64 LFGB Nr. L 26.04-1</t>
  </si>
  <si>
    <t>§ 64 LFGB Nr. L 26.04-1, modifiziert</t>
  </si>
  <si>
    <t>Potentiometrische Titration mit Silbernitratlösung (auch automatisiert)</t>
  </si>
  <si>
    <t>§ 64 LFGB L 07.00-5/2 (nach Volhard)</t>
  </si>
  <si>
    <t>§ 64 LFGB L 07.00-5/2 (nach Volhard), modifiziert</t>
  </si>
  <si>
    <t>§ 64 LFGB Nr. L 13.05-4</t>
  </si>
  <si>
    <t>§ 64 LFGB Nr. L 13.05-4, modifiziert</t>
  </si>
  <si>
    <t>§ 64 LFGB Nr. L 52.06-3</t>
  </si>
  <si>
    <t>§ 64 LFGB Nr. L 52.06-3, modifiziert</t>
  </si>
  <si>
    <t>DIN EN ISO 10304-1 (1995-4)</t>
  </si>
  <si>
    <t>Ionenchromatographie (Chlorid -&gt; NaCl)</t>
  </si>
  <si>
    <t>HPLC (Chlorid -&gt; NaCl)</t>
  </si>
  <si>
    <t>DIN 10328 bzw. VDLUFA VI c 10.6.3</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</si>
  <si>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</si>
  <si>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</si>
  <si>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</si>
  <si>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</si>
  <si>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</si>
  <si>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</si>
  <si>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IFU Nr. 1a (auch modifiziert)</t>
  </si>
  <si>
    <t>IFU MA 01A (Biegeschwinger, zentrifugiert)</t>
  </si>
  <si>
    <t>Pyknometer</t>
  </si>
  <si>
    <t>§ 64 LFGB Nr. L 31.00-2 (= L 26.26-4)</t>
  </si>
  <si>
    <t>§ 64 LFGB Nr. L 31.00-2 (= L 26.26-4), modifiziert</t>
  </si>
  <si>
    <t>DIN EN 1132: 1994</t>
  </si>
  <si>
    <t>MEBAK III, 4. Aufl., 2002, 2.14</t>
  </si>
  <si>
    <t>elektronische Dichtemessung</t>
  </si>
  <si>
    <t>§ 64 LFGB Nr. L 07.00-13:2008-06</t>
  </si>
  <si>
    <t>§ 64 LFGB Nr. L 07.00-13:2008-06, modifiziert</t>
  </si>
  <si>
    <t>DIN EN 12014 Teil2:2018-02</t>
  </si>
  <si>
    <t>§ 64 LFGB L 07.00-5/1</t>
  </si>
  <si>
    <t>§ 64 LFGB L 07.00-5/1, modifiziert</t>
  </si>
  <si>
    <t>Kontaktname</t>
  </si>
  <si>
    <t>Mailadresse</t>
  </si>
  <si>
    <t>Zertifikat geeignet</t>
  </si>
  <si>
    <t>?</t>
  </si>
  <si>
    <r>
      <t>Titrierbare Gesamtsäure
(</t>
    </r>
    <r>
      <rPr>
        <sz val="12"/>
        <rFont val="Times New Roman"/>
        <family val="1"/>
      </rPr>
      <t>pH 8,1 als Citronensäure, wasserfrei)</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</si>
  <si>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</si>
  <si>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QMAA-S-22:2021-09</t>
  </si>
  <si>
    <t>enzymatisch nach Thermo Fisher Nr. 984302 (Fructose), 984304 (Glucose, 984302 (Gesamtglucose)</t>
  </si>
  <si>
    <t>Enzymatisch nach r-biopharm / Roche Nr.: 11 113950 035 (Maltose, Saccharose, D-Glucose)</t>
  </si>
  <si>
    <t>Enzymatisch nach r-biopharm / Enzytec Liquid</t>
  </si>
  <si>
    <t>Ionenselektive Elektrode (ISE)</t>
  </si>
  <si>
    <t>g/100 g</t>
  </si>
  <si>
    <t>Proben behandelt?</t>
  </si>
  <si>
    <t>Probenvorbereitung</t>
  </si>
  <si>
    <t>keine (unverändert) / nothing (as delivered)</t>
  </si>
  <si>
    <t>Zentrifugieren / Centrifugation</t>
  </si>
  <si>
    <t>Filtrieren / Filtration</t>
  </si>
  <si>
    <t>Sonstige / Other</t>
  </si>
  <si>
    <t>Parameter 10</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</si>
  <si>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</si>
  <si>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</si>
  <si>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</si>
  <si>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</si>
  <si>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</si>
  <si>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</si>
  <si>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</si>
  <si>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</si>
  <si>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 .</t>
  </si>
  <si>
    <t>Ultraschall</t>
  </si>
  <si>
    <t>Wasserdampfdestillation, Biegeschwinger</t>
  </si>
  <si>
    <t>Enzymatisch mit r-biopharm Enzytec liquid E8340</t>
  </si>
  <si>
    <t>Enzymatisch nach r-biopharm Enzytec Liquid E 8230</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</si>
  <si>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</si>
  <si>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https://lvus.de/html/pdf/aprotec.php?file=anleitung.pdf</t>
  </si>
  <si>
    <t xml:space="preserve">dem nachfolgenden Link: </t>
  </si>
  <si>
    <t>Eine bebilderte Anleitung zum Ausfüllen der Ergebniserfassungstabelle finden Sie unter</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</si>
  <si>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</si>
  <si>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</si>
  <si>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</si>
  <si>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Beschreibung der verwendeten Analysenverfahren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</si>
</sst>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sz val="11"/>
      <color indexed="12"/>
      <name val="Times New Roman"/>
      <family val="1"/>
    </font>
    <font>
      <sz val="12"/>
      <color indexed="9"/>
      <name val="Times New Roman"/>
      <family val="1"/>
    </font>
    <font>
      <sz val="11"/>
      <color indexed="42"/>
      <name val="Times New Roman"/>
      <family val="1"/>
    </font>
    <font>
      <u/>
      <sz val="11"/>
      <color indexed="12"/>
      <name val="Times New Roman"/>
      <family val="1"/>
    </font>
    <font>
      <vertAlign val="subscript"/>
      <sz val="11"/>
      <name val="Times New Roman"/>
      <family val="1"/>
    </font>
    <font>
      <sz val="11"/>
      <color theme="0"/>
      <name val="Times New Roman"/>
      <family val="1"/>
    </font>
    <font>
      <u/>
      <sz val="12"/>
      <color indexed="12"/>
      <name val="Times New Roman"/>
      <family val="1"/>
    </font>
    <font>
      <b/>
      <sz val="11"/>
      <color rgb="FFFF0000"/>
      <name val="Times New Roman"/>
      <family val="1"/>
    </font>
    <font>
      <i/>
      <sz val="11"/>
      <color theme="0" tint="-0.499984740745262"/>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4"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7" fillId="0" borderId="3" xfId="0" applyFont="1" applyBorder="1" applyAlignment="1">
      <alignment vertical="top" wrapText="1"/>
    </xf>
    <xf numFmtId="0" fontId="5" fillId="0" borderId="3" xfId="0" applyFont="1" applyBorder="1" applyAlignment="1">
      <alignment vertical="top" wrapText="1"/>
    </xf>
    <xf numFmtId="0" fontId="19" fillId="0" borderId="0" xfId="0" applyFont="1" applyProtection="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21" fillId="0" borderId="0" xfId="0" applyFont="1" applyProtection="1">
      <protection hidden="1"/>
    </xf>
    <xf numFmtId="0" fontId="16" fillId="0" borderId="0" xfId="0" applyFont="1" applyProtection="1">
      <protection hidden="1"/>
    </xf>
    <xf numFmtId="0" fontId="19" fillId="3" borderId="0" xfId="0" applyFont="1" applyFill="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14" fontId="0" fillId="2" borderId="0" xfId="0" applyNumberFormat="1" applyFill="1" applyAlignment="1">
      <alignment horizontal="center"/>
    </xf>
    <xf numFmtId="0" fontId="4" fillId="4" borderId="0" xfId="0" applyFont="1" applyFill="1" applyProtection="1">
      <protection hidden="1"/>
    </xf>
    <xf numFmtId="0" fontId="22" fillId="0" borderId="0" xfId="0" applyFont="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left" vertical="center" wrapText="1"/>
      <protection hidden="1"/>
    </xf>
    <xf numFmtId="0" fontId="19"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3" borderId="0" xfId="0" applyFill="1" applyAlignment="1" applyProtection="1">
      <alignment vertical="center"/>
      <protection hidden="1"/>
    </xf>
    <xf numFmtId="0" fontId="15" fillId="0" borderId="0" xfId="0" applyFont="1" applyAlignment="1">
      <alignment horizontal="left" vertical="top" wrapText="1"/>
    </xf>
    <xf numFmtId="0" fontId="15" fillId="0" borderId="2"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0" xfId="0" applyFont="1" applyAlignment="1" applyProtection="1">
      <alignment horizontal="left" vertical="top" wrapText="1"/>
      <protection hidden="1"/>
    </xf>
    <xf numFmtId="0" fontId="25" fillId="3" borderId="0" xfId="0" applyFont="1" applyFill="1" applyAlignment="1" applyProtection="1">
      <alignment horizontal="left" vertical="center"/>
      <protection hidden="1"/>
    </xf>
    <xf numFmtId="0" fontId="0" fillId="3" borderId="0" xfId="0" applyFill="1" applyAlignment="1" applyProtection="1">
      <alignment horizontal="center" vertical="center"/>
      <protection hidden="1"/>
    </xf>
    <xf numFmtId="0" fontId="19" fillId="5" borderId="0" xfId="0" applyFont="1" applyFill="1" applyAlignment="1" applyProtection="1">
      <alignment horizontal="left" vertical="center"/>
      <protection hidden="1"/>
    </xf>
    <xf numFmtId="0" fontId="19" fillId="5" borderId="0" xfId="0" applyFont="1" applyFill="1" applyAlignment="1" applyProtection="1">
      <alignment horizontal="center" vertical="center"/>
      <protection hidden="1"/>
    </xf>
    <xf numFmtId="0" fontId="5" fillId="0" borderId="0" xfId="0" applyFont="1" applyAlignment="1">
      <alignment horizontal="left" vertical="top" wrapText="1"/>
    </xf>
    <xf numFmtId="0" fontId="24" fillId="0" borderId="0" xfId="0" applyFont="1" applyProtection="1">
      <protection hidden="1"/>
    </xf>
    <xf numFmtId="0" fontId="8" fillId="0" borderId="0" xfId="3" applyFont="1" applyAlignment="1">
      <alignment vertical="center"/>
    </xf>
    <xf numFmtId="0" fontId="5" fillId="0" borderId="0" xfId="3" applyAlignment="1">
      <alignment vertical="center"/>
    </xf>
    <xf numFmtId="0" fontId="17" fillId="0" borderId="0" xfId="3" applyFont="1" applyAlignment="1">
      <alignment vertical="center"/>
    </xf>
    <xf numFmtId="49" fontId="5" fillId="2" borderId="0" xfId="3" applyNumberFormat="1" applyFill="1" applyAlignment="1" applyProtection="1">
      <alignment vertical="center"/>
      <protection locked="0"/>
    </xf>
    <xf numFmtId="0" fontId="11" fillId="0" borderId="0" xfId="3" applyFont="1" applyAlignme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49" fontId="4" fillId="2" borderId="0" xfId="0" applyNumberFormat="1" applyFont="1" applyFill="1" applyAlignment="1" applyProtection="1">
      <alignment horizontal="right"/>
      <protection locked="0"/>
    </xf>
    <xf numFmtId="0" fontId="5" fillId="3" borderId="0" xfId="0" applyFont="1" applyFill="1" applyAlignment="1" applyProtection="1">
      <alignment vertical="center" wrapText="1"/>
      <protection locked="0"/>
    </xf>
    <xf numFmtId="49" fontId="19" fillId="7" borderId="0" xfId="0" applyNumberFormat="1" applyFont="1" applyFill="1" applyAlignment="1" applyProtection="1">
      <alignment vertical="center"/>
      <protection locked="0"/>
    </xf>
    <xf numFmtId="0" fontId="4" fillId="0" borderId="0" xfId="4" applyFont="1" applyAlignment="1" applyProtection="1">
      <alignment horizontal="left"/>
      <protection hidden="1"/>
    </xf>
    <xf numFmtId="0" fontId="5" fillId="0" borderId="0" xfId="0" applyFont="1" applyAlignment="1" applyProtection="1">
      <alignment vertical="center" wrapText="1"/>
      <protection locked="0"/>
    </xf>
    <xf numFmtId="49" fontId="19" fillId="2" borderId="0" xfId="0" applyNumberFormat="1" applyFont="1" applyFill="1" applyAlignment="1" applyProtection="1">
      <alignment vertical="center"/>
      <protection locked="0"/>
    </xf>
    <xf numFmtId="0" fontId="15" fillId="0" borderId="3" xfId="3" applyFont="1" applyBorder="1" applyAlignment="1">
      <alignment horizontal="left" vertical="top" wrapText="1"/>
    </xf>
    <xf numFmtId="0" fontId="15" fillId="0" borderId="0" xfId="3" applyFont="1" applyAlignment="1" applyProtection="1">
      <alignment horizontal="left"/>
      <protection locked="0" hidden="1"/>
    </xf>
    <xf numFmtId="0" fontId="15" fillId="0" borderId="0" xfId="3" applyFont="1" applyAlignment="1" applyProtection="1">
      <alignment horizontal="left"/>
      <protection hidden="1"/>
    </xf>
    <xf numFmtId="0" fontId="15" fillId="0" borderId="1" xfId="3" applyFont="1" applyBorder="1" applyAlignment="1" applyProtection="1">
      <alignment horizontal="left" vertical="top" wrapText="1"/>
      <protection hidden="1"/>
    </xf>
    <xf numFmtId="0" fontId="15" fillId="0" borderId="0" xfId="3" applyFont="1" applyAlignment="1">
      <alignment horizontal="left" vertical="top" wrapText="1"/>
    </xf>
    <xf numFmtId="0" fontId="15" fillId="0" borderId="0" xfId="3" applyFont="1" applyAlignment="1" applyProtection="1">
      <alignment horizontal="left" wrapText="1"/>
      <protection hidden="1"/>
    </xf>
    <xf numFmtId="0" fontId="15" fillId="0" borderId="0" xfId="3" applyFont="1" applyAlignment="1" applyProtection="1">
      <alignment horizontal="left" vertical="top" wrapText="1"/>
      <protection hidden="1"/>
    </xf>
    <xf numFmtId="0" fontId="15" fillId="0" borderId="2" xfId="3" applyFont="1" applyBorder="1" applyAlignment="1" applyProtection="1">
      <alignment horizontal="left" wrapText="1"/>
      <protection hidden="1"/>
    </xf>
    <xf numFmtId="0" fontId="5" fillId="0" borderId="3" xfId="3" applyBorder="1" applyAlignment="1">
      <alignment horizontal="left" vertical="top" wrapText="1"/>
    </xf>
    <xf numFmtId="0" fontId="5" fillId="0" borderId="0" xfId="3" applyAlignment="1" applyProtection="1">
      <alignment horizontal="left"/>
      <protection locked="0" hidden="1"/>
    </xf>
    <xf numFmtId="0" fontId="4" fillId="0" borderId="0" xfId="3" applyFont="1" applyAlignment="1" applyProtection="1">
      <alignment horizontal="left"/>
      <protection hidden="1"/>
    </xf>
    <xf numFmtId="0" fontId="4" fillId="0" borderId="1" xfId="3" applyFont="1" applyBorder="1" applyAlignment="1" applyProtection="1">
      <alignment horizontal="left" vertical="top" wrapText="1"/>
      <protection hidden="1"/>
    </xf>
    <xf numFmtId="0" fontId="5" fillId="0" borderId="1" xfId="3" applyBorder="1" applyAlignment="1" applyProtection="1">
      <alignment horizontal="left"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17" fillId="0" borderId="0" xfId="3" applyFont="1"/>
    <xf numFmtId="0" fontId="0" fillId="6" borderId="0" xfId="0" applyFill="1" applyProtection="1">
      <protection hidden="1"/>
    </xf>
    <xf numFmtId="0" fontId="23" fillId="6" borderId="0" xfId="0" applyFont="1" applyFill="1" applyProtection="1">
      <protection hidden="1"/>
    </xf>
    <xf numFmtId="0" fontId="6" fillId="6" borderId="0" xfId="0" applyFont="1" applyFill="1" applyProtection="1">
      <protection hidden="1"/>
    </xf>
    <xf numFmtId="0" fontId="8" fillId="6" borderId="0" xfId="0" applyFont="1" applyFill="1" applyAlignment="1" applyProtection="1">
      <alignment vertical="center" wrapText="1"/>
      <protection hidden="1"/>
    </xf>
    <xf numFmtId="0" fontId="0" fillId="6" borderId="0" xfId="0" applyFill="1" applyAlignment="1" applyProtection="1">
      <alignment horizontal="center" vertical="center"/>
      <protection hidden="1"/>
    </xf>
    <xf numFmtId="0" fontId="5" fillId="6" borderId="0" xfId="0" applyFont="1" applyFill="1" applyAlignment="1" applyProtection="1">
      <alignment vertical="center"/>
      <protection hidden="1"/>
    </xf>
    <xf numFmtId="0" fontId="1" fillId="6" borderId="0" xfId="1" applyFill="1" applyBorder="1" applyAlignment="1" applyProtection="1">
      <protection hidden="1"/>
    </xf>
    <xf numFmtId="0" fontId="11" fillId="6" borderId="0" xfId="0" applyFont="1" applyFill="1" applyAlignment="1" applyProtection="1">
      <alignment vertical="center"/>
      <protection hidden="1"/>
    </xf>
    <xf numFmtId="0" fontId="28" fillId="0" borderId="0" xfId="0" applyFont="1" applyProtection="1">
      <protection hidden="1"/>
    </xf>
    <xf numFmtId="0" fontId="28" fillId="0" borderId="0" xfId="0" applyFont="1" applyAlignment="1" applyProtection="1">
      <alignment horizontal="left"/>
      <protection locked="0" hidden="1"/>
    </xf>
    <xf numFmtId="0" fontId="19" fillId="6" borderId="0" xfId="0" applyFont="1" applyFill="1" applyProtection="1">
      <protection hidden="1"/>
    </xf>
    <xf numFmtId="0" fontId="4" fillId="6" borderId="0" xfId="0" applyFont="1" applyFill="1" applyAlignment="1" applyProtection="1">
      <alignment vertical="center" wrapText="1"/>
      <protection hidden="1"/>
    </xf>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5" fillId="0" borderId="0" xfId="3" applyAlignment="1" applyProtection="1">
      <alignment horizontal="left" wrapText="1"/>
      <protection hidden="1"/>
    </xf>
    <xf numFmtId="0" fontId="5" fillId="0" borderId="0" xfId="3" applyProtection="1">
      <protection hidden="1"/>
    </xf>
    <xf numFmtId="0" fontId="4" fillId="0" borderId="0" xfId="0" applyFont="1" applyAlignment="1">
      <alignment horizontal="justify" vertical="top" wrapText="1"/>
    </xf>
    <xf numFmtId="49" fontId="5" fillId="2" borderId="0" xfId="0" applyNumberFormat="1" applyFont="1" applyFill="1" applyAlignment="1">
      <alignment horizontal="center"/>
    </xf>
    <xf numFmtId="0" fontId="5" fillId="0" borderId="0" xfId="0" applyFont="1"/>
    <xf numFmtId="0" fontId="11" fillId="0" borderId="0" xfId="0" applyFont="1" applyAlignment="1">
      <alignment vertical="center"/>
    </xf>
    <xf numFmtId="0" fontId="0" fillId="0" borderId="0" xfId="0" applyAlignment="1">
      <alignment vertical="center"/>
    </xf>
    <xf numFmtId="0" fontId="5" fillId="0" borderId="0" xfId="6"/>
    <xf numFmtId="0" fontId="5" fillId="11" borderId="0" xfId="6" applyFill="1"/>
    <xf numFmtId="0" fontId="5" fillId="12" borderId="0" xfId="6" applyFill="1"/>
    <xf numFmtId="0" fontId="1" fillId="0" borderId="0" xfId="1" applyAlignment="1" applyProtection="1">
      <alignment vertical="center"/>
    </xf>
    <xf numFmtId="0" fontId="5" fillId="0" borderId="0" xfId="6" applyAlignment="1">
      <alignment vertical="center"/>
    </xf>
    <xf numFmtId="0" fontId="4" fillId="0" borderId="0" xfId="6" applyFont="1"/>
    <xf numFmtId="0" fontId="4" fillId="0" borderId="0" xfId="6" applyFont="1" applyAlignment="1">
      <alignment vertical="center"/>
    </xf>
    <xf numFmtId="0" fontId="8" fillId="0" borderId="0" xfId="6" applyFont="1" applyAlignment="1">
      <alignment vertical="center"/>
    </xf>
    <xf numFmtId="0" fontId="4" fillId="4" borderId="0" xfId="6" applyFont="1" applyFill="1"/>
    <xf numFmtId="164" fontId="22" fillId="4" borderId="5" xfId="6" applyNumberFormat="1" applyFont="1" applyFill="1" applyBorder="1" applyAlignment="1">
      <alignment horizontal="center" vertical="top" wrapText="1"/>
    </xf>
    <xf numFmtId="0" fontId="4" fillId="4" borderId="5" xfId="6" applyFont="1" applyFill="1" applyBorder="1" applyAlignment="1">
      <alignment horizontal="center" vertical="top" wrapText="1"/>
    </xf>
    <xf numFmtId="2" fontId="22" fillId="4" borderId="5" xfId="6" applyNumberFormat="1" applyFont="1" applyFill="1" applyBorder="1" applyAlignment="1">
      <alignment horizontal="center" vertical="top" wrapText="1"/>
    </xf>
    <xf numFmtId="0" fontId="4" fillId="4" borderId="5" xfId="6" applyFont="1" applyFill="1" applyBorder="1" applyAlignment="1">
      <alignment horizontal="left" vertical="top" wrapText="1"/>
    </xf>
    <xf numFmtId="0" fontId="4" fillId="4" borderId="0" xfId="6" applyFont="1" applyFill="1" applyAlignment="1">
      <alignment vertical="center"/>
    </xf>
    <xf numFmtId="0" fontId="29" fillId="4" borderId="0" xfId="7" applyFont="1" applyFill="1" applyAlignment="1" applyProtection="1">
      <alignment horizontal="justify" vertical="center"/>
    </xf>
    <xf numFmtId="0" fontId="5" fillId="4" borderId="0" xfId="6" applyFill="1"/>
    <xf numFmtId="0" fontId="5" fillId="4" borderId="0" xfId="6" applyFill="1" applyAlignment="1">
      <alignment vertical="center"/>
    </xf>
    <xf numFmtId="0" fontId="5" fillId="9" borderId="0" xfId="0" applyFont="1" applyFill="1" applyAlignment="1">
      <alignment vertical="center"/>
    </xf>
    <xf numFmtId="0" fontId="5" fillId="10" borderId="0" xfId="0" applyFont="1" applyFill="1" applyAlignment="1">
      <alignment horizontal="left" vertical="center"/>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4" borderId="0" xfId="6" applyFont="1" applyFill="1" applyAlignment="1">
      <alignment horizontal="left"/>
    </xf>
    <xf numFmtId="0" fontId="8" fillId="4" borderId="4" xfId="6" applyFont="1" applyFill="1" applyBorder="1" applyAlignment="1">
      <alignment horizontal="left" vertical="center" wrapText="1"/>
    </xf>
    <xf numFmtId="0" fontId="4" fillId="4" borderId="4" xfId="6" applyFont="1" applyFill="1" applyBorder="1" applyAlignment="1">
      <alignment horizontal="left" vertical="center"/>
    </xf>
    <xf numFmtId="0" fontId="4" fillId="4" borderId="0" xfId="6" applyFont="1" applyFill="1" applyAlignment="1">
      <alignment horizontal="left" vertical="center"/>
    </xf>
    <xf numFmtId="0" fontId="4" fillId="4" borderId="0" xfId="6" applyFont="1" applyFill="1" applyAlignment="1">
      <alignment horizontal="left" wrapText="1"/>
    </xf>
    <xf numFmtId="0" fontId="4" fillId="4" borderId="0" xfId="6" applyFont="1" applyFill="1" applyAlignment="1">
      <alignment horizontal="left"/>
    </xf>
    <xf numFmtId="0" fontId="9" fillId="0" borderId="0" xfId="6" applyFont="1" applyAlignment="1">
      <alignment horizontal="left" vertical="center"/>
    </xf>
    <xf numFmtId="0" fontId="5" fillId="4" borderId="0" xfId="6" applyFill="1" applyAlignment="1">
      <alignment horizontal="left" vertical="center" wrapText="1"/>
    </xf>
    <xf numFmtId="0" fontId="17" fillId="4" borderId="0" xfId="6" applyFont="1" applyFill="1" applyAlignment="1">
      <alignment horizontal="left" vertical="center" wrapText="1"/>
    </xf>
    <xf numFmtId="0" fontId="5" fillId="4" borderId="0" xfId="6" applyFill="1" applyAlignment="1">
      <alignment horizontal="left" wrapText="1"/>
    </xf>
    <xf numFmtId="0" fontId="5" fillId="0" borderId="0" xfId="3" applyAlignment="1">
      <alignment horizontal="lef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5" fillId="10" borderId="0" xfId="0" applyFont="1" applyFill="1" applyAlignment="1">
      <alignment horizontal="left" vertical="center" wrapText="1"/>
    </xf>
    <xf numFmtId="0" fontId="17" fillId="10" borderId="0" xfId="6" applyFont="1" applyFill="1" applyAlignment="1">
      <alignment horizontal="left" vertical="center" wrapText="1"/>
    </xf>
    <xf numFmtId="0" fontId="5" fillId="10" borderId="0" xfId="0" applyFont="1" applyFill="1" applyAlignment="1">
      <alignment horizontal="left" vertical="center"/>
    </xf>
    <xf numFmtId="0" fontId="0" fillId="8" borderId="0" xfId="0" applyFill="1" applyAlignment="1" applyProtection="1">
      <alignment vertical="center" wrapText="1"/>
      <protection locked="0"/>
    </xf>
    <xf numFmtId="0" fontId="9" fillId="0" borderId="0" xfId="0" applyFont="1" applyAlignment="1" applyProtection="1">
      <alignment horizontal="left"/>
      <protection hidden="1"/>
    </xf>
    <xf numFmtId="0" fontId="0" fillId="3" borderId="0" xfId="0" applyFill="1" applyAlignment="1" applyProtection="1">
      <alignment horizontal="left"/>
      <protection hidden="1"/>
    </xf>
    <xf numFmtId="0" fontId="5" fillId="3" borderId="0" xfId="0" applyFont="1" applyFill="1" applyAlignment="1" applyProtection="1">
      <alignment vertical="center" wrapText="1"/>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0" fillId="3" borderId="0" xfId="0" applyFill="1" applyAlignment="1" applyProtection="1">
      <alignment horizontal="center"/>
      <protection hidden="1"/>
    </xf>
    <xf numFmtId="0" fontId="22"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0" fillId="3" borderId="0" xfId="0" applyFill="1" applyAlignment="1" applyProtection="1">
      <alignment horizontal="left" vertical="center"/>
      <protection hidden="1"/>
    </xf>
    <xf numFmtId="0" fontId="4" fillId="2" borderId="0" xfId="0" applyFont="1" applyFill="1" applyAlignment="1" applyProtection="1">
      <alignment horizontal="left"/>
      <protection locked="0"/>
    </xf>
    <xf numFmtId="49" fontId="1" fillId="2" borderId="0" xfId="2" applyNumberFormat="1" applyFont="1" applyFill="1" applyAlignment="1" applyProtection="1">
      <alignment vertical="center"/>
      <protection locked="0"/>
    </xf>
  </cellXfs>
  <cellStyles count="8">
    <cellStyle name="Hyperlink 2" xfId="2" xr:uid="{00000000-0005-0000-0000-000000000000}"/>
    <cellStyle name="Link" xfId="1" builtinId="8"/>
    <cellStyle name="Link 2" xfId="7" xr:uid="{111F5438-8C77-4EDF-A9C6-34D6D778FFD1}"/>
    <cellStyle name="Standard" xfId="0" builtinId="0"/>
    <cellStyle name="Standard 2" xfId="3" xr:uid="{00000000-0005-0000-0000-000003000000}"/>
    <cellStyle name="Standard 2 2" xfId="5" xr:uid="{018FA917-86A1-429C-94F9-1737CB457C0D}"/>
    <cellStyle name="Standard 2 2 2" xfId="6" xr:uid="{F0298D52-CD98-4C03-BA9C-94599EFEF5DC}"/>
    <cellStyle name="Standard 3"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39" fmlaLink="Dichte!$B$1" fmlaRange="Dichte!$B$3:$B$25" sel="23" val="0"/>
</file>

<file path=xl/ctrlProps/ctrlProp10.xml><?xml version="1.0" encoding="utf-8"?>
<formControlPr xmlns="http://schemas.microsoft.com/office/spreadsheetml/2009/9/main" objectType="Drop" dropLines="50" dropStyle="combo" dx="25" fmlaLink="Dichte!$B$39" fmlaRange="Dichte!$B$40:$B$45" sel="6" val="0"/>
</file>

<file path=xl/ctrlProps/ctrlProp11.xml><?xml version="1.0" encoding="utf-8"?>
<formControlPr xmlns="http://schemas.microsoft.com/office/spreadsheetml/2009/9/main" objectType="Drop" dropLines="50" dropStyle="combo" dx="39" fmlaLink="Carotin!$B$1" fmlaRange="Carotin!$B$3:$B$29" sel="27" val="0"/>
</file>

<file path=xl/ctrlProps/ctrlProp12.xml><?xml version="1.0" encoding="utf-8"?>
<formControlPr xmlns="http://schemas.microsoft.com/office/spreadsheetml/2009/9/main" objectType="Drop" dropLines="50" dropStyle="combo" dx="39" fmlaLink="Glu_Fru_Sac!$F$2" fmlaRange="Glu_Fru_Sac!$B$3:$B$35" sel="33" val="0"/>
</file>

<file path=xl/ctrlProps/ctrlProp13.xml><?xml version="1.0" encoding="utf-8"?>
<formControlPr xmlns="http://schemas.microsoft.com/office/spreadsheetml/2009/9/main" objectType="Drop" dropLines="50" dropStyle="combo" dx="39" fmlaLink="LoeslichTrocken!$B$1" fmlaRange="LoeslichTrocken!$B$3:$B$14" sel="12" val="0"/>
</file>

<file path=xl/ctrlProps/ctrlProp2.xml><?xml version="1.0" encoding="utf-8"?>
<formControlPr xmlns="http://schemas.microsoft.com/office/spreadsheetml/2009/9/main" objectType="Drop" dropLines="50" dropStyle="combo" dx="39" fmlaLink="pHWert!$B$1" fmlaRange="pHWert!$B$3:$B$18" sel="16" val="0"/>
</file>

<file path=xl/ctrlProps/ctrlProp3.xml><?xml version="1.0" encoding="utf-8"?>
<formControlPr xmlns="http://schemas.microsoft.com/office/spreadsheetml/2009/9/main" objectType="Drop" dropLines="50" dropStyle="combo" dx="39" fmlaLink="Gesamtsaeure!$B$1" fmlaRange="Gesamtsaeure!$B$3:$B$15" sel="13" val="0"/>
</file>

<file path=xl/ctrlProps/ctrlProp4.xml><?xml version="1.0" encoding="utf-8"?>
<formControlPr xmlns="http://schemas.microsoft.com/office/spreadsheetml/2009/9/main" objectType="Drop" dropLines="50" dropStyle="combo" dx="39" fmlaLink="Glu_Fru_Sac!$D$2" fmlaRange="Glu_Fru_Sac!$B$3:$B$35" sel="33" val="0"/>
</file>

<file path=xl/ctrlProps/ctrlProp5.xml><?xml version="1.0" encoding="utf-8"?>
<formControlPr xmlns="http://schemas.microsoft.com/office/spreadsheetml/2009/9/main" objectType="Drop" dropLines="50" dropStyle="combo" dx="39" fmlaLink="Glu_Fru_Sac!$E$2" fmlaRange="Glu_Fru_Sac!$B$3:$B$35" sel="33" val="0"/>
</file>

<file path=xl/ctrlProps/ctrlProp6.xml><?xml version="1.0" encoding="utf-8"?>
<formControlPr xmlns="http://schemas.microsoft.com/office/spreadsheetml/2009/9/main" objectType="Drop" dropLines="50" dropStyle="combo" dx="39" fmlaLink="Nitrat!$B$1" fmlaRange="Nitrat!$B$3:$B$33" sel="31" val="0"/>
</file>

<file path=xl/ctrlProps/ctrlProp7.xml><?xml version="1.0" encoding="utf-8"?>
<formControlPr xmlns="http://schemas.microsoft.com/office/spreadsheetml/2009/9/main" objectType="Drop" dropLines="15" dropStyle="combo" dx="39" fmlaLink="Teilnehmerdaten!$D$4" fmlaRange="Teilnehmerdaten!$G$5:$G$6" sel="2" val="0"/>
</file>

<file path=xl/ctrlProps/ctrlProp8.xml><?xml version="1.0" encoding="utf-8"?>
<formControlPr xmlns="http://schemas.microsoft.com/office/spreadsheetml/2009/9/main" objectType="Drop" dropLines="50" dropStyle="combo" dx="39" fmlaLink="Gesamtsaeure!$B$21" fmlaRange="Gesamtsaeure!$B$22:$B$27" sel="6" val="0"/>
</file>

<file path=xl/ctrlProps/ctrlProp9.xml><?xml version="1.0" encoding="utf-8"?>
<formControlPr xmlns="http://schemas.microsoft.com/office/spreadsheetml/2009/9/main" objectType="Drop" dropLines="50" dropStyle="combo" dx="39" fmlaLink="Citronensaeure!$B$1" fmlaRange="Citronensaeure!$B$3:$B$20" sel="18"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450850</xdr:colOff>
      <xdr:row>41</xdr:row>
      <xdr:rowOff>128587</xdr:rowOff>
    </xdr:to>
    <xdr:pic>
      <xdr:nvPicPr>
        <xdr:cNvPr id="3" name="Grafik 2">
          <a:extLst>
            <a:ext uri="{FF2B5EF4-FFF2-40B4-BE49-F238E27FC236}">
              <a16:creationId xmlns:a16="http://schemas.microsoft.com/office/drawing/2014/main" id="{26B6DFD9-CD79-101F-9694-24490941BA6C}"/>
            </a:ext>
          </a:extLst>
        </xdr:cNvPr>
        <xdr:cNvPicPr>
          <a:picLocks noChangeAspect="1"/>
        </xdr:cNvPicPr>
      </xdr:nvPicPr>
      <xdr:blipFill>
        <a:blip xmlns:r="http://schemas.openxmlformats.org/officeDocument/2006/relationships" r:embed="rId1"/>
        <a:stretch>
          <a:fillRect/>
        </a:stretch>
      </xdr:blipFill>
      <xdr:spPr>
        <a:xfrm>
          <a:off x="0" y="0"/>
          <a:ext cx="6127750" cy="735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36</xdr:row>
          <xdr:rowOff>28575</xdr:rowOff>
        </xdr:from>
        <xdr:to>
          <xdr:col>7</xdr:col>
          <xdr:colOff>385763</xdr:colOff>
          <xdr:row>37</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28575</xdr:rowOff>
        </xdr:from>
        <xdr:to>
          <xdr:col>7</xdr:col>
          <xdr:colOff>385763</xdr:colOff>
          <xdr:row>40</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28575</xdr:rowOff>
        </xdr:from>
        <xdr:to>
          <xdr:col>7</xdr:col>
          <xdr:colOff>385763</xdr:colOff>
          <xdr:row>42</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48</xdr:row>
          <xdr:rowOff>28575</xdr:rowOff>
        </xdr:from>
        <xdr:to>
          <xdr:col>7</xdr:col>
          <xdr:colOff>385763</xdr:colOff>
          <xdr:row>49</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28575</xdr:rowOff>
        </xdr:from>
        <xdr:to>
          <xdr:col>7</xdr:col>
          <xdr:colOff>385763</xdr:colOff>
          <xdr:row>51</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54</xdr:row>
          <xdr:rowOff>28575</xdr:rowOff>
        </xdr:from>
        <xdr:to>
          <xdr:col>7</xdr:col>
          <xdr:colOff>385763</xdr:colOff>
          <xdr:row>54</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152400</xdr:rowOff>
        </xdr:from>
        <xdr:to>
          <xdr:col>7</xdr:col>
          <xdr:colOff>0</xdr:colOff>
          <xdr:row>15</xdr:row>
          <xdr:rowOff>433388</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23813</xdr:rowOff>
        </xdr:from>
        <xdr:to>
          <xdr:col>4</xdr:col>
          <xdr:colOff>900113</xdr:colOff>
          <xdr:row>42</xdr:row>
          <xdr:rowOff>219075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28575</xdr:rowOff>
        </xdr:from>
        <xdr:to>
          <xdr:col>7</xdr:col>
          <xdr:colOff>385763</xdr:colOff>
          <xdr:row>45</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37</xdr:row>
          <xdr:rowOff>23813</xdr:rowOff>
        </xdr:from>
        <xdr:to>
          <xdr:col>7</xdr:col>
          <xdr:colOff>385763</xdr:colOff>
          <xdr:row>37</xdr:row>
          <xdr:rowOff>214313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28575</xdr:rowOff>
        </xdr:from>
        <xdr:to>
          <xdr:col>7</xdr:col>
          <xdr:colOff>385763</xdr:colOff>
          <xdr:row>56</xdr:row>
          <xdr:rowOff>219075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2452688</xdr:colOff>
          <xdr:row>52</xdr:row>
          <xdr:rowOff>38100</xdr:rowOff>
        </xdr:from>
        <xdr:to>
          <xdr:col>7</xdr:col>
          <xdr:colOff>357188</xdr:colOff>
          <xdr:row>52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28575</xdr:rowOff>
        </xdr:from>
        <xdr:to>
          <xdr:col>7</xdr:col>
          <xdr:colOff>385763</xdr:colOff>
          <xdr:row>46</xdr:row>
          <xdr:rowOff>219075</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6.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565D5-A9A1-43A2-958B-950C50FFC063}">
  <dimension ref="A1:C7"/>
  <sheetViews>
    <sheetView workbookViewId="0">
      <selection sqref="A1:C1"/>
    </sheetView>
  </sheetViews>
  <sheetFormatPr baseColWidth="10" defaultColWidth="11.42578125" defaultRowHeight="13.9" x14ac:dyDescent="0.4"/>
  <cols>
    <col min="1" max="3" width="27.5703125" style="122" customWidth="1"/>
    <col min="4" max="16384" width="11.42578125" style="122"/>
  </cols>
  <sheetData>
    <row r="1" spans="1:3" s="126" customFormat="1" ht="15" x14ac:dyDescent="0.4">
      <c r="A1" s="143" t="s">
        <v>319</v>
      </c>
      <c r="B1" s="143"/>
      <c r="C1" s="143"/>
    </row>
    <row r="2" spans="1:3" s="126" customFormat="1" ht="79.7" customHeight="1" x14ac:dyDescent="0.4">
      <c r="A2" s="141" t="s">
        <v>391</v>
      </c>
      <c r="B2" s="142"/>
      <c r="C2" s="142"/>
    </row>
    <row r="3" spans="1:3" s="126" customFormat="1" ht="66.2" customHeight="1" x14ac:dyDescent="0.4">
      <c r="A3" s="141" t="s">
        <v>320</v>
      </c>
      <c r="B3" s="142"/>
      <c r="C3" s="142"/>
    </row>
    <row r="4" spans="1:3" s="126" customFormat="1" ht="45" customHeight="1" x14ac:dyDescent="0.4">
      <c r="A4" s="141" t="s">
        <v>321</v>
      </c>
      <c r="B4" s="142"/>
      <c r="C4" s="142"/>
    </row>
    <row r="5" spans="1:3" s="126" customFormat="1" ht="45" customHeight="1" x14ac:dyDescent="0.4">
      <c r="A5" s="141" t="s">
        <v>322</v>
      </c>
      <c r="B5" s="141"/>
      <c r="C5" s="141"/>
    </row>
    <row r="6" spans="1:3" s="126" customFormat="1" ht="70.25" customHeight="1" x14ac:dyDescent="0.4">
      <c r="A6" s="141" t="s">
        <v>323</v>
      </c>
      <c r="B6" s="142"/>
      <c r="C6" s="142"/>
    </row>
    <row r="7" spans="1:3" s="126" customFormat="1" ht="65.25" customHeight="1" x14ac:dyDescent="0.4">
      <c r="A7" s="141" t="s">
        <v>324</v>
      </c>
      <c r="B7" s="142"/>
      <c r="C7" s="142"/>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9"/>
  <sheetViews>
    <sheetView workbookViewId="0">
      <pane xSplit="1" ySplit="1" topLeftCell="B50"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96" bestFit="1" customWidth="1"/>
    <col min="2" max="2" width="54.42578125" style="96" bestFit="1" customWidth="1"/>
    <col min="3" max="4" width="6.640625" style="97" customWidth="1"/>
    <col min="5" max="16384" width="11.42578125" style="96"/>
  </cols>
  <sheetData>
    <row r="1" spans="1:4" x14ac:dyDescent="0.4">
      <c r="A1" s="96" t="s">
        <v>301</v>
      </c>
      <c r="B1" s="96" t="s">
        <v>300</v>
      </c>
      <c r="D1" s="97" t="s">
        <v>300</v>
      </c>
    </row>
    <row r="2" spans="1:4" x14ac:dyDescent="0.4">
      <c r="A2" s="100" t="s">
        <v>299</v>
      </c>
      <c r="B2" s="99">
        <v>8</v>
      </c>
      <c r="C2" s="98"/>
      <c r="D2" s="97">
        <f>MAX(A3:A10)-1</f>
        <v>7</v>
      </c>
    </row>
    <row r="3" spans="1:4" x14ac:dyDescent="0.4">
      <c r="A3" s="96">
        <v>1</v>
      </c>
      <c r="B3" s="96" t="s">
        <v>298</v>
      </c>
    </row>
    <row r="4" spans="1:4" x14ac:dyDescent="0.4">
      <c r="A4" s="96">
        <v>2</v>
      </c>
      <c r="B4" s="96" t="s">
        <v>297</v>
      </c>
    </row>
    <row r="5" spans="1:4" x14ac:dyDescent="0.4">
      <c r="A5" s="96">
        <v>3</v>
      </c>
      <c r="B5" s="96" t="s">
        <v>296</v>
      </c>
    </row>
    <row r="6" spans="1:4" x14ac:dyDescent="0.4">
      <c r="A6" s="96">
        <v>4</v>
      </c>
      <c r="B6" s="96" t="s">
        <v>295</v>
      </c>
    </row>
    <row r="7" spans="1:4" x14ac:dyDescent="0.4">
      <c r="A7" s="96">
        <v>5</v>
      </c>
      <c r="B7" s="96" t="s">
        <v>294</v>
      </c>
    </row>
    <row r="8" spans="1:4" x14ac:dyDescent="0.4">
      <c r="A8" s="96">
        <v>6</v>
      </c>
      <c r="B8" s="96" t="s">
        <v>293</v>
      </c>
    </row>
    <row r="9" spans="1:4" x14ac:dyDescent="0.4">
      <c r="A9" s="96">
        <v>7</v>
      </c>
      <c r="B9" s="96" t="s">
        <v>292</v>
      </c>
    </row>
    <row r="10" spans="1:4" x14ac:dyDescent="0.4">
      <c r="A10" s="96">
        <v>8</v>
      </c>
      <c r="B10" s="58" t="s">
        <v>204</v>
      </c>
    </row>
    <row r="13" spans="1:4" x14ac:dyDescent="0.4">
      <c r="A13" s="100" t="s">
        <v>291</v>
      </c>
      <c r="B13" s="99">
        <v>13</v>
      </c>
      <c r="C13" s="98"/>
      <c r="D13" s="97">
        <f>MAX(A14:A26)-1</f>
        <v>12</v>
      </c>
    </row>
    <row r="14" spans="1:4" x14ac:dyDescent="0.4">
      <c r="A14" s="96">
        <v>1</v>
      </c>
      <c r="B14" s="96" t="s">
        <v>290</v>
      </c>
    </row>
    <row r="15" spans="1:4" x14ac:dyDescent="0.4">
      <c r="A15" s="96">
        <v>2</v>
      </c>
      <c r="B15" s="96" t="s">
        <v>289</v>
      </c>
    </row>
    <row r="16" spans="1:4" x14ac:dyDescent="0.4">
      <c r="A16" s="96">
        <v>3</v>
      </c>
      <c r="B16" s="96" t="s">
        <v>288</v>
      </c>
    </row>
    <row r="17" spans="1:4" x14ac:dyDescent="0.4">
      <c r="A17" s="96">
        <v>4</v>
      </c>
      <c r="B17" s="96" t="s">
        <v>287</v>
      </c>
    </row>
    <row r="18" spans="1:4" x14ac:dyDescent="0.4">
      <c r="A18" s="96">
        <v>5</v>
      </c>
      <c r="B18" s="96" t="s">
        <v>286</v>
      </c>
    </row>
    <row r="19" spans="1:4" x14ac:dyDescent="0.4">
      <c r="A19" s="96">
        <v>6</v>
      </c>
      <c r="B19" s="96" t="s">
        <v>285</v>
      </c>
    </row>
    <row r="20" spans="1:4" x14ac:dyDescent="0.4">
      <c r="A20" s="96">
        <v>7</v>
      </c>
      <c r="B20" s="96" t="s">
        <v>284</v>
      </c>
    </row>
    <row r="21" spans="1:4" x14ac:dyDescent="0.4">
      <c r="A21" s="96">
        <v>8</v>
      </c>
      <c r="B21" s="96" t="s">
        <v>283</v>
      </c>
    </row>
    <row r="22" spans="1:4" x14ac:dyDescent="0.4">
      <c r="A22" s="96">
        <v>9</v>
      </c>
      <c r="B22" s="96" t="s">
        <v>282</v>
      </c>
    </row>
    <row r="23" spans="1:4" x14ac:dyDescent="0.4">
      <c r="A23" s="96">
        <v>10</v>
      </c>
      <c r="B23" s="96" t="s">
        <v>281</v>
      </c>
    </row>
    <row r="24" spans="1:4" x14ac:dyDescent="0.4">
      <c r="A24" s="96">
        <v>11</v>
      </c>
      <c r="B24" s="96" t="s">
        <v>280</v>
      </c>
    </row>
    <row r="25" spans="1:4" x14ac:dyDescent="0.4">
      <c r="A25" s="96">
        <v>12</v>
      </c>
      <c r="B25" s="96" t="s">
        <v>279</v>
      </c>
    </row>
    <row r="26" spans="1:4" x14ac:dyDescent="0.4">
      <c r="A26" s="96">
        <v>13</v>
      </c>
      <c r="B26" s="58" t="s">
        <v>204</v>
      </c>
    </row>
    <row r="29" spans="1:4" x14ac:dyDescent="0.4">
      <c r="A29" s="96" t="s">
        <v>278</v>
      </c>
      <c r="B29" s="99">
        <v>8</v>
      </c>
      <c r="C29" s="98"/>
      <c r="D29" s="98">
        <f>MAX(A30:A37)-1</f>
        <v>7</v>
      </c>
    </row>
    <row r="30" spans="1:4" x14ac:dyDescent="0.4">
      <c r="A30" s="96">
        <v>1</v>
      </c>
      <c r="B30" s="96" t="s">
        <v>277</v>
      </c>
    </row>
    <row r="31" spans="1:4" ht="16.149999999999999" x14ac:dyDescent="0.55000000000000004">
      <c r="A31" s="96">
        <v>2</v>
      </c>
      <c r="B31" s="96" t="s">
        <v>276</v>
      </c>
    </row>
    <row r="32" spans="1:4" ht="16.149999999999999" x14ac:dyDescent="0.55000000000000004">
      <c r="A32" s="96">
        <v>3</v>
      </c>
      <c r="B32" s="96" t="s">
        <v>275</v>
      </c>
    </row>
    <row r="33" spans="1:4" x14ac:dyDescent="0.4">
      <c r="A33" s="96">
        <v>4</v>
      </c>
      <c r="B33" s="96" t="s">
        <v>274</v>
      </c>
    </row>
    <row r="34" spans="1:4" ht="16.149999999999999" x14ac:dyDescent="0.55000000000000004">
      <c r="A34" s="96">
        <v>5</v>
      </c>
      <c r="B34" s="96" t="s">
        <v>273</v>
      </c>
    </row>
    <row r="35" spans="1:4" ht="16.149999999999999" x14ac:dyDescent="0.55000000000000004">
      <c r="A35" s="96">
        <v>6</v>
      </c>
      <c r="B35" s="96" t="s">
        <v>272</v>
      </c>
    </row>
    <row r="36" spans="1:4" x14ac:dyDescent="0.4">
      <c r="A36" s="96">
        <v>7</v>
      </c>
      <c r="B36" s="96" t="s">
        <v>271</v>
      </c>
    </row>
    <row r="37" spans="1:4" x14ac:dyDescent="0.4">
      <c r="A37" s="96">
        <v>8</v>
      </c>
      <c r="B37" s="58" t="s">
        <v>204</v>
      </c>
    </row>
    <row r="40" spans="1:4" x14ac:dyDescent="0.4">
      <c r="A40" s="96" t="s">
        <v>270</v>
      </c>
      <c r="B40" s="99">
        <v>4</v>
      </c>
      <c r="C40" s="98"/>
      <c r="D40" s="97">
        <f>MAX(A41:A44)-1</f>
        <v>3</v>
      </c>
    </row>
    <row r="41" spans="1:4" ht="16.149999999999999" x14ac:dyDescent="0.55000000000000004">
      <c r="A41" s="96">
        <v>1</v>
      </c>
      <c r="B41" s="96" t="s">
        <v>269</v>
      </c>
    </row>
    <row r="42" spans="1:4" x14ac:dyDescent="0.4">
      <c r="A42" s="96">
        <v>2</v>
      </c>
      <c r="B42" s="96" t="s">
        <v>268</v>
      </c>
    </row>
    <row r="43" spans="1:4" x14ac:dyDescent="0.4">
      <c r="A43" s="96">
        <v>3</v>
      </c>
      <c r="B43" s="96" t="s">
        <v>267</v>
      </c>
    </row>
    <row r="44" spans="1:4" x14ac:dyDescent="0.4">
      <c r="A44" s="96">
        <v>4</v>
      </c>
      <c r="B44" s="58" t="s">
        <v>204</v>
      </c>
    </row>
    <row r="47" spans="1:4" x14ac:dyDescent="0.4">
      <c r="A47" s="100" t="s">
        <v>266</v>
      </c>
      <c r="B47" s="99">
        <v>12</v>
      </c>
      <c r="C47" s="98"/>
      <c r="D47" s="97">
        <f>MAX(A48:A59)-1</f>
        <v>11</v>
      </c>
    </row>
    <row r="48" spans="1:4" x14ac:dyDescent="0.4">
      <c r="A48" s="96">
        <v>1</v>
      </c>
      <c r="B48" s="96" t="s">
        <v>265</v>
      </c>
    </row>
    <row r="49" spans="1:4" x14ac:dyDescent="0.4">
      <c r="A49" s="96">
        <v>2</v>
      </c>
      <c r="B49" s="96" t="s">
        <v>264</v>
      </c>
    </row>
    <row r="50" spans="1:4" x14ac:dyDescent="0.4">
      <c r="A50" s="96">
        <v>3</v>
      </c>
      <c r="B50" s="96" t="s">
        <v>197</v>
      </c>
    </row>
    <row r="51" spans="1:4" x14ac:dyDescent="0.4">
      <c r="A51" s="96">
        <v>4</v>
      </c>
      <c r="B51" s="96" t="s">
        <v>196</v>
      </c>
    </row>
    <row r="52" spans="1:4" x14ac:dyDescent="0.4">
      <c r="A52" s="96">
        <v>5</v>
      </c>
      <c r="B52" s="96" t="s">
        <v>263</v>
      </c>
    </row>
    <row r="53" spans="1:4" x14ac:dyDescent="0.4">
      <c r="A53" s="96">
        <v>6</v>
      </c>
      <c r="B53" s="96" t="s">
        <v>262</v>
      </c>
    </row>
    <row r="54" spans="1:4" x14ac:dyDescent="0.4">
      <c r="A54" s="96">
        <v>7</v>
      </c>
      <c r="B54" s="96" t="s">
        <v>261</v>
      </c>
    </row>
    <row r="55" spans="1:4" x14ac:dyDescent="0.4">
      <c r="A55" s="96">
        <v>8</v>
      </c>
      <c r="B55" s="96" t="s">
        <v>260</v>
      </c>
    </row>
    <row r="56" spans="1:4" x14ac:dyDescent="0.4">
      <c r="A56" s="96">
        <v>9</v>
      </c>
      <c r="B56" s="96" t="s">
        <v>309</v>
      </c>
    </row>
    <row r="57" spans="1:4" x14ac:dyDescent="0.4">
      <c r="A57" s="96">
        <v>10</v>
      </c>
      <c r="B57" s="96" t="s">
        <v>135</v>
      </c>
    </row>
    <row r="58" spans="1:4" x14ac:dyDescent="0.4">
      <c r="A58" s="96">
        <v>11</v>
      </c>
      <c r="B58" s="96" t="s">
        <v>4</v>
      </c>
    </row>
    <row r="59" spans="1:4" x14ac:dyDescent="0.4">
      <c r="A59" s="96">
        <v>12</v>
      </c>
      <c r="B59" s="58" t="s">
        <v>204</v>
      </c>
    </row>
    <row r="62" spans="1:4" x14ac:dyDescent="0.4">
      <c r="A62" s="96" t="s">
        <v>259</v>
      </c>
      <c r="B62" s="99">
        <v>27</v>
      </c>
      <c r="C62" s="98"/>
      <c r="D62" s="97">
        <f>MAX(A63:A89)-1</f>
        <v>26</v>
      </c>
    </row>
    <row r="63" spans="1:4" x14ac:dyDescent="0.4">
      <c r="A63" s="96">
        <v>1</v>
      </c>
      <c r="B63" s="96" t="s">
        <v>258</v>
      </c>
    </row>
    <row r="64" spans="1:4" x14ac:dyDescent="0.4">
      <c r="A64" s="96">
        <v>2</v>
      </c>
      <c r="B64" s="96" t="s">
        <v>257</v>
      </c>
      <c r="C64" s="97" t="s">
        <v>30</v>
      </c>
    </row>
    <row r="65" spans="1:3" x14ac:dyDescent="0.4">
      <c r="A65" s="96">
        <v>3</v>
      </c>
      <c r="B65" s="96" t="s">
        <v>256</v>
      </c>
    </row>
    <row r="66" spans="1:3" x14ac:dyDescent="0.4">
      <c r="A66" s="96">
        <v>4</v>
      </c>
      <c r="B66" s="96" t="s">
        <v>255</v>
      </c>
      <c r="C66" s="97" t="s">
        <v>30</v>
      </c>
    </row>
    <row r="67" spans="1:3" x14ac:dyDescent="0.4">
      <c r="A67" s="96">
        <v>5</v>
      </c>
      <c r="B67" s="96" t="s">
        <v>254</v>
      </c>
    </row>
    <row r="68" spans="1:3" x14ac:dyDescent="0.4">
      <c r="A68" s="96">
        <v>6</v>
      </c>
      <c r="B68" s="96" t="s">
        <v>253</v>
      </c>
      <c r="C68" s="97" t="s">
        <v>30</v>
      </c>
    </row>
    <row r="69" spans="1:3" x14ac:dyDescent="0.4">
      <c r="A69" s="96">
        <v>7</v>
      </c>
      <c r="B69" s="96" t="s">
        <v>252</v>
      </c>
    </row>
    <row r="70" spans="1:3" x14ac:dyDescent="0.4">
      <c r="A70" s="96">
        <v>8</v>
      </c>
      <c r="B70" s="96" t="s">
        <v>251</v>
      </c>
    </row>
    <row r="71" spans="1:3" x14ac:dyDescent="0.4">
      <c r="A71" s="96">
        <v>9</v>
      </c>
      <c r="B71" s="96" t="s">
        <v>250</v>
      </c>
    </row>
    <row r="72" spans="1:3" x14ac:dyDescent="0.4">
      <c r="A72" s="96">
        <v>10</v>
      </c>
      <c r="B72" s="96" t="s">
        <v>249</v>
      </c>
    </row>
    <row r="73" spans="1:3" x14ac:dyDescent="0.4">
      <c r="A73" s="96">
        <v>11</v>
      </c>
      <c r="B73" s="96" t="s">
        <v>248</v>
      </c>
    </row>
    <row r="74" spans="1:3" x14ac:dyDescent="0.4">
      <c r="A74" s="96">
        <v>12</v>
      </c>
      <c r="B74" s="96" t="s">
        <v>247</v>
      </c>
    </row>
    <row r="75" spans="1:3" x14ac:dyDescent="0.4">
      <c r="A75" s="96">
        <v>13</v>
      </c>
      <c r="B75" s="96" t="s">
        <v>246</v>
      </c>
    </row>
    <row r="76" spans="1:3" x14ac:dyDescent="0.4">
      <c r="A76" s="96">
        <v>14</v>
      </c>
      <c r="B76" s="96" t="s">
        <v>245</v>
      </c>
    </row>
    <row r="77" spans="1:3" x14ac:dyDescent="0.4">
      <c r="A77" s="96">
        <v>15</v>
      </c>
      <c r="B77" s="96" t="s">
        <v>244</v>
      </c>
    </row>
    <row r="78" spans="1:3" x14ac:dyDescent="0.4">
      <c r="A78" s="96">
        <v>16</v>
      </c>
      <c r="B78" s="96" t="s">
        <v>243</v>
      </c>
    </row>
    <row r="79" spans="1:3" x14ac:dyDescent="0.4">
      <c r="A79" s="96">
        <v>17</v>
      </c>
      <c r="B79" s="96" t="s">
        <v>242</v>
      </c>
    </row>
    <row r="80" spans="1:3" x14ac:dyDescent="0.4">
      <c r="A80" s="96">
        <v>18</v>
      </c>
      <c r="B80" s="96" t="s">
        <v>241</v>
      </c>
      <c r="C80" s="97" t="s">
        <v>30</v>
      </c>
    </row>
    <row r="81" spans="1:3" x14ac:dyDescent="0.4">
      <c r="A81" s="96">
        <v>19</v>
      </c>
      <c r="B81" s="96" t="s">
        <v>240</v>
      </c>
    </row>
    <row r="82" spans="1:3" x14ac:dyDescent="0.4">
      <c r="A82" s="96">
        <v>20</v>
      </c>
      <c r="B82" s="96" t="s">
        <v>239</v>
      </c>
    </row>
    <row r="83" spans="1:3" x14ac:dyDescent="0.4">
      <c r="A83" s="96">
        <v>21</v>
      </c>
      <c r="B83" s="96" t="s">
        <v>238</v>
      </c>
      <c r="C83" s="97" t="s">
        <v>30</v>
      </c>
    </row>
    <row r="84" spans="1:3" x14ac:dyDescent="0.4">
      <c r="A84" s="96">
        <v>22</v>
      </c>
      <c r="B84" s="96" t="s">
        <v>237</v>
      </c>
    </row>
    <row r="85" spans="1:3" x14ac:dyDescent="0.4">
      <c r="A85" s="96">
        <v>23</v>
      </c>
      <c r="B85" s="96" t="s">
        <v>236</v>
      </c>
    </row>
    <row r="86" spans="1:3" x14ac:dyDescent="0.4">
      <c r="A86" s="96">
        <v>24</v>
      </c>
      <c r="B86" s="96" t="s">
        <v>235</v>
      </c>
    </row>
    <row r="87" spans="1:3" x14ac:dyDescent="0.4">
      <c r="A87" s="96">
        <v>25</v>
      </c>
      <c r="B87" s="96" t="s">
        <v>234</v>
      </c>
    </row>
    <row r="88" spans="1:3" x14ac:dyDescent="0.4">
      <c r="A88" s="96">
        <v>26</v>
      </c>
      <c r="B88" s="96" t="s">
        <v>4</v>
      </c>
    </row>
    <row r="89" spans="1:3" x14ac:dyDescent="0.4">
      <c r="A89" s="96">
        <v>27</v>
      </c>
      <c r="B89" s="58" t="s">
        <v>204</v>
      </c>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
  <sheetViews>
    <sheetView workbookViewId="0">
      <selection activeCell="A2" sqref="A2:G2"/>
    </sheetView>
  </sheetViews>
  <sheetFormatPr baseColWidth="10" defaultColWidth="11.42578125" defaultRowHeight="13.15" x14ac:dyDescent="0.4"/>
  <cols>
    <col min="1" max="1" width="13.140625" style="83" customWidth="1"/>
    <col min="2" max="2" width="62" style="83" customWidth="1"/>
    <col min="3" max="16384" width="11.42578125" style="83"/>
  </cols>
  <sheetData>
    <row r="1" spans="1:3" ht="26.65" thickBot="1" x14ac:dyDescent="0.45">
      <c r="A1" s="81" t="s">
        <v>217</v>
      </c>
      <c r="B1" s="82">
        <v>12</v>
      </c>
      <c r="C1" s="83">
        <f>MAX(A3:A14)-1</f>
        <v>11</v>
      </c>
    </row>
    <row r="2" spans="1:3" ht="13.5" thickTop="1" x14ac:dyDescent="0.4">
      <c r="A2" s="84" t="s">
        <v>26</v>
      </c>
      <c r="B2" s="84" t="s">
        <v>27</v>
      </c>
      <c r="C2" s="83" t="s">
        <v>28</v>
      </c>
    </row>
    <row r="3" spans="1:3" x14ac:dyDescent="0.4">
      <c r="A3" s="87">
        <v>1</v>
      </c>
      <c r="B3" s="85" t="s">
        <v>218</v>
      </c>
      <c r="C3" s="88"/>
    </row>
    <row r="4" spans="1:3" x14ac:dyDescent="0.4">
      <c r="A4" s="87">
        <v>2</v>
      </c>
      <c r="B4" s="85" t="s">
        <v>219</v>
      </c>
      <c r="C4" s="86" t="s">
        <v>30</v>
      </c>
    </row>
    <row r="5" spans="1:3" x14ac:dyDescent="0.4">
      <c r="A5" s="87">
        <v>3</v>
      </c>
      <c r="B5" s="85" t="s">
        <v>220</v>
      </c>
      <c r="C5" s="86"/>
    </row>
    <row r="6" spans="1:3" x14ac:dyDescent="0.4">
      <c r="A6" s="87">
        <v>4</v>
      </c>
      <c r="B6" s="85" t="s">
        <v>221</v>
      </c>
      <c r="C6" s="86" t="s">
        <v>30</v>
      </c>
    </row>
    <row r="7" spans="1:3" x14ac:dyDescent="0.4">
      <c r="A7" s="87">
        <v>5</v>
      </c>
      <c r="B7" s="85" t="s">
        <v>222</v>
      </c>
      <c r="C7" s="86"/>
    </row>
    <row r="8" spans="1:3" ht="26.25" x14ac:dyDescent="0.4">
      <c r="A8" s="87">
        <v>6</v>
      </c>
      <c r="B8" s="85" t="s">
        <v>223</v>
      </c>
      <c r="C8" s="86" t="s">
        <v>30</v>
      </c>
    </row>
    <row r="9" spans="1:3" x14ac:dyDescent="0.4">
      <c r="A9" s="87">
        <v>7</v>
      </c>
      <c r="B9" s="85" t="s">
        <v>224</v>
      </c>
      <c r="C9" s="86"/>
    </row>
    <row r="10" spans="1:3" x14ac:dyDescent="0.4">
      <c r="A10" s="87">
        <v>8</v>
      </c>
      <c r="B10" s="85" t="s">
        <v>225</v>
      </c>
      <c r="C10" s="86"/>
    </row>
    <row r="11" spans="1:3" x14ac:dyDescent="0.4">
      <c r="A11" s="87">
        <v>9</v>
      </c>
      <c r="B11" s="85" t="s">
        <v>226</v>
      </c>
      <c r="C11" s="86"/>
    </row>
    <row r="12" spans="1:3" x14ac:dyDescent="0.4">
      <c r="A12" s="87">
        <v>10</v>
      </c>
      <c r="B12" s="85" t="s">
        <v>41</v>
      </c>
      <c r="C12" s="86"/>
    </row>
    <row r="13" spans="1:3" x14ac:dyDescent="0.4">
      <c r="A13" s="87">
        <v>11</v>
      </c>
      <c r="B13" s="85" t="s">
        <v>4</v>
      </c>
      <c r="C13" s="86"/>
    </row>
    <row r="14" spans="1:3" x14ac:dyDescent="0.4">
      <c r="A14" s="87">
        <v>12</v>
      </c>
      <c r="B14" s="58" t="s">
        <v>204</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30"/>
      <c r="B1" s="28">
        <v>21</v>
      </c>
      <c r="C1" s="17">
        <f>MAX($A$3:$A$23)-1</f>
        <v>20</v>
      </c>
    </row>
    <row r="2" spans="1:3" ht="15.75" thickTop="1" x14ac:dyDescent="0.45">
      <c r="A2" s="23" t="s">
        <v>26</v>
      </c>
      <c r="B2" s="23" t="s">
        <v>27</v>
      </c>
      <c r="C2" s="17" t="s">
        <v>28</v>
      </c>
    </row>
    <row r="3" spans="1:3" x14ac:dyDescent="0.45">
      <c r="A3" s="38">
        <v>1</v>
      </c>
      <c r="B3" s="38" t="s">
        <v>340</v>
      </c>
      <c r="C3" s="39"/>
    </row>
    <row r="4" spans="1:3" x14ac:dyDescent="0.45">
      <c r="A4" s="38">
        <v>2</v>
      </c>
      <c r="B4" s="38" t="s">
        <v>341</v>
      </c>
      <c r="C4" s="40" t="s">
        <v>30</v>
      </c>
    </row>
    <row r="5" spans="1:3" ht="26.25" x14ac:dyDescent="0.45">
      <c r="A5" s="38">
        <v>3</v>
      </c>
      <c r="B5" s="38" t="s">
        <v>342</v>
      </c>
      <c r="C5" s="40"/>
    </row>
    <row r="6" spans="1:3" x14ac:dyDescent="0.45">
      <c r="A6" s="38">
        <v>4</v>
      </c>
      <c r="B6" s="38" t="s">
        <v>343</v>
      </c>
      <c r="C6" s="40"/>
    </row>
    <row r="7" spans="1:3" x14ac:dyDescent="0.45">
      <c r="A7" s="38">
        <v>5</v>
      </c>
      <c r="B7" s="38" t="s">
        <v>344</v>
      </c>
      <c r="C7" s="40" t="s">
        <v>30</v>
      </c>
    </row>
    <row r="8" spans="1:3" x14ac:dyDescent="0.45">
      <c r="A8" s="38">
        <v>6</v>
      </c>
      <c r="B8" s="38" t="s">
        <v>345</v>
      </c>
      <c r="C8" s="40"/>
    </row>
    <row r="9" spans="1:3" x14ac:dyDescent="0.45">
      <c r="A9" s="38">
        <v>7</v>
      </c>
      <c r="B9" s="38" t="s">
        <v>346</v>
      </c>
      <c r="C9" s="40" t="s">
        <v>30</v>
      </c>
    </row>
    <row r="10" spans="1:3" x14ac:dyDescent="0.45">
      <c r="A10" s="38">
        <v>8</v>
      </c>
      <c r="B10" s="38" t="s">
        <v>347</v>
      </c>
      <c r="C10" s="40"/>
    </row>
    <row r="11" spans="1:3" x14ac:dyDescent="0.45">
      <c r="A11" s="38">
        <v>9</v>
      </c>
      <c r="B11" s="38" t="s">
        <v>348</v>
      </c>
      <c r="C11" s="40" t="s">
        <v>30</v>
      </c>
    </row>
    <row r="12" spans="1:3" x14ac:dyDescent="0.45">
      <c r="A12" s="38">
        <v>10</v>
      </c>
      <c r="B12" s="38" t="s">
        <v>194</v>
      </c>
      <c r="C12" s="40"/>
    </row>
    <row r="13" spans="1:3" x14ac:dyDescent="0.45">
      <c r="A13" s="38">
        <v>11</v>
      </c>
      <c r="B13" s="38" t="s">
        <v>349</v>
      </c>
      <c r="C13" s="40"/>
    </row>
    <row r="14" spans="1:3" x14ac:dyDescent="0.45">
      <c r="A14" s="38">
        <v>12</v>
      </c>
      <c r="B14" s="38" t="s">
        <v>195</v>
      </c>
      <c r="C14" s="40"/>
    </row>
    <row r="15" spans="1:3" x14ac:dyDescent="0.45">
      <c r="A15" s="38">
        <v>13</v>
      </c>
      <c r="B15" s="38" t="s">
        <v>350</v>
      </c>
      <c r="C15" s="40"/>
    </row>
    <row r="16" spans="1:3" x14ac:dyDescent="0.45">
      <c r="A16" s="38">
        <v>14</v>
      </c>
      <c r="B16" s="38" t="s">
        <v>351</v>
      </c>
      <c r="C16" s="40"/>
    </row>
    <row r="17" spans="1:3" x14ac:dyDescent="0.45">
      <c r="A17" s="38">
        <v>15</v>
      </c>
      <c r="B17" s="38" t="s">
        <v>352</v>
      </c>
      <c r="C17" s="40"/>
    </row>
    <row r="18" spans="1:3" x14ac:dyDescent="0.45">
      <c r="A18" s="38">
        <v>16</v>
      </c>
      <c r="B18" s="38" t="s">
        <v>196</v>
      </c>
      <c r="C18" s="40"/>
    </row>
    <row r="19" spans="1:3" x14ac:dyDescent="0.45">
      <c r="A19" s="38">
        <v>17</v>
      </c>
      <c r="B19" s="38" t="s">
        <v>197</v>
      </c>
      <c r="C19" s="40"/>
    </row>
    <row r="20" spans="1:3" x14ac:dyDescent="0.45">
      <c r="A20" s="38">
        <v>18</v>
      </c>
      <c r="B20" s="38" t="s">
        <v>370</v>
      </c>
      <c r="C20" s="40"/>
    </row>
    <row r="21" spans="1:3" x14ac:dyDescent="0.45">
      <c r="A21" s="38">
        <v>19</v>
      </c>
      <c r="B21" s="38" t="s">
        <v>371</v>
      </c>
      <c r="C21" s="40" t="s">
        <v>30</v>
      </c>
    </row>
    <row r="22" spans="1:3" x14ac:dyDescent="0.45">
      <c r="A22" s="38">
        <v>20</v>
      </c>
      <c r="B22" s="19" t="s">
        <v>4</v>
      </c>
      <c r="C22" s="20"/>
    </row>
    <row r="23" spans="1:3" x14ac:dyDescent="0.45">
      <c r="A23" s="38">
        <v>21</v>
      </c>
      <c r="B23" s="5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
  <sheetViews>
    <sheetView workbookViewId="0">
      <selection activeCell="A2" sqref="A2:G2"/>
    </sheetView>
  </sheetViews>
  <sheetFormatPr baseColWidth="10" defaultColWidth="11.42578125" defaultRowHeight="15.4" x14ac:dyDescent="0.45"/>
  <cols>
    <col min="1" max="1" width="8.85546875" style="91" bestFit="1" customWidth="1"/>
    <col min="2" max="2" width="58.42578125" style="91" customWidth="1"/>
    <col min="3" max="3" width="6.85546875" style="91" bestFit="1" customWidth="1"/>
    <col min="4" max="16384" width="11.42578125" style="91"/>
  </cols>
  <sheetData>
    <row r="1" spans="1:3" ht="15.75" thickBot="1" x14ac:dyDescent="0.5">
      <c r="A1" s="89" t="s">
        <v>213</v>
      </c>
      <c r="B1" s="90">
        <v>10</v>
      </c>
      <c r="C1" s="91">
        <f>MAX($A$13:$A$13)-1</f>
        <v>10</v>
      </c>
    </row>
    <row r="2" spans="1:3" ht="15.75" thickTop="1" x14ac:dyDescent="0.45">
      <c r="A2" s="92" t="s">
        <v>26</v>
      </c>
      <c r="B2" s="93" t="s">
        <v>27</v>
      </c>
      <c r="C2" s="91" t="s">
        <v>28</v>
      </c>
    </row>
    <row r="3" spans="1:3" x14ac:dyDescent="0.45">
      <c r="A3" s="94">
        <v>1</v>
      </c>
      <c r="B3" s="95" t="s">
        <v>227</v>
      </c>
    </row>
    <row r="4" spans="1:3" x14ac:dyDescent="0.45">
      <c r="A4" s="94">
        <v>2</v>
      </c>
      <c r="B4" s="95" t="s">
        <v>228</v>
      </c>
      <c r="C4" s="91" t="s">
        <v>30</v>
      </c>
    </row>
    <row r="5" spans="1:3" x14ac:dyDescent="0.45">
      <c r="A5" s="94">
        <v>3</v>
      </c>
      <c r="B5" s="95" t="s">
        <v>307</v>
      </c>
    </row>
    <row r="6" spans="1:3" x14ac:dyDescent="0.45">
      <c r="A6" s="94">
        <v>4</v>
      </c>
      <c r="B6" s="95" t="s">
        <v>229</v>
      </c>
    </row>
    <row r="7" spans="1:3" x14ac:dyDescent="0.45">
      <c r="A7" s="94">
        <v>5</v>
      </c>
      <c r="B7" s="95" t="s">
        <v>401</v>
      </c>
    </row>
    <row r="8" spans="1:3" x14ac:dyDescent="0.45">
      <c r="A8" s="94">
        <v>6</v>
      </c>
      <c r="B8" s="95" t="s">
        <v>230</v>
      </c>
    </row>
    <row r="9" spans="1:3" x14ac:dyDescent="0.45">
      <c r="A9" s="94">
        <v>7</v>
      </c>
      <c r="B9" s="95" t="s">
        <v>231</v>
      </c>
    </row>
    <row r="10" spans="1:3" x14ac:dyDescent="0.45">
      <c r="A10" s="94">
        <v>8</v>
      </c>
      <c r="B10" s="95" t="s">
        <v>308</v>
      </c>
    </row>
    <row r="11" spans="1:3" x14ac:dyDescent="0.45">
      <c r="A11" s="94">
        <v>9</v>
      </c>
      <c r="B11" s="95" t="s">
        <v>402</v>
      </c>
    </row>
    <row r="12" spans="1:3" x14ac:dyDescent="0.45">
      <c r="A12" s="94">
        <v>10</v>
      </c>
      <c r="B12" s="95" t="s">
        <v>232</v>
      </c>
      <c r="C12" s="95"/>
    </row>
    <row r="13" spans="1:3" x14ac:dyDescent="0.45">
      <c r="A13" s="94">
        <v>11</v>
      </c>
      <c r="B13" s="91" t="s">
        <v>204</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topLeftCell="A3" workbookViewId="0">
      <selection activeCell="A2" sqref="A2:G2"/>
    </sheetView>
  </sheetViews>
  <sheetFormatPr baseColWidth="10" defaultColWidth="11.42578125" defaultRowHeight="13.9" x14ac:dyDescent="0.4"/>
  <cols>
    <col min="1" max="1" width="24.42578125" style="16" customWidth="1"/>
    <col min="2" max="2" width="55.140625" style="16" customWidth="1"/>
    <col min="3" max="16384" width="11.42578125" style="16"/>
  </cols>
  <sheetData>
    <row r="1" spans="1:3" ht="14.25" thickBot="1" x14ac:dyDescent="0.45">
      <c r="A1" s="30" t="s">
        <v>33</v>
      </c>
      <c r="B1" s="27">
        <v>23</v>
      </c>
      <c r="C1" s="16">
        <f>MAX($A$3:$A$25)-1</f>
        <v>22</v>
      </c>
    </row>
    <row r="2" spans="1:3" ht="14.25" thickTop="1" x14ac:dyDescent="0.4">
      <c r="A2" s="41"/>
      <c r="B2" s="18" t="s">
        <v>27</v>
      </c>
      <c r="C2" s="16" t="s">
        <v>29</v>
      </c>
    </row>
    <row r="3" spans="1:3" x14ac:dyDescent="0.4">
      <c r="A3" s="113">
        <v>1</v>
      </c>
      <c r="B3" s="95" t="s">
        <v>50</v>
      </c>
      <c r="C3" s="114"/>
    </row>
    <row r="4" spans="1:3" x14ac:dyDescent="0.4">
      <c r="A4" s="113">
        <v>2</v>
      </c>
      <c r="B4" s="95" t="s">
        <v>51</v>
      </c>
      <c r="C4" s="115" t="s">
        <v>30</v>
      </c>
    </row>
    <row r="5" spans="1:3" x14ac:dyDescent="0.4">
      <c r="A5" s="113">
        <v>3</v>
      </c>
      <c r="B5" s="95" t="s">
        <v>53</v>
      </c>
      <c r="C5" s="115"/>
    </row>
    <row r="6" spans="1:3" x14ac:dyDescent="0.4">
      <c r="A6" s="113">
        <v>4</v>
      </c>
      <c r="B6" s="95" t="s">
        <v>52</v>
      </c>
      <c r="C6" s="115" t="s">
        <v>30</v>
      </c>
    </row>
    <row r="7" spans="1:3" x14ac:dyDescent="0.4">
      <c r="A7" s="113">
        <v>5</v>
      </c>
      <c r="B7" s="95" t="s">
        <v>41</v>
      </c>
      <c r="C7" s="115"/>
    </row>
    <row r="8" spans="1:3" x14ac:dyDescent="0.4">
      <c r="A8" s="113">
        <v>6</v>
      </c>
      <c r="B8" s="95" t="s">
        <v>49</v>
      </c>
      <c r="C8" s="115"/>
    </row>
    <row r="9" spans="1:3" x14ac:dyDescent="0.4">
      <c r="A9" s="113">
        <v>7</v>
      </c>
      <c r="B9" s="95" t="s">
        <v>43</v>
      </c>
      <c r="C9" s="115"/>
    </row>
    <row r="10" spans="1:3" x14ac:dyDescent="0.4">
      <c r="A10" s="113">
        <v>8</v>
      </c>
      <c r="B10" s="95" t="s">
        <v>45</v>
      </c>
      <c r="C10" s="115"/>
    </row>
    <row r="11" spans="1:3" x14ac:dyDescent="0.4">
      <c r="A11" s="113">
        <v>9</v>
      </c>
      <c r="B11" s="95" t="s">
        <v>42</v>
      </c>
      <c r="C11" s="115"/>
    </row>
    <row r="12" spans="1:3" x14ac:dyDescent="0.4">
      <c r="A12" s="113">
        <v>10</v>
      </c>
      <c r="B12" s="95" t="s">
        <v>44</v>
      </c>
      <c r="C12" s="115"/>
    </row>
    <row r="13" spans="1:3" ht="27.75" x14ac:dyDescent="0.4">
      <c r="A13" s="113">
        <v>11</v>
      </c>
      <c r="B13" s="95" t="s">
        <v>353</v>
      </c>
      <c r="C13" s="115"/>
    </row>
    <row r="14" spans="1:3" x14ac:dyDescent="0.4">
      <c r="A14" s="113">
        <v>12</v>
      </c>
      <c r="B14" s="95" t="s">
        <v>354</v>
      </c>
      <c r="C14" s="115"/>
    </row>
    <row r="15" spans="1:3" x14ac:dyDescent="0.4">
      <c r="A15" s="113">
        <v>13</v>
      </c>
      <c r="B15" s="95" t="s">
        <v>355</v>
      </c>
      <c r="C15" s="115"/>
    </row>
    <row r="16" spans="1:3" x14ac:dyDescent="0.4">
      <c r="A16" s="113">
        <v>14</v>
      </c>
      <c r="B16" s="95" t="s">
        <v>356</v>
      </c>
      <c r="C16" s="115"/>
    </row>
    <row r="17" spans="1:3" ht="41.65" x14ac:dyDescent="0.4">
      <c r="A17" s="113">
        <v>15</v>
      </c>
      <c r="B17" s="95" t="s">
        <v>357</v>
      </c>
      <c r="C17" s="115"/>
    </row>
    <row r="18" spans="1:3" ht="27.75" x14ac:dyDescent="0.4">
      <c r="A18" s="113">
        <v>16</v>
      </c>
      <c r="B18" s="95" t="s">
        <v>358</v>
      </c>
      <c r="C18" s="115"/>
    </row>
    <row r="19" spans="1:3" x14ac:dyDescent="0.4">
      <c r="A19" s="22">
        <v>17</v>
      </c>
      <c r="B19" s="61" t="s">
        <v>200</v>
      </c>
      <c r="C19" s="115"/>
    </row>
    <row r="20" spans="1:3" x14ac:dyDescent="0.4">
      <c r="A20" s="22">
        <v>18</v>
      </c>
      <c r="B20" s="53" t="s">
        <v>359</v>
      </c>
      <c r="C20" s="115"/>
    </row>
    <row r="21" spans="1:3" x14ac:dyDescent="0.4">
      <c r="A21" s="22">
        <v>19</v>
      </c>
      <c r="B21" s="53" t="s">
        <v>360</v>
      </c>
      <c r="C21" s="115"/>
    </row>
    <row r="22" spans="1:3" x14ac:dyDescent="0.4">
      <c r="A22" s="113">
        <v>20</v>
      </c>
      <c r="B22" s="53" t="s">
        <v>361</v>
      </c>
      <c r="C22" s="115"/>
    </row>
    <row r="23" spans="1:3" x14ac:dyDescent="0.4">
      <c r="A23" s="22">
        <v>21</v>
      </c>
      <c r="B23" s="53" t="s">
        <v>366</v>
      </c>
      <c r="C23" s="115"/>
    </row>
    <row r="24" spans="1:3" x14ac:dyDescent="0.4">
      <c r="A24" s="22">
        <v>22</v>
      </c>
      <c r="B24" s="53" t="s">
        <v>4</v>
      </c>
      <c r="C24" s="114"/>
    </row>
    <row r="25" spans="1:3" x14ac:dyDescent="0.4">
      <c r="A25" s="22">
        <v>23</v>
      </c>
      <c r="B25" s="53" t="s">
        <v>204</v>
      </c>
      <c r="C25" s="116"/>
    </row>
    <row r="26" spans="1:3" x14ac:dyDescent="0.4">
      <c r="A26" s="116"/>
      <c r="B26" s="116"/>
      <c r="C26" s="116"/>
    </row>
    <row r="39" spans="1:3" x14ac:dyDescent="0.4">
      <c r="A39" s="16" t="s">
        <v>385</v>
      </c>
      <c r="B39" s="16">
        <v>6</v>
      </c>
      <c r="C39" s="16">
        <f>MAX(A40:A45)-1</f>
        <v>5</v>
      </c>
    </row>
    <row r="40" spans="1:3" x14ac:dyDescent="0.4">
      <c r="A40" s="16">
        <v>1</v>
      </c>
      <c r="B40" s="16" t="s">
        <v>386</v>
      </c>
    </row>
    <row r="41" spans="1:3" x14ac:dyDescent="0.4">
      <c r="A41" s="16">
        <v>2</v>
      </c>
      <c r="B41" s="16" t="s">
        <v>387</v>
      </c>
    </row>
    <row r="42" spans="1:3" x14ac:dyDescent="0.4">
      <c r="A42" s="16">
        <v>3</v>
      </c>
      <c r="B42" s="16" t="s">
        <v>388</v>
      </c>
    </row>
    <row r="43" spans="1:3" x14ac:dyDescent="0.4">
      <c r="A43" s="16">
        <v>4</v>
      </c>
      <c r="B43" s="16" t="s">
        <v>400</v>
      </c>
    </row>
    <row r="44" spans="1:3" x14ac:dyDescent="0.4">
      <c r="A44" s="16">
        <v>5</v>
      </c>
      <c r="B44" s="16" t="s">
        <v>389</v>
      </c>
    </row>
    <row r="45" spans="1:3" ht="15.4" x14ac:dyDescent="0.45">
      <c r="A45" s="16">
        <v>6</v>
      </c>
      <c r="B45" s="7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workbookViewId="0">
      <selection activeCell="A2" sqref="A2:G2"/>
    </sheetView>
  </sheetViews>
  <sheetFormatPr baseColWidth="10" defaultColWidth="11.42578125" defaultRowHeight="15.4" x14ac:dyDescent="0.45"/>
  <cols>
    <col min="1" max="1" width="13.140625" style="17" customWidth="1"/>
    <col min="2" max="2" width="62.85546875" style="17" customWidth="1"/>
    <col min="3" max="16384" width="11.42578125" style="17"/>
  </cols>
  <sheetData>
    <row r="1" spans="1:3" ht="15.75" thickBot="1" x14ac:dyDescent="0.5">
      <c r="A1" s="17" t="s">
        <v>31</v>
      </c>
      <c r="B1" s="28">
        <v>16</v>
      </c>
      <c r="C1" s="17">
        <f>MAX($A$3:$A$18)-1</f>
        <v>15</v>
      </c>
    </row>
    <row r="2" spans="1:3" ht="15.75" thickTop="1" x14ac:dyDescent="0.45">
      <c r="A2" s="23" t="s">
        <v>26</v>
      </c>
      <c r="B2" s="23" t="s">
        <v>27</v>
      </c>
      <c r="C2" s="17" t="s">
        <v>28</v>
      </c>
    </row>
    <row r="3" spans="1:3" x14ac:dyDescent="0.45">
      <c r="A3" s="22">
        <v>1</v>
      </c>
      <c r="B3" s="19" t="s">
        <v>362</v>
      </c>
    </row>
    <row r="4" spans="1:3" x14ac:dyDescent="0.45">
      <c r="A4" s="22">
        <v>2</v>
      </c>
      <c r="B4" s="19" t="s">
        <v>363</v>
      </c>
      <c r="C4" s="17" t="s">
        <v>30</v>
      </c>
    </row>
    <row r="5" spans="1:3" x14ac:dyDescent="0.45">
      <c r="A5" s="22">
        <v>3</v>
      </c>
      <c r="B5" s="19" t="s">
        <v>118</v>
      </c>
      <c r="C5" s="43"/>
    </row>
    <row r="6" spans="1:3" x14ac:dyDescent="0.45">
      <c r="A6" s="22">
        <v>4</v>
      </c>
      <c r="B6" s="19" t="s">
        <v>119</v>
      </c>
      <c r="C6" s="17" t="s">
        <v>30</v>
      </c>
    </row>
    <row r="7" spans="1:3" x14ac:dyDescent="0.45">
      <c r="A7" s="22">
        <v>5</v>
      </c>
      <c r="B7" s="117" t="s">
        <v>116</v>
      </c>
    </row>
    <row r="8" spans="1:3" x14ac:dyDescent="0.45">
      <c r="A8" s="22">
        <v>6</v>
      </c>
      <c r="B8" s="117" t="s">
        <v>117</v>
      </c>
      <c r="C8" s="17" t="s">
        <v>30</v>
      </c>
    </row>
    <row r="9" spans="1:3" x14ac:dyDescent="0.45">
      <c r="A9" s="22">
        <v>7</v>
      </c>
      <c r="B9" s="19" t="s">
        <v>47</v>
      </c>
      <c r="C9" s="44"/>
    </row>
    <row r="10" spans="1:3" x14ac:dyDescent="0.45">
      <c r="A10" s="22">
        <v>8</v>
      </c>
      <c r="B10" s="19" t="s">
        <v>46</v>
      </c>
      <c r="C10" s="44"/>
    </row>
    <row r="11" spans="1:3" x14ac:dyDescent="0.45">
      <c r="A11" s="22">
        <v>9</v>
      </c>
      <c r="B11" s="117" t="s">
        <v>120</v>
      </c>
      <c r="C11" s="44"/>
    </row>
    <row r="12" spans="1:3" x14ac:dyDescent="0.45">
      <c r="A12" s="22">
        <v>10</v>
      </c>
      <c r="B12" s="117" t="s">
        <v>364</v>
      </c>
      <c r="C12" s="44"/>
    </row>
    <row r="13" spans="1:3" x14ac:dyDescent="0.45">
      <c r="A13" s="22">
        <v>11</v>
      </c>
      <c r="B13" s="117" t="s">
        <v>365</v>
      </c>
      <c r="C13" s="44"/>
    </row>
    <row r="14" spans="1:3" x14ac:dyDescent="0.45">
      <c r="A14" s="22">
        <v>12</v>
      </c>
      <c r="B14" s="19" t="s">
        <v>198</v>
      </c>
      <c r="C14" s="44"/>
    </row>
    <row r="15" spans="1:3" x14ac:dyDescent="0.45">
      <c r="A15" s="22">
        <v>13</v>
      </c>
      <c r="B15" s="19" t="s">
        <v>199</v>
      </c>
      <c r="C15" s="17" t="s">
        <v>30</v>
      </c>
    </row>
    <row r="16" spans="1:3" x14ac:dyDescent="0.45">
      <c r="A16" s="22">
        <v>14</v>
      </c>
      <c r="B16" s="19" t="s">
        <v>378</v>
      </c>
    </row>
    <row r="17" spans="1:3" x14ac:dyDescent="0.45">
      <c r="A17" s="22">
        <v>15</v>
      </c>
      <c r="B17" s="19" t="s">
        <v>4</v>
      </c>
      <c r="C17" s="42"/>
    </row>
    <row r="18" spans="1:3" x14ac:dyDescent="0.45">
      <c r="A18" s="22">
        <v>16</v>
      </c>
      <c r="B18" s="91" t="s">
        <v>204</v>
      </c>
      <c r="C18"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31.15" thickBot="1" x14ac:dyDescent="0.5">
      <c r="A1" s="24" t="s">
        <v>34</v>
      </c>
      <c r="B1" s="28">
        <v>13</v>
      </c>
      <c r="C1" s="17">
        <f>MAX($A$3:$A$15)-1</f>
        <v>12</v>
      </c>
    </row>
    <row r="2" spans="1:3" ht="15.75" thickTop="1" x14ac:dyDescent="0.45">
      <c r="A2" s="23" t="s">
        <v>26</v>
      </c>
      <c r="B2" s="23" t="s">
        <v>27</v>
      </c>
      <c r="C2" s="17" t="s">
        <v>28</v>
      </c>
    </row>
    <row r="3" spans="1:3" x14ac:dyDescent="0.45">
      <c r="A3" s="58">
        <v>1</v>
      </c>
      <c r="B3" s="58" t="s">
        <v>107</v>
      </c>
      <c r="C3" s="59"/>
    </row>
    <row r="4" spans="1:3" x14ac:dyDescent="0.45">
      <c r="A4" s="58">
        <v>2</v>
      </c>
      <c r="B4" s="58" t="s">
        <v>108</v>
      </c>
      <c r="C4" s="60" t="s">
        <v>30</v>
      </c>
    </row>
    <row r="5" spans="1:3" x14ac:dyDescent="0.45">
      <c r="A5" s="58">
        <v>3</v>
      </c>
      <c r="B5" s="58" t="s">
        <v>109</v>
      </c>
      <c r="C5" s="60"/>
    </row>
    <row r="6" spans="1:3" x14ac:dyDescent="0.45">
      <c r="A6" s="58">
        <v>4</v>
      </c>
      <c r="B6" s="58" t="s">
        <v>110</v>
      </c>
      <c r="C6" s="60" t="s">
        <v>30</v>
      </c>
    </row>
    <row r="7" spans="1:3" x14ac:dyDescent="0.45">
      <c r="A7" s="58">
        <v>5</v>
      </c>
      <c r="B7" s="58" t="s">
        <v>111</v>
      </c>
      <c r="C7" s="60"/>
    </row>
    <row r="8" spans="1:3" x14ac:dyDescent="0.45">
      <c r="A8" s="58">
        <v>6</v>
      </c>
      <c r="B8" s="58" t="s">
        <v>112</v>
      </c>
      <c r="C8" s="60" t="s">
        <v>30</v>
      </c>
    </row>
    <row r="9" spans="1:3" x14ac:dyDescent="0.45">
      <c r="A9" s="58">
        <v>7</v>
      </c>
      <c r="B9" s="58" t="s">
        <v>55</v>
      </c>
      <c r="C9" s="21"/>
    </row>
    <row r="10" spans="1:3" x14ac:dyDescent="0.45">
      <c r="A10" s="58">
        <v>8</v>
      </c>
      <c r="B10" s="58" t="s">
        <v>56</v>
      </c>
      <c r="C10" s="21" t="s">
        <v>30</v>
      </c>
    </row>
    <row r="11" spans="1:3" x14ac:dyDescent="0.45">
      <c r="A11" s="58">
        <v>9</v>
      </c>
      <c r="B11" s="58" t="s">
        <v>113</v>
      </c>
      <c r="C11" s="21"/>
    </row>
    <row r="12" spans="1:3" x14ac:dyDescent="0.45">
      <c r="A12" s="58">
        <v>10</v>
      </c>
      <c r="B12" s="58" t="s">
        <v>48</v>
      </c>
      <c r="C12" s="21"/>
    </row>
    <row r="13" spans="1:3" x14ac:dyDescent="0.45">
      <c r="A13" s="58">
        <v>11</v>
      </c>
      <c r="B13" s="58" t="s">
        <v>114</v>
      </c>
      <c r="C13" s="21"/>
    </row>
    <row r="14" spans="1:3" x14ac:dyDescent="0.45">
      <c r="A14" s="58">
        <v>12</v>
      </c>
      <c r="B14" s="53" t="s">
        <v>4</v>
      </c>
    </row>
    <row r="15" spans="1:3" x14ac:dyDescent="0.45">
      <c r="A15" s="58">
        <v>13</v>
      </c>
      <c r="B15" s="78" t="s">
        <v>204</v>
      </c>
    </row>
    <row r="21" spans="1:3" x14ac:dyDescent="0.45">
      <c r="A21" s="16" t="s">
        <v>102</v>
      </c>
      <c r="B21" s="17">
        <v>6</v>
      </c>
      <c r="C21" s="16">
        <f>MAX($A$25:$A$30)-1</f>
        <v>5</v>
      </c>
    </row>
    <row r="22" spans="1:3" x14ac:dyDescent="0.45">
      <c r="A22" s="16">
        <v>1</v>
      </c>
      <c r="B22" s="17" t="s">
        <v>103</v>
      </c>
      <c r="C22" s="16"/>
    </row>
    <row r="23" spans="1:3" x14ac:dyDescent="0.45">
      <c r="A23" s="16">
        <v>2</v>
      </c>
      <c r="B23" s="17" t="s">
        <v>104</v>
      </c>
      <c r="C23" s="16"/>
    </row>
    <row r="24" spans="1:3" x14ac:dyDescent="0.45">
      <c r="A24" s="16">
        <v>3</v>
      </c>
      <c r="B24" s="17" t="s">
        <v>105</v>
      </c>
      <c r="C24" s="16"/>
    </row>
    <row r="25" spans="1:3" x14ac:dyDescent="0.45">
      <c r="A25" s="16">
        <v>4</v>
      </c>
      <c r="B25" s="17" t="s">
        <v>177</v>
      </c>
      <c r="C25" s="16"/>
    </row>
    <row r="26" spans="1:3" x14ac:dyDescent="0.45">
      <c r="A26" s="16">
        <v>5</v>
      </c>
      <c r="B26" s="17" t="s">
        <v>106</v>
      </c>
      <c r="C26" s="16"/>
    </row>
    <row r="27" spans="1:3" x14ac:dyDescent="0.45">
      <c r="A27" s="16">
        <v>6</v>
      </c>
      <c r="B27" s="78" t="s">
        <v>204</v>
      </c>
      <c r="C2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0"/>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3" ht="27.4" thickBot="1" x14ac:dyDescent="0.5">
      <c r="A1" s="29" t="s">
        <v>180</v>
      </c>
      <c r="B1" s="27">
        <v>18</v>
      </c>
      <c r="C1" s="17">
        <f>MAX(A3:A20)-1</f>
        <v>17</v>
      </c>
    </row>
    <row r="2" spans="1:3" ht="15.75" thickTop="1" x14ac:dyDescent="0.45">
      <c r="A2" s="23" t="s">
        <v>26</v>
      </c>
      <c r="B2" s="18" t="s">
        <v>27</v>
      </c>
      <c r="C2" s="17" t="s">
        <v>28</v>
      </c>
    </row>
    <row r="3" spans="1:3" x14ac:dyDescent="0.45">
      <c r="A3" s="38">
        <v>1</v>
      </c>
      <c r="B3" s="58" t="s">
        <v>181</v>
      </c>
      <c r="C3" s="40"/>
    </row>
    <row r="4" spans="1:3" x14ac:dyDescent="0.45">
      <c r="A4" s="38">
        <v>2</v>
      </c>
      <c r="B4" s="58" t="s">
        <v>182</v>
      </c>
      <c r="C4" s="40" t="s">
        <v>30</v>
      </c>
    </row>
    <row r="5" spans="1:3" x14ac:dyDescent="0.45">
      <c r="A5" s="38">
        <v>3</v>
      </c>
      <c r="B5" s="58" t="s">
        <v>183</v>
      </c>
      <c r="C5" s="40"/>
    </row>
    <row r="6" spans="1:3" x14ac:dyDescent="0.45">
      <c r="A6" s="38">
        <v>4</v>
      </c>
      <c r="B6" s="58" t="s">
        <v>184</v>
      </c>
      <c r="C6" s="40"/>
    </row>
    <row r="7" spans="1:3" x14ac:dyDescent="0.45">
      <c r="A7" s="38">
        <v>5</v>
      </c>
      <c r="B7" s="58" t="s">
        <v>186</v>
      </c>
      <c r="C7" s="40"/>
    </row>
    <row r="8" spans="1:3" x14ac:dyDescent="0.45">
      <c r="A8" s="38">
        <v>6</v>
      </c>
      <c r="B8" s="58" t="s">
        <v>187</v>
      </c>
      <c r="C8" s="40" t="s">
        <v>30</v>
      </c>
    </row>
    <row r="9" spans="1:3" x14ac:dyDescent="0.45">
      <c r="A9" s="38">
        <v>7</v>
      </c>
      <c r="B9" s="58" t="s">
        <v>190</v>
      </c>
      <c r="C9" s="40"/>
    </row>
    <row r="10" spans="1:3" x14ac:dyDescent="0.45">
      <c r="A10" s="38">
        <v>8</v>
      </c>
      <c r="B10" s="58" t="s">
        <v>191</v>
      </c>
      <c r="C10" s="40" t="s">
        <v>30</v>
      </c>
    </row>
    <row r="11" spans="1:3" x14ac:dyDescent="0.45">
      <c r="A11" s="38">
        <v>9</v>
      </c>
      <c r="B11" s="58" t="s">
        <v>188</v>
      </c>
      <c r="C11" s="40"/>
    </row>
    <row r="12" spans="1:3" x14ac:dyDescent="0.45">
      <c r="A12" s="38">
        <v>10</v>
      </c>
      <c r="B12" s="58" t="s">
        <v>185</v>
      </c>
      <c r="C12" s="40"/>
    </row>
    <row r="13" spans="1:3" x14ac:dyDescent="0.45">
      <c r="A13" s="38">
        <v>11</v>
      </c>
      <c r="B13" s="58" t="s">
        <v>189</v>
      </c>
      <c r="C13" s="40"/>
    </row>
    <row r="14" spans="1:3" x14ac:dyDescent="0.45">
      <c r="A14" s="38">
        <v>12</v>
      </c>
      <c r="B14" s="58" t="s">
        <v>192</v>
      </c>
      <c r="C14" s="40"/>
    </row>
    <row r="15" spans="1:3" x14ac:dyDescent="0.45">
      <c r="A15" s="38">
        <v>13</v>
      </c>
      <c r="B15" s="58" t="s">
        <v>193</v>
      </c>
      <c r="C15" s="40"/>
    </row>
    <row r="16" spans="1:3" x14ac:dyDescent="0.45">
      <c r="A16" s="38">
        <v>14</v>
      </c>
      <c r="B16" s="58" t="s">
        <v>367</v>
      </c>
      <c r="C16" s="40"/>
    </row>
    <row r="17" spans="1:3" x14ac:dyDescent="0.45">
      <c r="A17" s="38">
        <v>15</v>
      </c>
      <c r="B17" s="58" t="s">
        <v>368</v>
      </c>
      <c r="C17" s="40" t="s">
        <v>30</v>
      </c>
    </row>
    <row r="18" spans="1:3" x14ac:dyDescent="0.45">
      <c r="A18" s="38">
        <v>16</v>
      </c>
      <c r="B18" s="58" t="s">
        <v>403</v>
      </c>
      <c r="C18" s="40"/>
    </row>
    <row r="19" spans="1:3" x14ac:dyDescent="0.45">
      <c r="A19" s="38">
        <v>17</v>
      </c>
      <c r="B19" s="38" t="s">
        <v>4</v>
      </c>
      <c r="C19" s="20"/>
    </row>
    <row r="20" spans="1:3" x14ac:dyDescent="0.45">
      <c r="A20" s="38">
        <v>18</v>
      </c>
      <c r="B20" s="78" t="s">
        <v>204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5"/>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6" ht="28.15" thickBot="1" x14ac:dyDescent="0.5">
      <c r="A1" s="30" t="s">
        <v>35</v>
      </c>
      <c r="B1" s="27">
        <v>28</v>
      </c>
      <c r="C1" s="17">
        <f>MAX($A$3:$A$35)-1</f>
        <v>32</v>
      </c>
      <c r="D1" s="17" t="s">
        <v>205</v>
      </c>
      <c r="E1" s="17" t="s">
        <v>206</v>
      </c>
      <c r="F1" s="17" t="s">
        <v>207</v>
      </c>
    </row>
    <row r="2" spans="1:6" ht="15.75" thickTop="1" x14ac:dyDescent="0.45">
      <c r="A2" s="23" t="s">
        <v>26</v>
      </c>
      <c r="B2" s="18" t="s">
        <v>27</v>
      </c>
      <c r="C2" s="17" t="s">
        <v>28</v>
      </c>
      <c r="D2" s="17">
        <v>33</v>
      </c>
      <c r="E2" s="17">
        <v>33</v>
      </c>
      <c r="F2" s="17">
        <v>33</v>
      </c>
    </row>
    <row r="3" spans="1:6" x14ac:dyDescent="0.45">
      <c r="A3" s="38">
        <v>1</v>
      </c>
      <c r="B3" s="38" t="s">
        <v>209</v>
      </c>
      <c r="C3" s="39"/>
    </row>
    <row r="4" spans="1:6" x14ac:dyDescent="0.45">
      <c r="A4" s="38">
        <v>2</v>
      </c>
      <c r="B4" s="38" t="s">
        <v>210</v>
      </c>
      <c r="C4" s="40" t="s">
        <v>30</v>
      </c>
      <c r="D4" s="21"/>
    </row>
    <row r="5" spans="1:6" x14ac:dyDescent="0.45">
      <c r="A5" s="38">
        <v>3</v>
      </c>
      <c r="B5" s="38" t="s">
        <v>78</v>
      </c>
      <c r="C5" s="40"/>
      <c r="D5" s="21"/>
    </row>
    <row r="6" spans="1:6" x14ac:dyDescent="0.45">
      <c r="A6" s="38">
        <v>4</v>
      </c>
      <c r="B6" s="38" t="s">
        <v>71</v>
      </c>
      <c r="C6" s="40" t="s">
        <v>30</v>
      </c>
      <c r="D6" s="21"/>
    </row>
    <row r="7" spans="1:6" ht="26.25" x14ac:dyDescent="0.45">
      <c r="A7" s="38">
        <v>5</v>
      </c>
      <c r="B7" s="38" t="s">
        <v>86</v>
      </c>
      <c r="C7" s="40"/>
      <c r="D7" s="21"/>
    </row>
    <row r="8" spans="1:6" ht="26.25" x14ac:dyDescent="0.45">
      <c r="A8" s="38">
        <v>6</v>
      </c>
      <c r="B8" s="38" t="s">
        <v>90</v>
      </c>
      <c r="C8" s="40"/>
      <c r="D8" s="21"/>
    </row>
    <row r="9" spans="1:6" ht="26.25" x14ac:dyDescent="0.45">
      <c r="A9" s="38">
        <v>7</v>
      </c>
      <c r="B9" s="38" t="s">
        <v>87</v>
      </c>
      <c r="C9" s="40"/>
      <c r="D9" s="21"/>
    </row>
    <row r="10" spans="1:6" x14ac:dyDescent="0.45">
      <c r="A10" s="38">
        <v>8</v>
      </c>
      <c r="B10" s="38" t="s">
        <v>88</v>
      </c>
      <c r="C10" s="40"/>
      <c r="D10" s="21"/>
    </row>
    <row r="11" spans="1:6" x14ac:dyDescent="0.45">
      <c r="A11" s="38">
        <v>9</v>
      </c>
      <c r="B11" s="38" t="s">
        <v>79</v>
      </c>
      <c r="C11" s="40"/>
      <c r="D11" s="21"/>
    </row>
    <row r="12" spans="1:6" x14ac:dyDescent="0.45">
      <c r="A12" s="38">
        <v>10</v>
      </c>
      <c r="B12" s="38" t="s">
        <v>80</v>
      </c>
      <c r="C12" s="40"/>
      <c r="D12" s="21"/>
    </row>
    <row r="13" spans="1:6" x14ac:dyDescent="0.45">
      <c r="A13" s="38">
        <v>11</v>
      </c>
      <c r="B13" s="38" t="s">
        <v>164</v>
      </c>
      <c r="C13" s="40"/>
      <c r="D13" s="21"/>
    </row>
    <row r="14" spans="1:6" x14ac:dyDescent="0.45">
      <c r="A14" s="38">
        <v>12</v>
      </c>
      <c r="B14" s="38" t="s">
        <v>54</v>
      </c>
      <c r="C14" s="40"/>
      <c r="D14" s="21"/>
    </row>
    <row r="15" spans="1:6" x14ac:dyDescent="0.45">
      <c r="A15" s="38">
        <v>13</v>
      </c>
      <c r="B15" s="38" t="s">
        <v>72</v>
      </c>
      <c r="C15" s="40"/>
      <c r="D15" s="21"/>
    </row>
    <row r="16" spans="1:6" x14ac:dyDescent="0.45">
      <c r="A16" s="38">
        <v>14</v>
      </c>
      <c r="B16" s="38" t="s">
        <v>81</v>
      </c>
      <c r="C16" s="40"/>
      <c r="D16" s="21"/>
    </row>
    <row r="17" spans="1:4" x14ac:dyDescent="0.45">
      <c r="A17" s="38">
        <v>15</v>
      </c>
      <c r="B17" s="38" t="s">
        <v>94</v>
      </c>
      <c r="C17" s="40"/>
      <c r="D17" s="21"/>
    </row>
    <row r="18" spans="1:4" ht="26.25" x14ac:dyDescent="0.45">
      <c r="A18" s="38">
        <v>16</v>
      </c>
      <c r="B18" s="38" t="s">
        <v>89</v>
      </c>
      <c r="C18" s="40"/>
      <c r="D18" s="21"/>
    </row>
    <row r="19" spans="1:4" ht="39.4" x14ac:dyDescent="0.45">
      <c r="A19" s="38">
        <v>17</v>
      </c>
      <c r="B19" s="38" t="s">
        <v>95</v>
      </c>
      <c r="C19" s="40"/>
      <c r="D19" s="21"/>
    </row>
    <row r="20" spans="1:4" x14ac:dyDescent="0.45">
      <c r="A20" s="38">
        <v>18</v>
      </c>
      <c r="B20" s="38" t="s">
        <v>96</v>
      </c>
      <c r="C20" s="40"/>
      <c r="D20" s="21"/>
    </row>
    <row r="21" spans="1:4" x14ac:dyDescent="0.45">
      <c r="A21" s="38">
        <v>19</v>
      </c>
      <c r="B21" s="38" t="s">
        <v>172</v>
      </c>
      <c r="C21" s="40"/>
      <c r="D21" s="21"/>
    </row>
    <row r="22" spans="1:4" ht="26.25" x14ac:dyDescent="0.45">
      <c r="A22" s="38">
        <v>20</v>
      </c>
      <c r="B22" s="38" t="s">
        <v>173</v>
      </c>
      <c r="C22" s="40"/>
      <c r="D22" s="21"/>
    </row>
    <row r="23" spans="1:4" x14ac:dyDescent="0.45">
      <c r="A23" s="38">
        <v>21</v>
      </c>
      <c r="B23" s="38" t="s">
        <v>165</v>
      </c>
      <c r="C23" s="40"/>
      <c r="D23" s="21"/>
    </row>
    <row r="24" spans="1:4" ht="26.25" x14ac:dyDescent="0.45">
      <c r="A24" s="38">
        <v>22</v>
      </c>
      <c r="B24" s="38" t="s">
        <v>379</v>
      </c>
      <c r="C24" s="40"/>
      <c r="D24" s="21"/>
    </row>
    <row r="25" spans="1:4" x14ac:dyDescent="0.45">
      <c r="A25" s="38">
        <v>23</v>
      </c>
      <c r="B25" s="38" t="s">
        <v>174</v>
      </c>
      <c r="C25" s="40"/>
      <c r="D25" s="21"/>
    </row>
    <row r="26" spans="1:4" x14ac:dyDescent="0.45">
      <c r="A26" s="38">
        <v>24</v>
      </c>
      <c r="B26" s="38" t="s">
        <v>175</v>
      </c>
      <c r="C26" s="40"/>
      <c r="D26" s="21"/>
    </row>
    <row r="27" spans="1:4" x14ac:dyDescent="0.45">
      <c r="A27" s="38">
        <v>25</v>
      </c>
      <c r="B27" s="38" t="s">
        <v>176</v>
      </c>
      <c r="C27" s="40"/>
      <c r="D27" s="21"/>
    </row>
    <row r="28" spans="1:4" x14ac:dyDescent="0.45">
      <c r="A28" s="38">
        <v>26</v>
      </c>
      <c r="B28" s="38" t="s">
        <v>202</v>
      </c>
      <c r="C28" s="40"/>
      <c r="D28" s="21"/>
    </row>
    <row r="29" spans="1:4" x14ac:dyDescent="0.45">
      <c r="A29" s="38">
        <v>27</v>
      </c>
      <c r="B29" s="38" t="s">
        <v>192</v>
      </c>
      <c r="C29" s="40"/>
      <c r="D29" s="21"/>
    </row>
    <row r="30" spans="1:4" x14ac:dyDescent="0.45">
      <c r="A30" s="38">
        <v>28</v>
      </c>
      <c r="B30" s="38" t="s">
        <v>193</v>
      </c>
      <c r="C30" s="40"/>
      <c r="D30" s="21"/>
    </row>
    <row r="31" spans="1:4" x14ac:dyDescent="0.45">
      <c r="A31" s="38">
        <v>29</v>
      </c>
      <c r="B31" s="38" t="s">
        <v>203</v>
      </c>
      <c r="C31" s="40"/>
      <c r="D31" s="21"/>
    </row>
    <row r="32" spans="1:4" ht="26.25" x14ac:dyDescent="0.45">
      <c r="A32" s="38">
        <v>30</v>
      </c>
      <c r="B32" s="38" t="s">
        <v>380</v>
      </c>
      <c r="C32" s="40"/>
      <c r="D32" s="21"/>
    </row>
    <row r="33" spans="1:4" x14ac:dyDescent="0.45">
      <c r="A33" s="38">
        <v>31</v>
      </c>
      <c r="B33" s="38" t="s">
        <v>381</v>
      </c>
      <c r="C33" s="40"/>
      <c r="D33" s="21"/>
    </row>
    <row r="34" spans="1:4" x14ac:dyDescent="0.45">
      <c r="A34" s="38">
        <v>32</v>
      </c>
      <c r="B34" s="38" t="s">
        <v>4</v>
      </c>
      <c r="C34" s="20"/>
      <c r="D34" s="21"/>
    </row>
    <row r="35" spans="1:4" x14ac:dyDescent="0.45">
      <c r="A35" s="38">
        <v>33</v>
      </c>
      <c r="B35" s="78" t="s">
        <v>204</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3"/>
  <sheetViews>
    <sheetView workbookViewId="0">
      <selection activeCell="A2" sqref="A2:G2"/>
    </sheetView>
  </sheetViews>
  <sheetFormatPr baseColWidth="10" defaultColWidth="11.42578125" defaultRowHeight="15.4" x14ac:dyDescent="0.45"/>
  <cols>
    <col min="1" max="1" width="13.140625" style="17" customWidth="1"/>
    <col min="2" max="2" width="62.42578125" style="17" customWidth="1"/>
    <col min="3" max="16384" width="11.42578125" style="17"/>
  </cols>
  <sheetData>
    <row r="1" spans="1:3" ht="15.75" thickBot="1" x14ac:dyDescent="0.5">
      <c r="A1" s="17" t="s">
        <v>99</v>
      </c>
      <c r="B1" s="28">
        <v>31</v>
      </c>
      <c r="C1" s="17">
        <f>MAX($A$3:$A$33)-1</f>
        <v>30</v>
      </c>
    </row>
    <row r="2" spans="1:3" ht="15.75" thickTop="1" x14ac:dyDescent="0.45">
      <c r="A2" s="23" t="s">
        <v>26</v>
      </c>
      <c r="B2" s="23" t="s">
        <v>27</v>
      </c>
      <c r="C2" s="17" t="s">
        <v>28</v>
      </c>
    </row>
    <row r="3" spans="1:3" x14ac:dyDescent="0.45">
      <c r="A3" s="22">
        <v>1</v>
      </c>
      <c r="B3" s="66" t="s">
        <v>121</v>
      </c>
      <c r="C3" s="25"/>
    </row>
    <row r="4" spans="1:3" ht="16.05" customHeight="1" x14ac:dyDescent="0.45">
      <c r="A4" s="22">
        <v>2</v>
      </c>
      <c r="B4" s="66" t="s">
        <v>122</v>
      </c>
      <c r="C4" s="25" t="s">
        <v>30</v>
      </c>
    </row>
    <row r="5" spans="1:3" ht="16.05" customHeight="1" x14ac:dyDescent="0.45">
      <c r="A5" s="22">
        <v>3</v>
      </c>
      <c r="B5" s="66" t="s">
        <v>337</v>
      </c>
      <c r="C5" s="26"/>
    </row>
    <row r="6" spans="1:3" ht="16.05" customHeight="1" x14ac:dyDescent="0.45">
      <c r="A6" s="22">
        <v>4</v>
      </c>
      <c r="B6" s="66" t="s">
        <v>338</v>
      </c>
      <c r="C6" s="26" t="s">
        <v>30</v>
      </c>
    </row>
    <row r="7" spans="1:3" ht="16.05" customHeight="1" x14ac:dyDescent="0.45">
      <c r="A7" s="22">
        <v>5</v>
      </c>
      <c r="B7" s="66" t="s">
        <v>125</v>
      </c>
      <c r="C7" s="26"/>
    </row>
    <row r="8" spans="1:3" ht="16.05" customHeight="1" x14ac:dyDescent="0.45">
      <c r="A8" s="22">
        <v>6</v>
      </c>
      <c r="B8" s="66" t="s">
        <v>126</v>
      </c>
      <c r="C8" s="26" t="s">
        <v>30</v>
      </c>
    </row>
    <row r="9" spans="1:3" x14ac:dyDescent="0.45">
      <c r="A9" s="22">
        <v>7</v>
      </c>
      <c r="B9" s="66" t="s">
        <v>123</v>
      </c>
      <c r="C9" s="16"/>
    </row>
    <row r="10" spans="1:3" x14ac:dyDescent="0.45">
      <c r="A10" s="22">
        <v>8</v>
      </c>
      <c r="B10" s="66" t="s">
        <v>124</v>
      </c>
      <c r="C10" s="26" t="s">
        <v>30</v>
      </c>
    </row>
    <row r="11" spans="1:3" x14ac:dyDescent="0.45">
      <c r="A11" s="22">
        <v>9</v>
      </c>
      <c r="B11" s="66" t="s">
        <v>127</v>
      </c>
      <c r="C11" s="26"/>
    </row>
    <row r="12" spans="1:3" x14ac:dyDescent="0.45">
      <c r="A12" s="22">
        <v>10</v>
      </c>
      <c r="B12" s="66" t="s">
        <v>128</v>
      </c>
      <c r="C12" s="26" t="s">
        <v>30</v>
      </c>
    </row>
    <row r="13" spans="1:3" x14ac:dyDescent="0.45">
      <c r="A13" s="22">
        <v>11</v>
      </c>
      <c r="B13" s="66" t="s">
        <v>129</v>
      </c>
      <c r="C13" s="26"/>
    </row>
    <row r="14" spans="1:3" x14ac:dyDescent="0.45">
      <c r="A14" s="22">
        <v>12</v>
      </c>
      <c r="B14" s="66" t="s">
        <v>130</v>
      </c>
      <c r="C14" s="26" t="s">
        <v>30</v>
      </c>
    </row>
    <row r="15" spans="1:3" x14ac:dyDescent="0.45">
      <c r="A15" s="22">
        <v>13</v>
      </c>
      <c r="B15" s="66" t="s">
        <v>131</v>
      </c>
      <c r="C15" s="26"/>
    </row>
    <row r="16" spans="1:3" x14ac:dyDescent="0.45">
      <c r="A16" s="22">
        <v>14</v>
      </c>
      <c r="B16" s="66" t="s">
        <v>132</v>
      </c>
      <c r="C16" s="26" t="s">
        <v>30</v>
      </c>
    </row>
    <row r="17" spans="1:3" x14ac:dyDescent="0.45">
      <c r="A17" s="22">
        <v>15</v>
      </c>
      <c r="B17" s="66" t="s">
        <v>169</v>
      </c>
      <c r="C17" s="26"/>
    </row>
    <row r="18" spans="1:3" x14ac:dyDescent="0.45">
      <c r="A18" s="22">
        <v>16</v>
      </c>
      <c r="B18" s="66" t="s">
        <v>133</v>
      </c>
      <c r="C18" s="26"/>
    </row>
    <row r="19" spans="1:3" x14ac:dyDescent="0.45">
      <c r="A19" s="22">
        <v>17</v>
      </c>
      <c r="B19" s="66" t="s">
        <v>134</v>
      </c>
      <c r="C19" s="60"/>
    </row>
    <row r="20" spans="1:3" x14ac:dyDescent="0.45">
      <c r="A20" s="22">
        <v>18</v>
      </c>
      <c r="B20" s="66" t="s">
        <v>135</v>
      </c>
      <c r="C20" s="26"/>
    </row>
    <row r="21" spans="1:3" x14ac:dyDescent="0.45">
      <c r="A21" s="22">
        <v>19</v>
      </c>
      <c r="B21" s="66" t="s">
        <v>136</v>
      </c>
      <c r="C21" s="26"/>
    </row>
    <row r="22" spans="1:3" x14ac:dyDescent="0.45">
      <c r="A22" s="22">
        <v>20</v>
      </c>
      <c r="B22" s="66" t="s">
        <v>137</v>
      </c>
      <c r="C22" s="26"/>
    </row>
    <row r="23" spans="1:3" x14ac:dyDescent="0.45">
      <c r="A23" s="22">
        <v>21</v>
      </c>
      <c r="B23" s="66" t="s">
        <v>138</v>
      </c>
      <c r="C23" s="26"/>
    </row>
    <row r="24" spans="1:3" x14ac:dyDescent="0.45">
      <c r="A24" s="22">
        <v>22</v>
      </c>
      <c r="B24" s="66" t="s">
        <v>139</v>
      </c>
      <c r="C24" s="26"/>
    </row>
    <row r="25" spans="1:3" x14ac:dyDescent="0.45">
      <c r="A25" s="22">
        <v>23</v>
      </c>
      <c r="B25" s="66" t="s">
        <v>140</v>
      </c>
      <c r="C25" s="26"/>
    </row>
    <row r="26" spans="1:3" x14ac:dyDescent="0.45">
      <c r="A26" s="22">
        <v>24</v>
      </c>
      <c r="B26" s="66" t="s">
        <v>141</v>
      </c>
      <c r="C26" s="26"/>
    </row>
    <row r="27" spans="1:3" ht="27.75" x14ac:dyDescent="0.45">
      <c r="A27" s="22">
        <v>25</v>
      </c>
      <c r="B27" s="66" t="s">
        <v>142</v>
      </c>
      <c r="C27" s="26"/>
    </row>
    <row r="28" spans="1:3" x14ac:dyDescent="0.45">
      <c r="A28" s="22">
        <v>26</v>
      </c>
      <c r="B28" s="66" t="s">
        <v>211</v>
      </c>
      <c r="C28" s="26"/>
    </row>
    <row r="29" spans="1:3" x14ac:dyDescent="0.45">
      <c r="A29" s="22">
        <v>27</v>
      </c>
      <c r="B29" s="66" t="s">
        <v>339</v>
      </c>
      <c r="C29" s="26"/>
    </row>
    <row r="30" spans="1:3" x14ac:dyDescent="0.45">
      <c r="A30" s="22">
        <v>28</v>
      </c>
      <c r="B30" s="66" t="s">
        <v>369</v>
      </c>
      <c r="C30" s="26"/>
    </row>
    <row r="31" spans="1:3" x14ac:dyDescent="0.45">
      <c r="A31" s="22">
        <v>29</v>
      </c>
      <c r="B31" s="66" t="s">
        <v>382</v>
      </c>
      <c r="C31" s="26"/>
    </row>
    <row r="32" spans="1:3" x14ac:dyDescent="0.45">
      <c r="A32" s="22">
        <v>30</v>
      </c>
      <c r="B32" s="22" t="s">
        <v>4</v>
      </c>
      <c r="C32" s="16"/>
    </row>
    <row r="33" spans="1:3" x14ac:dyDescent="0.45">
      <c r="A33" s="22">
        <v>31</v>
      </c>
      <c r="B33" s="78" t="s">
        <v>204</v>
      </c>
      <c r="C33"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E712-D15A-40C8-96B5-9577F9834F61}">
  <dimension ref="A1:D16"/>
  <sheetViews>
    <sheetView workbookViewId="0"/>
  </sheetViews>
  <sheetFormatPr baseColWidth="10" defaultColWidth="11.42578125" defaultRowHeight="15.4" x14ac:dyDescent="0.45"/>
  <cols>
    <col min="1" max="3" width="27.5703125" style="127" customWidth="1"/>
    <col min="4" max="16384" width="11.42578125" style="127"/>
  </cols>
  <sheetData>
    <row r="1" spans="1:4" s="128" customFormat="1" x14ac:dyDescent="0.4">
      <c r="A1" s="129" t="s">
        <v>312</v>
      </c>
      <c r="B1" s="129"/>
      <c r="C1" s="129"/>
      <c r="D1" s="129"/>
    </row>
    <row r="2" spans="1:4" s="128" customFormat="1" ht="72" customHeight="1" x14ac:dyDescent="0.4">
      <c r="A2" s="144" t="s">
        <v>313</v>
      </c>
      <c r="B2" s="145"/>
      <c r="C2" s="145"/>
    </row>
    <row r="3" spans="1:4" s="128" customFormat="1" ht="59.45" customHeight="1" x14ac:dyDescent="0.4">
      <c r="A3" s="144" t="s">
        <v>314</v>
      </c>
      <c r="B3" s="145"/>
      <c r="C3" s="145"/>
    </row>
    <row r="4" spans="1:4" s="128" customFormat="1" ht="108" customHeight="1" x14ac:dyDescent="0.4">
      <c r="A4" s="144" t="s">
        <v>315</v>
      </c>
      <c r="B4" s="145"/>
      <c r="C4" s="145"/>
    </row>
    <row r="5" spans="1:4" s="128" customFormat="1" ht="154.5" customHeight="1" x14ac:dyDescent="0.4">
      <c r="A5" s="144" t="s">
        <v>316</v>
      </c>
      <c r="B5" s="144"/>
      <c r="C5" s="144"/>
    </row>
    <row r="6" spans="1:4" s="128" customFormat="1" ht="141.94999999999999" customHeight="1" x14ac:dyDescent="0.4">
      <c r="A6" s="144" t="s">
        <v>317</v>
      </c>
      <c r="B6" s="144"/>
      <c r="C6" s="144"/>
    </row>
    <row r="7" spans="1:4" s="128" customFormat="1" ht="195.2" customHeight="1" x14ac:dyDescent="0.4">
      <c r="A7" s="144" t="s">
        <v>392</v>
      </c>
      <c r="B7" s="145"/>
      <c r="C7" s="145"/>
    </row>
    <row r="8" spans="1:4" s="128" customFormat="1" ht="79.7" customHeight="1" x14ac:dyDescent="0.4">
      <c r="A8" s="144" t="s">
        <v>318</v>
      </c>
      <c r="B8" s="145"/>
      <c r="C8" s="145"/>
    </row>
    <row r="9" spans="1:4" x14ac:dyDescent="0.45">
      <c r="A9" s="146"/>
      <c r="B9" s="146"/>
      <c r="C9" s="146"/>
    </row>
    <row r="10" spans="1:4" x14ac:dyDescent="0.45">
      <c r="A10" s="146"/>
      <c r="B10" s="146"/>
      <c r="C10" s="146"/>
    </row>
    <row r="11" spans="1:4" x14ac:dyDescent="0.45">
      <c r="A11" s="146"/>
      <c r="B11" s="146"/>
      <c r="C11" s="146"/>
    </row>
    <row r="12" spans="1:4" x14ac:dyDescent="0.45">
      <c r="A12" s="146"/>
      <c r="B12" s="146"/>
      <c r="C12" s="146"/>
    </row>
    <row r="13" spans="1:4" x14ac:dyDescent="0.45">
      <c r="A13" s="146"/>
      <c r="B13" s="146"/>
      <c r="C13" s="146"/>
    </row>
    <row r="14" spans="1:4" x14ac:dyDescent="0.45">
      <c r="A14" s="146"/>
      <c r="B14" s="146"/>
      <c r="C14" s="146"/>
    </row>
    <row r="15" spans="1:4" x14ac:dyDescent="0.45">
      <c r="A15" s="146"/>
      <c r="B15" s="146"/>
      <c r="C15" s="146"/>
    </row>
    <row r="16" spans="1:4" x14ac:dyDescent="0.45">
      <c r="A16" s="146"/>
      <c r="B16" s="146"/>
      <c r="C16" s="146"/>
    </row>
  </sheetData>
  <sheetProtection algorithmName="SHA-512" hashValue="bbuvvtQNhgBjKIrqUfHOEpCd8Cg0jsqUHDiJF3iP37rpH5GtQJQfTicIZGRVAADtAG+JuSyLwkxY7WFmVLXaSg==" saltValue="WTYWKus98u+s5ZDEq3gavA==" spinCount="100000" sheet="1" objects="1" scenarios="1"/>
  <mergeCells count="15">
    <mergeCell ref="A7:C7"/>
    <mergeCell ref="A14:C14"/>
    <mergeCell ref="A15:C15"/>
    <mergeCell ref="A16:C16"/>
    <mergeCell ref="A8:C8"/>
    <mergeCell ref="A9:C9"/>
    <mergeCell ref="A10:C10"/>
    <mergeCell ref="A11:C11"/>
    <mergeCell ref="A12:C12"/>
    <mergeCell ref="A13:C13"/>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9"/>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100</v>
      </c>
      <c r="B1" s="28">
        <v>27</v>
      </c>
      <c r="C1" s="17">
        <f>MAX($A$3:$A$29)-1</f>
        <v>26</v>
      </c>
    </row>
    <row r="2" spans="1:3" ht="15.75" thickTop="1" x14ac:dyDescent="0.45">
      <c r="A2" s="23" t="s">
        <v>26</v>
      </c>
      <c r="B2" s="23" t="s">
        <v>27</v>
      </c>
      <c r="C2" s="17" t="s">
        <v>28</v>
      </c>
    </row>
    <row r="3" spans="1:3" x14ac:dyDescent="0.45">
      <c r="A3" s="22">
        <v>1</v>
      </c>
      <c r="B3" s="53" t="s">
        <v>143</v>
      </c>
      <c r="C3" s="56"/>
    </row>
    <row r="4" spans="1:3" x14ac:dyDescent="0.45">
      <c r="A4" s="22">
        <v>2</v>
      </c>
      <c r="B4" s="53" t="s">
        <v>144</v>
      </c>
      <c r="C4" s="56" t="s">
        <v>30</v>
      </c>
    </row>
    <row r="5" spans="1:3" x14ac:dyDescent="0.45">
      <c r="A5" s="22">
        <v>3</v>
      </c>
      <c r="B5" s="53" t="s">
        <v>145</v>
      </c>
      <c r="C5" s="56"/>
    </row>
    <row r="6" spans="1:3" x14ac:dyDescent="0.45">
      <c r="A6" s="22">
        <v>4</v>
      </c>
      <c r="B6" s="53" t="s">
        <v>146</v>
      </c>
      <c r="C6" s="56" t="s">
        <v>30</v>
      </c>
    </row>
    <row r="7" spans="1:3" x14ac:dyDescent="0.45">
      <c r="A7" s="22">
        <v>5</v>
      </c>
      <c r="B7" s="53" t="s">
        <v>147</v>
      </c>
      <c r="C7" s="56"/>
    </row>
    <row r="8" spans="1:3" ht="27.75" x14ac:dyDescent="0.45">
      <c r="A8" s="22">
        <v>6</v>
      </c>
      <c r="B8" s="53" t="s">
        <v>148</v>
      </c>
      <c r="C8" s="56" t="s">
        <v>30</v>
      </c>
    </row>
    <row r="9" spans="1:3" x14ac:dyDescent="0.45">
      <c r="A9" s="22">
        <v>7</v>
      </c>
      <c r="B9" s="53" t="s">
        <v>149</v>
      </c>
      <c r="C9" s="56"/>
    </row>
    <row r="10" spans="1:3" x14ac:dyDescent="0.45">
      <c r="A10" s="22">
        <v>8</v>
      </c>
      <c r="B10" s="53" t="s">
        <v>150</v>
      </c>
      <c r="C10" s="56" t="s">
        <v>30</v>
      </c>
    </row>
    <row r="11" spans="1:3" x14ac:dyDescent="0.45">
      <c r="A11" s="22">
        <v>9</v>
      </c>
      <c r="B11" s="53" t="s">
        <v>97</v>
      </c>
      <c r="C11" s="56"/>
    </row>
    <row r="12" spans="1:3" ht="27.75" x14ac:dyDescent="0.45">
      <c r="A12" s="22">
        <v>10</v>
      </c>
      <c r="B12" s="53" t="s">
        <v>151</v>
      </c>
      <c r="C12" s="56"/>
    </row>
    <row r="13" spans="1:3" ht="27.75" x14ac:dyDescent="0.45">
      <c r="A13" s="22">
        <v>11</v>
      </c>
      <c r="B13" s="53" t="s">
        <v>152</v>
      </c>
      <c r="C13" s="56"/>
    </row>
    <row r="14" spans="1:3" x14ac:dyDescent="0.45">
      <c r="A14" s="22">
        <v>12</v>
      </c>
      <c r="B14" s="53" t="s">
        <v>153</v>
      </c>
      <c r="C14" s="56"/>
    </row>
    <row r="15" spans="1:3" x14ac:dyDescent="0.45">
      <c r="A15" s="22">
        <v>13</v>
      </c>
      <c r="B15" s="53" t="s">
        <v>154</v>
      </c>
      <c r="C15" s="56"/>
    </row>
    <row r="16" spans="1:3" x14ac:dyDescent="0.45">
      <c r="A16" s="38">
        <v>14</v>
      </c>
      <c r="B16" s="22" t="s">
        <v>155</v>
      </c>
      <c r="C16" s="56"/>
    </row>
    <row r="17" spans="1:3" x14ac:dyDescent="0.45">
      <c r="A17" s="38">
        <v>15</v>
      </c>
      <c r="B17" s="22" t="s">
        <v>156</v>
      </c>
      <c r="C17" s="56"/>
    </row>
    <row r="18" spans="1:3" ht="27.75" x14ac:dyDescent="0.45">
      <c r="A18" s="38">
        <v>16</v>
      </c>
      <c r="B18" s="53" t="s">
        <v>157</v>
      </c>
      <c r="C18" s="56"/>
    </row>
    <row r="19" spans="1:3" ht="27.75" x14ac:dyDescent="0.45">
      <c r="A19" s="22">
        <v>17</v>
      </c>
      <c r="B19" s="53" t="s">
        <v>158</v>
      </c>
      <c r="C19" s="56"/>
    </row>
    <row r="20" spans="1:3" x14ac:dyDescent="0.45">
      <c r="A20" s="22">
        <v>18</v>
      </c>
      <c r="B20" s="53" t="s">
        <v>159</v>
      </c>
      <c r="C20" s="56"/>
    </row>
    <row r="21" spans="1:3" x14ac:dyDescent="0.45">
      <c r="A21" s="22">
        <v>19</v>
      </c>
      <c r="B21" s="53" t="s">
        <v>160</v>
      </c>
      <c r="C21" s="56"/>
    </row>
    <row r="22" spans="1:3" x14ac:dyDescent="0.45">
      <c r="A22" s="22">
        <v>20</v>
      </c>
      <c r="B22" s="53" t="s">
        <v>161</v>
      </c>
      <c r="C22" s="56"/>
    </row>
    <row r="23" spans="1:3" x14ac:dyDescent="0.45">
      <c r="A23" s="22">
        <v>21</v>
      </c>
      <c r="B23" s="53" t="s">
        <v>166</v>
      </c>
      <c r="C23" s="56"/>
    </row>
    <row r="24" spans="1:3" x14ac:dyDescent="0.45">
      <c r="A24" s="22">
        <v>22</v>
      </c>
      <c r="B24" s="53" t="s">
        <v>167</v>
      </c>
      <c r="C24" s="56"/>
    </row>
    <row r="25" spans="1:3" x14ac:dyDescent="0.45">
      <c r="A25" s="22">
        <v>23</v>
      </c>
      <c r="B25" s="17" t="s">
        <v>168</v>
      </c>
      <c r="C25" s="56"/>
    </row>
    <row r="26" spans="1:3" x14ac:dyDescent="0.45">
      <c r="A26" s="38">
        <v>24</v>
      </c>
      <c r="B26" s="17" t="s">
        <v>178</v>
      </c>
      <c r="C26" s="56"/>
    </row>
    <row r="27" spans="1:3" x14ac:dyDescent="0.45">
      <c r="A27" s="22">
        <v>25</v>
      </c>
      <c r="B27" s="17" t="s">
        <v>212</v>
      </c>
      <c r="C27" s="56"/>
    </row>
    <row r="28" spans="1:3" x14ac:dyDescent="0.45">
      <c r="A28" s="22">
        <v>26</v>
      </c>
      <c r="B28" s="53" t="s">
        <v>4</v>
      </c>
      <c r="C28" s="22"/>
    </row>
    <row r="29" spans="1:3" x14ac:dyDescent="0.45">
      <c r="A29" s="22">
        <v>27</v>
      </c>
      <c r="B29" s="78" t="s">
        <v>204</v>
      </c>
      <c r="C29"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7892-7448-4BA5-A0F7-737CCFAF119A}">
  <sheetPr>
    <pageSetUpPr fitToPage="1"/>
  </sheetPr>
  <dimension ref="A1:E11"/>
  <sheetViews>
    <sheetView workbookViewId="0">
      <selection sqref="A1:C1"/>
    </sheetView>
  </sheetViews>
  <sheetFormatPr baseColWidth="10" defaultColWidth="11.42578125" defaultRowHeight="15.4" x14ac:dyDescent="0.45"/>
  <cols>
    <col min="1" max="3" width="27.5703125" style="130" customWidth="1"/>
    <col min="4" max="16384" width="11.42578125" style="130"/>
  </cols>
  <sheetData>
    <row r="1" spans="1:5" ht="27.75" customHeight="1" x14ac:dyDescent="0.45">
      <c r="A1" s="147" t="s">
        <v>393</v>
      </c>
      <c r="B1" s="147"/>
      <c r="C1" s="147"/>
    </row>
    <row r="2" spans="1:5" s="135" customFormat="1" ht="100.25" customHeight="1" x14ac:dyDescent="0.4">
      <c r="A2" s="144" t="s">
        <v>394</v>
      </c>
      <c r="B2" s="145"/>
      <c r="C2" s="145"/>
      <c r="E2" s="136"/>
    </row>
    <row r="3" spans="1:5" s="135" customFormat="1" ht="45" customHeight="1" x14ac:dyDescent="0.4">
      <c r="A3" s="144" t="s">
        <v>395</v>
      </c>
      <c r="B3" s="145"/>
      <c r="C3" s="145"/>
      <c r="E3" s="136"/>
    </row>
    <row r="4" spans="1:5" s="135" customFormat="1" ht="66.75" customHeight="1" x14ac:dyDescent="0.4">
      <c r="A4" s="148" t="s">
        <v>396</v>
      </c>
      <c r="B4" s="149"/>
      <c r="C4" s="150"/>
      <c r="E4" s="136"/>
    </row>
    <row r="5" spans="1:5" ht="30.75" x14ac:dyDescent="0.45">
      <c r="A5" s="134" t="s">
        <v>310</v>
      </c>
      <c r="B5" s="134" t="s">
        <v>311</v>
      </c>
    </row>
    <row r="6" spans="1:5" x14ac:dyDescent="0.45">
      <c r="A6" s="132">
        <v>1379</v>
      </c>
      <c r="B6" s="132">
        <v>1380</v>
      </c>
    </row>
    <row r="7" spans="1:5" x14ac:dyDescent="0.45">
      <c r="A7" s="132">
        <v>179.34</v>
      </c>
      <c r="B7" s="132">
        <v>179</v>
      </c>
    </row>
    <row r="8" spans="1:5" x14ac:dyDescent="0.45">
      <c r="A8" s="132">
        <v>80.12</v>
      </c>
      <c r="B8" s="132">
        <v>80.099999999999994</v>
      </c>
    </row>
    <row r="9" spans="1:5" x14ac:dyDescent="0.45">
      <c r="A9" s="132">
        <v>7.8</v>
      </c>
      <c r="B9" s="133">
        <v>7.8</v>
      </c>
    </row>
    <row r="10" spans="1:5" ht="24" hidden="1" customHeight="1" x14ac:dyDescent="0.45">
      <c r="A10" s="151"/>
      <c r="B10" s="152"/>
      <c r="C10" s="152"/>
    </row>
    <row r="11" spans="1:5" x14ac:dyDescent="0.45">
      <c r="A11" s="132">
        <v>7.8320000000000001E-2</v>
      </c>
      <c r="B11" s="131">
        <v>7.8299999999999995E-2</v>
      </c>
    </row>
  </sheetData>
  <sheetProtection algorithmName="SHA-512" hashValue="bd4HvMvoRIMhgmyxaLPnxhBfWFS9WUKkRFgt+U4HabxenajrZsznXsras5oIb4aeiCNAExWPl81c44T+4eNoBw==" saltValue="62piVmUx2tTgKaejLg7wB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CBC6-85F1-4DB9-B726-D48412096887}">
  <dimension ref="A1:H20"/>
  <sheetViews>
    <sheetView zoomScaleNormal="100" workbookViewId="0">
      <selection sqref="A1:H1"/>
    </sheetView>
  </sheetViews>
  <sheetFormatPr baseColWidth="10" defaultColWidth="11.42578125" defaultRowHeight="13.9" x14ac:dyDescent="0.4"/>
  <cols>
    <col min="1" max="8" width="10.5703125" style="137" customWidth="1"/>
    <col min="9" max="256" width="11.42578125" style="137"/>
    <col min="257" max="264" width="10.5703125" style="137" customWidth="1"/>
    <col min="265" max="512" width="11.42578125" style="137"/>
    <col min="513" max="520" width="10.5703125" style="137" customWidth="1"/>
    <col min="521" max="768" width="11.42578125" style="137"/>
    <col min="769" max="776" width="10.5703125" style="137" customWidth="1"/>
    <col min="777" max="1024" width="11.42578125" style="137"/>
    <col min="1025" max="1032" width="10.5703125" style="137" customWidth="1"/>
    <col min="1033" max="1280" width="11.42578125" style="137"/>
    <col min="1281" max="1288" width="10.5703125" style="137" customWidth="1"/>
    <col min="1289" max="1536" width="11.42578125" style="137"/>
    <col min="1537" max="1544" width="10.5703125" style="137" customWidth="1"/>
    <col min="1545" max="1792" width="11.42578125" style="137"/>
    <col min="1793" max="1800" width="10.5703125" style="137" customWidth="1"/>
    <col min="1801" max="2048" width="11.42578125" style="137"/>
    <col min="2049" max="2056" width="10.5703125" style="137" customWidth="1"/>
    <col min="2057" max="2304" width="11.42578125" style="137"/>
    <col min="2305" max="2312" width="10.5703125" style="137" customWidth="1"/>
    <col min="2313" max="2560" width="11.42578125" style="137"/>
    <col min="2561" max="2568" width="10.5703125" style="137" customWidth="1"/>
    <col min="2569" max="2816" width="11.42578125" style="137"/>
    <col min="2817" max="2824" width="10.5703125" style="137" customWidth="1"/>
    <col min="2825" max="3072" width="11.42578125" style="137"/>
    <col min="3073" max="3080" width="10.5703125" style="137" customWidth="1"/>
    <col min="3081" max="3328" width="11.42578125" style="137"/>
    <col min="3329" max="3336" width="10.5703125" style="137" customWidth="1"/>
    <col min="3337" max="3584" width="11.42578125" style="137"/>
    <col min="3585" max="3592" width="10.5703125" style="137" customWidth="1"/>
    <col min="3593" max="3840" width="11.42578125" style="137"/>
    <col min="3841" max="3848" width="10.5703125" style="137" customWidth="1"/>
    <col min="3849" max="4096" width="11.42578125" style="137"/>
    <col min="4097" max="4104" width="10.5703125" style="137" customWidth="1"/>
    <col min="4105" max="4352" width="11.42578125" style="137"/>
    <col min="4353" max="4360" width="10.5703125" style="137" customWidth="1"/>
    <col min="4361" max="4608" width="11.42578125" style="137"/>
    <col min="4609" max="4616" width="10.5703125" style="137" customWidth="1"/>
    <col min="4617" max="4864" width="11.42578125" style="137"/>
    <col min="4865" max="4872" width="10.5703125" style="137" customWidth="1"/>
    <col min="4873" max="5120" width="11.42578125" style="137"/>
    <col min="5121" max="5128" width="10.5703125" style="137" customWidth="1"/>
    <col min="5129" max="5376" width="11.42578125" style="137"/>
    <col min="5377" max="5384" width="10.5703125" style="137" customWidth="1"/>
    <col min="5385" max="5632" width="11.42578125" style="137"/>
    <col min="5633" max="5640" width="10.5703125" style="137" customWidth="1"/>
    <col min="5641" max="5888" width="11.42578125" style="137"/>
    <col min="5889" max="5896" width="10.5703125" style="137" customWidth="1"/>
    <col min="5897" max="6144" width="11.42578125" style="137"/>
    <col min="6145" max="6152" width="10.5703125" style="137" customWidth="1"/>
    <col min="6153" max="6400" width="11.42578125" style="137"/>
    <col min="6401" max="6408" width="10.5703125" style="137" customWidth="1"/>
    <col min="6409" max="6656" width="11.42578125" style="137"/>
    <col min="6657" max="6664" width="10.5703125" style="137" customWidth="1"/>
    <col min="6665" max="6912" width="11.42578125" style="137"/>
    <col min="6913" max="6920" width="10.5703125" style="137" customWidth="1"/>
    <col min="6921" max="7168" width="11.42578125" style="137"/>
    <col min="7169" max="7176" width="10.5703125" style="137" customWidth="1"/>
    <col min="7177" max="7424" width="11.42578125" style="137"/>
    <col min="7425" max="7432" width="10.5703125" style="137" customWidth="1"/>
    <col min="7433" max="7680" width="11.42578125" style="137"/>
    <col min="7681" max="7688" width="10.5703125" style="137" customWidth="1"/>
    <col min="7689" max="7936" width="11.42578125" style="137"/>
    <col min="7937" max="7944" width="10.5703125" style="137" customWidth="1"/>
    <col min="7945" max="8192" width="11.42578125" style="137"/>
    <col min="8193" max="8200" width="10.5703125" style="137" customWidth="1"/>
    <col min="8201" max="8448" width="11.42578125" style="137"/>
    <col min="8449" max="8456" width="10.5703125" style="137" customWidth="1"/>
    <col min="8457" max="8704" width="11.42578125" style="137"/>
    <col min="8705" max="8712" width="10.5703125" style="137" customWidth="1"/>
    <col min="8713" max="8960" width="11.42578125" style="137"/>
    <col min="8961" max="8968" width="10.5703125" style="137" customWidth="1"/>
    <col min="8969" max="9216" width="11.42578125" style="137"/>
    <col min="9217" max="9224" width="10.5703125" style="137" customWidth="1"/>
    <col min="9225" max="9472" width="11.42578125" style="137"/>
    <col min="9473" max="9480" width="10.5703125" style="137" customWidth="1"/>
    <col min="9481" max="9728" width="11.42578125" style="137"/>
    <col min="9729" max="9736" width="10.5703125" style="137" customWidth="1"/>
    <col min="9737" max="9984" width="11.42578125" style="137"/>
    <col min="9985" max="9992" width="10.5703125" style="137" customWidth="1"/>
    <col min="9993" max="10240" width="11.42578125" style="137"/>
    <col min="10241" max="10248" width="10.5703125" style="137" customWidth="1"/>
    <col min="10249" max="10496" width="11.42578125" style="137"/>
    <col min="10497" max="10504" width="10.5703125" style="137" customWidth="1"/>
    <col min="10505" max="10752" width="11.42578125" style="137"/>
    <col min="10753" max="10760" width="10.5703125" style="137" customWidth="1"/>
    <col min="10761" max="11008" width="11.42578125" style="137"/>
    <col min="11009" max="11016" width="10.5703125" style="137" customWidth="1"/>
    <col min="11017" max="11264" width="11.42578125" style="137"/>
    <col min="11265" max="11272" width="10.5703125" style="137" customWidth="1"/>
    <col min="11273" max="11520" width="11.42578125" style="137"/>
    <col min="11521" max="11528" width="10.5703125" style="137" customWidth="1"/>
    <col min="11529" max="11776" width="11.42578125" style="137"/>
    <col min="11777" max="11784" width="10.5703125" style="137" customWidth="1"/>
    <col min="11785" max="12032" width="11.42578125" style="137"/>
    <col min="12033" max="12040" width="10.5703125" style="137" customWidth="1"/>
    <col min="12041" max="12288" width="11.42578125" style="137"/>
    <col min="12289" max="12296" width="10.5703125" style="137" customWidth="1"/>
    <col min="12297" max="12544" width="11.42578125" style="137"/>
    <col min="12545" max="12552" width="10.5703125" style="137" customWidth="1"/>
    <col min="12553" max="12800" width="11.42578125" style="137"/>
    <col min="12801" max="12808" width="10.5703125" style="137" customWidth="1"/>
    <col min="12809" max="13056" width="11.42578125" style="137"/>
    <col min="13057" max="13064" width="10.5703125" style="137" customWidth="1"/>
    <col min="13065" max="13312" width="11.42578125" style="137"/>
    <col min="13313" max="13320" width="10.5703125" style="137" customWidth="1"/>
    <col min="13321" max="13568" width="11.42578125" style="137"/>
    <col min="13569" max="13576" width="10.5703125" style="137" customWidth="1"/>
    <col min="13577" max="13824" width="11.42578125" style="137"/>
    <col min="13825" max="13832" width="10.5703125" style="137" customWidth="1"/>
    <col min="13833" max="14080" width="11.42578125" style="137"/>
    <col min="14081" max="14088" width="10.5703125" style="137" customWidth="1"/>
    <col min="14089" max="14336" width="11.42578125" style="137"/>
    <col min="14337" max="14344" width="10.5703125" style="137" customWidth="1"/>
    <col min="14345" max="14592" width="11.42578125" style="137"/>
    <col min="14593" max="14600" width="10.5703125" style="137" customWidth="1"/>
    <col min="14601" max="14848" width="11.42578125" style="137"/>
    <col min="14849" max="14856" width="10.5703125" style="137" customWidth="1"/>
    <col min="14857" max="15104" width="11.42578125" style="137"/>
    <col min="15105" max="15112" width="10.5703125" style="137" customWidth="1"/>
    <col min="15113" max="15360" width="11.42578125" style="137"/>
    <col min="15361" max="15368" width="10.5703125" style="137" customWidth="1"/>
    <col min="15369" max="15616" width="11.42578125" style="137"/>
    <col min="15617" max="15624" width="10.5703125" style="137" customWidth="1"/>
    <col min="15625" max="15872" width="11.42578125" style="137"/>
    <col min="15873" max="15880" width="10.5703125" style="137" customWidth="1"/>
    <col min="15881" max="16128" width="11.42578125" style="137"/>
    <col min="16129" max="16136" width="10.5703125" style="137" customWidth="1"/>
    <col min="16137" max="16384" width="11.42578125" style="137"/>
  </cols>
  <sheetData>
    <row r="1" spans="1:8" s="138" customFormat="1" ht="20.100000000000001" customHeight="1" x14ac:dyDescent="0.4">
      <c r="A1" s="153" t="s">
        <v>325</v>
      </c>
      <c r="B1" s="153"/>
      <c r="C1" s="153"/>
      <c r="D1" s="153"/>
      <c r="E1" s="153"/>
      <c r="F1" s="153"/>
      <c r="G1" s="153"/>
      <c r="H1" s="153"/>
    </row>
    <row r="2" spans="1:8" s="138" customFormat="1" ht="43.5" customHeight="1" x14ac:dyDescent="0.4">
      <c r="A2" s="154" t="s">
        <v>326</v>
      </c>
      <c r="B2" s="154"/>
      <c r="C2" s="154"/>
      <c r="D2" s="154"/>
      <c r="E2" s="154"/>
      <c r="F2" s="154"/>
      <c r="G2" s="154"/>
      <c r="H2" s="154"/>
    </row>
    <row r="3" spans="1:8" s="138" customFormat="1" ht="35.1" customHeight="1" x14ac:dyDescent="0.4">
      <c r="A3" s="154" t="s">
        <v>327</v>
      </c>
      <c r="B3" s="154"/>
      <c r="C3" s="154"/>
      <c r="D3" s="154"/>
      <c r="E3" s="154"/>
      <c r="F3" s="154"/>
      <c r="G3" s="154"/>
      <c r="H3" s="154"/>
    </row>
    <row r="4" spans="1:8" s="138" customFormat="1" ht="99.75" customHeight="1" x14ac:dyDescent="0.4">
      <c r="A4" s="154" t="s">
        <v>397</v>
      </c>
      <c r="B4" s="154"/>
      <c r="C4" s="154"/>
      <c r="D4" s="154"/>
      <c r="E4" s="154"/>
      <c r="F4" s="154"/>
      <c r="G4" s="154"/>
      <c r="H4" s="154"/>
    </row>
    <row r="5" spans="1:8" s="138" customFormat="1" ht="53.1" customHeight="1" x14ac:dyDescent="0.4">
      <c r="A5" s="154" t="s">
        <v>328</v>
      </c>
      <c r="B5" s="154"/>
      <c r="C5" s="154"/>
      <c r="D5" s="154"/>
      <c r="E5" s="154"/>
      <c r="F5" s="154"/>
      <c r="G5" s="154"/>
      <c r="H5" s="154"/>
    </row>
    <row r="6" spans="1:8" s="138" customFormat="1" ht="35.1" customHeight="1" x14ac:dyDescent="0.4">
      <c r="A6" s="154" t="s">
        <v>329</v>
      </c>
      <c r="B6" s="154"/>
      <c r="C6" s="154"/>
      <c r="D6" s="154"/>
      <c r="E6" s="154"/>
      <c r="F6" s="154"/>
      <c r="G6" s="154"/>
      <c r="H6" s="154"/>
    </row>
    <row r="7" spans="1:8" s="138" customFormat="1" ht="88.35" customHeight="1" x14ac:dyDescent="0.4">
      <c r="A7" s="154" t="s">
        <v>330</v>
      </c>
      <c r="B7" s="154"/>
      <c r="C7" s="154"/>
      <c r="D7" s="154"/>
      <c r="E7" s="154"/>
      <c r="F7" s="154"/>
      <c r="G7" s="154"/>
      <c r="H7" s="154"/>
    </row>
    <row r="8" spans="1:8" s="138" customFormat="1" ht="88.35" customHeight="1" x14ac:dyDescent="0.4">
      <c r="A8" s="154" t="s">
        <v>331</v>
      </c>
      <c r="B8" s="154"/>
      <c r="C8" s="154"/>
      <c r="D8" s="154"/>
      <c r="E8" s="154"/>
      <c r="F8" s="154"/>
      <c r="G8" s="154"/>
      <c r="H8" s="154"/>
    </row>
    <row r="9" spans="1:8" s="138" customFormat="1" ht="70.349999999999994" customHeight="1" x14ac:dyDescent="0.4">
      <c r="A9" s="154" t="s">
        <v>398</v>
      </c>
      <c r="B9" s="154"/>
      <c r="C9" s="154"/>
      <c r="D9" s="154"/>
      <c r="E9" s="154"/>
      <c r="F9" s="154"/>
      <c r="G9" s="154"/>
      <c r="H9" s="154"/>
    </row>
    <row r="10" spans="1:8" s="138" customFormat="1" ht="53.1" customHeight="1" x14ac:dyDescent="0.4">
      <c r="A10" s="154" t="s">
        <v>332</v>
      </c>
      <c r="B10" s="154"/>
      <c r="C10" s="154"/>
      <c r="D10" s="154"/>
      <c r="E10" s="154"/>
      <c r="F10" s="154"/>
      <c r="G10" s="154"/>
      <c r="H10" s="154"/>
    </row>
    <row r="11" spans="1:8" s="138" customFormat="1" ht="122.75" customHeight="1" x14ac:dyDescent="0.4">
      <c r="A11" s="155" t="s">
        <v>404</v>
      </c>
      <c r="B11" s="154"/>
      <c r="C11" s="154"/>
      <c r="D11" s="154"/>
      <c r="E11" s="154"/>
      <c r="F11" s="154"/>
      <c r="G11" s="154"/>
      <c r="H11" s="154"/>
    </row>
    <row r="12" spans="1:8" s="138" customFormat="1" ht="35.1" customHeight="1" x14ac:dyDescent="0.4">
      <c r="A12" s="154" t="s">
        <v>333</v>
      </c>
      <c r="B12" s="154"/>
      <c r="C12" s="154"/>
      <c r="D12" s="154"/>
      <c r="E12" s="154"/>
      <c r="F12" s="154"/>
      <c r="G12" s="154"/>
      <c r="H12" s="154"/>
    </row>
    <row r="13" spans="1:8" s="138" customFormat="1" ht="97.35" customHeight="1" x14ac:dyDescent="0.4">
      <c r="A13" s="154" t="s">
        <v>334</v>
      </c>
      <c r="B13" s="154"/>
      <c r="C13" s="154"/>
      <c r="D13" s="154"/>
      <c r="E13" s="154"/>
      <c r="F13" s="154"/>
      <c r="G13" s="154"/>
      <c r="H13" s="154"/>
    </row>
    <row r="14" spans="1:8" s="138" customFormat="1" ht="97.35" customHeight="1" x14ac:dyDescent="0.4">
      <c r="A14" s="154" t="s">
        <v>335</v>
      </c>
      <c r="B14" s="154"/>
      <c r="C14" s="154"/>
      <c r="D14" s="154"/>
      <c r="E14" s="154"/>
      <c r="F14" s="154"/>
      <c r="G14" s="154"/>
      <c r="H14" s="154"/>
    </row>
    <row r="15" spans="1:8" s="138" customFormat="1" ht="20.100000000000001" customHeight="1" x14ac:dyDescent="0.4">
      <c r="A15" s="154" t="s">
        <v>336</v>
      </c>
      <c r="B15" s="154"/>
      <c r="C15" s="154"/>
      <c r="D15" s="154"/>
      <c r="E15" s="154"/>
      <c r="F15" s="154"/>
      <c r="G15" s="154"/>
      <c r="H15" s="154"/>
    </row>
    <row r="16" spans="1:8" x14ac:dyDescent="0.4">
      <c r="A16" s="156"/>
      <c r="B16" s="156"/>
      <c r="C16" s="156"/>
      <c r="D16" s="156"/>
      <c r="E16" s="156"/>
      <c r="F16" s="156"/>
      <c r="G16" s="156"/>
      <c r="H16" s="156"/>
    </row>
    <row r="17" spans="1:8" x14ac:dyDescent="0.4">
      <c r="A17" s="156"/>
      <c r="B17" s="156"/>
      <c r="C17" s="156"/>
      <c r="D17" s="156"/>
      <c r="E17" s="156"/>
      <c r="F17" s="156"/>
      <c r="G17" s="156"/>
      <c r="H17" s="156"/>
    </row>
    <row r="18" spans="1:8" x14ac:dyDescent="0.4">
      <c r="A18" s="156"/>
      <c r="B18" s="156"/>
      <c r="C18" s="156"/>
      <c r="D18" s="156"/>
      <c r="E18" s="156"/>
      <c r="F18" s="156"/>
      <c r="G18" s="156"/>
      <c r="H18" s="156"/>
    </row>
    <row r="19" spans="1:8" x14ac:dyDescent="0.4">
      <c r="A19" s="156"/>
      <c r="B19" s="156"/>
      <c r="C19" s="156"/>
      <c r="D19" s="156"/>
      <c r="E19" s="156"/>
      <c r="F19" s="156"/>
      <c r="G19" s="156"/>
      <c r="H19" s="156"/>
    </row>
    <row r="20" spans="1:8" x14ac:dyDescent="0.4">
      <c r="A20" s="156"/>
      <c r="B20" s="156"/>
      <c r="C20" s="156"/>
      <c r="D20" s="156"/>
      <c r="E20" s="156"/>
      <c r="F20" s="156"/>
      <c r="G20" s="156"/>
      <c r="H20" s="156"/>
    </row>
  </sheetData>
  <sheetProtection algorithmName="SHA-512" hashValue="bUKY7UvLGFSpyZXkAWjC5sQZxhvHZ0Qy0X7L9pZ0Gag1oBCFqWIbaIHGlrW/UQmmJ+gA8kc/rIcejDOaOHE1fQ==" saltValue="H26aUBpkS2omhmrgmsvt4g==" spinCount="100000" sheet="1" objects="1" scenarios="1"/>
  <mergeCells count="20">
    <mergeCell ref="A11:H11"/>
    <mergeCell ref="A12:H12"/>
    <mergeCell ref="A19:H19"/>
    <mergeCell ref="A20:H20"/>
    <mergeCell ref="A13:H13"/>
    <mergeCell ref="A14:H14"/>
    <mergeCell ref="A15:H15"/>
    <mergeCell ref="A16:H16"/>
    <mergeCell ref="A17:H17"/>
    <mergeCell ref="A18:H18"/>
    <mergeCell ref="A6:H6"/>
    <mergeCell ref="A7:H7"/>
    <mergeCell ref="A8:H8"/>
    <mergeCell ref="A9:H9"/>
    <mergeCell ref="A10:H10"/>
    <mergeCell ref="A1:H1"/>
    <mergeCell ref="A2:H2"/>
    <mergeCell ref="A3:H3"/>
    <mergeCell ref="A4:H4"/>
    <mergeCell ref="A5:H5"/>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55FB-AE54-4976-B3B9-29346D0EB208}">
  <dimension ref="A1:I49"/>
  <sheetViews>
    <sheetView workbookViewId="0"/>
  </sheetViews>
  <sheetFormatPr baseColWidth="10" defaultColWidth="10.640625" defaultRowHeight="13.9" x14ac:dyDescent="0.4"/>
  <cols>
    <col min="1" max="16384" width="10.640625" style="122"/>
  </cols>
  <sheetData>
    <row r="1" spans="1:9" x14ac:dyDescent="0.4">
      <c r="A1" s="123"/>
      <c r="B1" s="123"/>
      <c r="C1" s="123"/>
      <c r="D1" s="123"/>
      <c r="E1" s="123"/>
      <c r="F1" s="123"/>
      <c r="G1" s="123"/>
      <c r="H1" s="123"/>
      <c r="I1" s="123"/>
    </row>
    <row r="2" spans="1:9" x14ac:dyDescent="0.4">
      <c r="A2" s="123"/>
      <c r="B2" s="123"/>
      <c r="C2" s="123"/>
      <c r="D2" s="123"/>
      <c r="E2" s="123"/>
      <c r="F2" s="123"/>
      <c r="G2" s="123"/>
      <c r="H2" s="123"/>
      <c r="I2" s="123"/>
    </row>
    <row r="3" spans="1:9" x14ac:dyDescent="0.4">
      <c r="A3" s="123"/>
      <c r="B3" s="123"/>
      <c r="C3" s="123"/>
      <c r="D3" s="123"/>
      <c r="E3" s="123"/>
      <c r="F3" s="123"/>
      <c r="G3" s="123"/>
      <c r="H3" s="123"/>
      <c r="I3" s="123"/>
    </row>
    <row r="4" spans="1:9" x14ac:dyDescent="0.4">
      <c r="A4" s="123"/>
      <c r="B4" s="123"/>
      <c r="C4" s="123"/>
      <c r="D4" s="123"/>
      <c r="E4" s="123"/>
      <c r="F4" s="123"/>
      <c r="G4" s="123"/>
      <c r="H4" s="123"/>
      <c r="I4" s="123"/>
    </row>
    <row r="5" spans="1:9" x14ac:dyDescent="0.4">
      <c r="A5" s="123"/>
      <c r="B5" s="123"/>
      <c r="C5" s="123"/>
      <c r="D5" s="123"/>
      <c r="E5" s="123"/>
      <c r="F5" s="123"/>
      <c r="G5" s="123"/>
      <c r="H5" s="123"/>
      <c r="I5" s="123"/>
    </row>
    <row r="6" spans="1:9" x14ac:dyDescent="0.4">
      <c r="A6" s="123"/>
      <c r="B6" s="123"/>
      <c r="C6" s="123"/>
      <c r="D6" s="123"/>
      <c r="E6" s="123"/>
      <c r="F6" s="123"/>
      <c r="G6" s="123"/>
      <c r="H6" s="123"/>
      <c r="I6" s="123"/>
    </row>
    <row r="7" spans="1:9" x14ac:dyDescent="0.4">
      <c r="A7" s="123"/>
      <c r="B7" s="123"/>
      <c r="C7" s="123"/>
      <c r="D7" s="123"/>
      <c r="E7" s="123"/>
      <c r="F7" s="123"/>
      <c r="G7" s="123"/>
      <c r="H7" s="123"/>
      <c r="I7" s="123"/>
    </row>
    <row r="8" spans="1:9" x14ac:dyDescent="0.4">
      <c r="A8" s="123"/>
      <c r="B8" s="123"/>
      <c r="C8" s="123"/>
      <c r="D8" s="123"/>
      <c r="E8" s="123"/>
      <c r="F8" s="123"/>
      <c r="G8" s="123"/>
      <c r="H8" s="123"/>
      <c r="I8" s="123"/>
    </row>
    <row r="9" spans="1:9" x14ac:dyDescent="0.4">
      <c r="A9" s="123"/>
      <c r="B9" s="123"/>
      <c r="C9" s="123"/>
      <c r="D9" s="123"/>
      <c r="E9" s="123"/>
      <c r="F9" s="123"/>
      <c r="G9" s="123"/>
      <c r="H9" s="123"/>
      <c r="I9" s="123"/>
    </row>
    <row r="10" spans="1:9" x14ac:dyDescent="0.4">
      <c r="A10" s="123"/>
      <c r="B10" s="123"/>
      <c r="C10" s="123"/>
      <c r="D10" s="123"/>
      <c r="E10" s="123"/>
      <c r="F10" s="123"/>
      <c r="G10" s="123"/>
      <c r="H10" s="123"/>
      <c r="I10" s="123"/>
    </row>
    <row r="11" spans="1:9" x14ac:dyDescent="0.4">
      <c r="A11" s="123"/>
      <c r="B11" s="123"/>
      <c r="C11" s="123"/>
      <c r="D11" s="123"/>
      <c r="E11" s="123"/>
      <c r="F11" s="123"/>
      <c r="G11" s="123"/>
      <c r="H11" s="123"/>
      <c r="I11" s="123"/>
    </row>
    <row r="12" spans="1:9" x14ac:dyDescent="0.4">
      <c r="A12" s="123"/>
      <c r="B12" s="123"/>
      <c r="C12" s="123"/>
      <c r="D12" s="123"/>
      <c r="E12" s="123"/>
      <c r="F12" s="123"/>
      <c r="G12" s="123"/>
      <c r="H12" s="123"/>
      <c r="I12" s="123"/>
    </row>
    <row r="13" spans="1:9" x14ac:dyDescent="0.4">
      <c r="A13" s="123"/>
      <c r="B13" s="123"/>
      <c r="C13" s="123"/>
      <c r="D13" s="123"/>
      <c r="E13" s="123"/>
      <c r="F13" s="123"/>
      <c r="G13" s="123"/>
      <c r="H13" s="123"/>
      <c r="I13" s="123"/>
    </row>
    <row r="14" spans="1:9" x14ac:dyDescent="0.4">
      <c r="A14" s="123"/>
      <c r="B14" s="123"/>
      <c r="C14" s="123"/>
      <c r="D14" s="123"/>
      <c r="E14" s="123"/>
      <c r="F14" s="123"/>
      <c r="G14" s="123"/>
      <c r="H14" s="123"/>
      <c r="I14" s="123"/>
    </row>
    <row r="15" spans="1:9" x14ac:dyDescent="0.4">
      <c r="A15" s="123"/>
      <c r="B15" s="123"/>
      <c r="C15" s="123"/>
      <c r="D15" s="123"/>
      <c r="E15" s="123"/>
      <c r="F15" s="123"/>
      <c r="G15" s="123"/>
      <c r="H15" s="123"/>
      <c r="I15" s="123"/>
    </row>
    <row r="16" spans="1:9" x14ac:dyDescent="0.4">
      <c r="A16" s="123"/>
      <c r="B16" s="123"/>
      <c r="C16" s="123"/>
      <c r="D16" s="123"/>
      <c r="E16" s="123"/>
      <c r="F16" s="123"/>
      <c r="G16" s="123"/>
      <c r="H16" s="123"/>
      <c r="I16" s="123"/>
    </row>
    <row r="17" spans="1:9" x14ac:dyDescent="0.4">
      <c r="A17" s="123"/>
      <c r="B17" s="123"/>
      <c r="C17" s="123"/>
      <c r="D17" s="123"/>
      <c r="E17" s="123"/>
      <c r="F17" s="123"/>
      <c r="G17" s="123"/>
      <c r="H17" s="123"/>
      <c r="I17" s="123"/>
    </row>
    <row r="18" spans="1:9" x14ac:dyDescent="0.4">
      <c r="A18" s="123"/>
      <c r="B18" s="123"/>
      <c r="C18" s="123"/>
      <c r="D18" s="123"/>
      <c r="E18" s="123"/>
      <c r="F18" s="123"/>
      <c r="G18" s="123"/>
      <c r="H18" s="123"/>
      <c r="I18" s="123"/>
    </row>
    <row r="19" spans="1:9" x14ac:dyDescent="0.4">
      <c r="A19" s="123"/>
      <c r="B19" s="123"/>
      <c r="C19" s="123"/>
      <c r="D19" s="123"/>
      <c r="E19" s="123"/>
      <c r="F19" s="123"/>
      <c r="G19" s="123"/>
      <c r="H19" s="123"/>
      <c r="I19" s="123"/>
    </row>
    <row r="20" spans="1:9" x14ac:dyDescent="0.4">
      <c r="A20" s="123"/>
      <c r="B20" s="123"/>
      <c r="C20" s="123"/>
      <c r="D20" s="123"/>
      <c r="E20" s="123"/>
      <c r="F20" s="123"/>
      <c r="G20" s="123"/>
      <c r="H20" s="123"/>
      <c r="I20" s="123"/>
    </row>
    <row r="21" spans="1:9" x14ac:dyDescent="0.4">
      <c r="A21" s="123"/>
      <c r="B21" s="123"/>
      <c r="C21" s="123"/>
      <c r="D21" s="123"/>
      <c r="E21" s="123"/>
      <c r="F21" s="123"/>
      <c r="G21" s="123"/>
      <c r="H21" s="123"/>
      <c r="I21" s="123"/>
    </row>
    <row r="22" spans="1:9" x14ac:dyDescent="0.4">
      <c r="A22" s="123"/>
      <c r="B22" s="123"/>
      <c r="C22" s="123"/>
      <c r="D22" s="123"/>
      <c r="E22" s="123"/>
      <c r="F22" s="123"/>
      <c r="G22" s="123"/>
      <c r="H22" s="123"/>
      <c r="I22" s="123"/>
    </row>
    <row r="23" spans="1:9" x14ac:dyDescent="0.4">
      <c r="A23" s="123"/>
      <c r="B23" s="123"/>
      <c r="C23" s="123"/>
      <c r="D23" s="123"/>
      <c r="E23" s="123"/>
      <c r="F23" s="123"/>
      <c r="G23" s="123"/>
      <c r="H23" s="123"/>
      <c r="I23" s="123"/>
    </row>
    <row r="24" spans="1:9" x14ac:dyDescent="0.4">
      <c r="A24" s="123"/>
      <c r="B24" s="123"/>
      <c r="C24" s="123"/>
      <c r="D24" s="123"/>
      <c r="E24" s="123"/>
      <c r="F24" s="123"/>
      <c r="G24" s="123"/>
      <c r="H24" s="123"/>
      <c r="I24" s="123"/>
    </row>
    <row r="25" spans="1:9" x14ac:dyDescent="0.4">
      <c r="A25" s="123"/>
      <c r="B25" s="123"/>
      <c r="C25" s="123"/>
      <c r="D25" s="123"/>
      <c r="E25" s="123"/>
      <c r="F25" s="123"/>
      <c r="G25" s="123"/>
      <c r="H25" s="123"/>
      <c r="I25" s="123"/>
    </row>
    <row r="26" spans="1:9" x14ac:dyDescent="0.4">
      <c r="A26" s="123"/>
      <c r="B26" s="123"/>
      <c r="C26" s="123"/>
      <c r="D26" s="123"/>
      <c r="E26" s="123"/>
      <c r="F26" s="123"/>
      <c r="G26" s="123"/>
      <c r="H26" s="123"/>
      <c r="I26" s="123"/>
    </row>
    <row r="27" spans="1:9" x14ac:dyDescent="0.4">
      <c r="A27" s="123"/>
      <c r="B27" s="123"/>
      <c r="C27" s="123"/>
      <c r="D27" s="123"/>
      <c r="E27" s="123"/>
      <c r="F27" s="123"/>
      <c r="G27" s="123"/>
      <c r="H27" s="123"/>
      <c r="I27" s="123"/>
    </row>
    <row r="28" spans="1:9" x14ac:dyDescent="0.4">
      <c r="A28" s="123"/>
      <c r="B28" s="123"/>
      <c r="C28" s="123"/>
      <c r="D28" s="123"/>
      <c r="E28" s="123"/>
      <c r="F28" s="123"/>
      <c r="G28" s="123"/>
      <c r="H28" s="123"/>
      <c r="I28" s="123"/>
    </row>
    <row r="29" spans="1:9" x14ac:dyDescent="0.4">
      <c r="A29" s="123"/>
      <c r="B29" s="123"/>
      <c r="C29" s="123"/>
      <c r="D29" s="123"/>
      <c r="E29" s="123"/>
      <c r="F29" s="123"/>
      <c r="G29" s="123"/>
      <c r="H29" s="123"/>
      <c r="I29" s="123"/>
    </row>
    <row r="30" spans="1:9" x14ac:dyDescent="0.4">
      <c r="A30" s="123"/>
      <c r="B30" s="123"/>
      <c r="C30" s="123"/>
      <c r="D30" s="123"/>
      <c r="E30" s="123"/>
      <c r="F30" s="123"/>
      <c r="G30" s="123"/>
      <c r="H30" s="123"/>
      <c r="I30" s="123"/>
    </row>
    <row r="31" spans="1:9" x14ac:dyDescent="0.4">
      <c r="A31" s="123"/>
      <c r="B31" s="123"/>
      <c r="C31" s="123"/>
      <c r="D31" s="123"/>
      <c r="E31" s="123"/>
      <c r="F31" s="123"/>
      <c r="G31" s="123"/>
      <c r="H31" s="123"/>
      <c r="I31" s="123"/>
    </row>
    <row r="32" spans="1:9" x14ac:dyDescent="0.4">
      <c r="A32" s="123"/>
      <c r="B32" s="123"/>
      <c r="C32" s="123"/>
      <c r="D32" s="123"/>
      <c r="E32" s="123"/>
      <c r="F32" s="123"/>
      <c r="G32" s="123"/>
      <c r="H32" s="123"/>
      <c r="I32" s="123"/>
    </row>
    <row r="33" spans="1:9" x14ac:dyDescent="0.4">
      <c r="A33" s="123"/>
      <c r="B33" s="123"/>
      <c r="C33" s="123"/>
      <c r="D33" s="123"/>
      <c r="E33" s="123"/>
      <c r="F33" s="123"/>
      <c r="G33" s="123"/>
      <c r="H33" s="123"/>
      <c r="I33" s="123"/>
    </row>
    <row r="34" spans="1:9" x14ac:dyDescent="0.4">
      <c r="A34" s="123"/>
      <c r="B34" s="123"/>
      <c r="C34" s="123"/>
      <c r="D34" s="123"/>
      <c r="E34" s="123"/>
      <c r="F34" s="123"/>
      <c r="G34" s="123"/>
      <c r="H34" s="123"/>
      <c r="I34" s="123"/>
    </row>
    <row r="35" spans="1:9" x14ac:dyDescent="0.4">
      <c r="A35" s="123"/>
      <c r="B35" s="123"/>
      <c r="C35" s="123"/>
      <c r="D35" s="123"/>
      <c r="E35" s="123"/>
      <c r="F35" s="123"/>
      <c r="G35" s="123"/>
      <c r="H35" s="123"/>
      <c r="I35" s="123"/>
    </row>
    <row r="36" spans="1:9" x14ac:dyDescent="0.4">
      <c r="A36" s="123"/>
      <c r="B36" s="123"/>
      <c r="C36" s="123"/>
      <c r="D36" s="123"/>
      <c r="E36" s="123"/>
      <c r="F36" s="123"/>
      <c r="G36" s="123"/>
      <c r="H36" s="123"/>
      <c r="I36" s="123"/>
    </row>
    <row r="37" spans="1:9" x14ac:dyDescent="0.4">
      <c r="A37" s="123"/>
      <c r="B37" s="123"/>
      <c r="C37" s="123"/>
      <c r="D37" s="123"/>
      <c r="E37" s="123"/>
      <c r="F37" s="123"/>
      <c r="G37" s="123"/>
      <c r="H37" s="123"/>
      <c r="I37" s="123"/>
    </row>
    <row r="38" spans="1:9" x14ac:dyDescent="0.4">
      <c r="A38" s="123"/>
      <c r="B38" s="123"/>
      <c r="C38" s="123"/>
      <c r="D38" s="123"/>
      <c r="E38" s="123"/>
      <c r="F38" s="123"/>
      <c r="G38" s="123"/>
      <c r="H38" s="123"/>
      <c r="I38" s="123"/>
    </row>
    <row r="39" spans="1:9" x14ac:dyDescent="0.4">
      <c r="A39" s="123"/>
      <c r="B39" s="123"/>
      <c r="C39" s="123"/>
      <c r="D39" s="123"/>
      <c r="E39" s="123"/>
      <c r="F39" s="123"/>
      <c r="G39" s="123"/>
      <c r="H39" s="123"/>
      <c r="I39" s="123"/>
    </row>
    <row r="40" spans="1:9" x14ac:dyDescent="0.4">
      <c r="A40" s="123"/>
      <c r="B40" s="123"/>
      <c r="C40" s="123"/>
      <c r="D40" s="123"/>
      <c r="E40" s="123"/>
      <c r="F40" s="123"/>
      <c r="G40" s="123"/>
      <c r="H40" s="123"/>
      <c r="I40" s="123"/>
    </row>
    <row r="41" spans="1:9" x14ac:dyDescent="0.4">
      <c r="A41" s="123"/>
      <c r="B41" s="123"/>
      <c r="C41" s="123"/>
      <c r="D41" s="123"/>
      <c r="E41" s="123"/>
      <c r="F41" s="123"/>
      <c r="G41" s="123"/>
      <c r="H41" s="123"/>
      <c r="I41" s="123"/>
    </row>
    <row r="42" spans="1:9" x14ac:dyDescent="0.4">
      <c r="A42" s="123"/>
      <c r="B42" s="123"/>
      <c r="C42" s="123"/>
      <c r="D42" s="123"/>
      <c r="E42" s="123"/>
      <c r="F42" s="123"/>
      <c r="G42" s="123"/>
      <c r="H42" s="123"/>
      <c r="I42" s="123"/>
    </row>
    <row r="43" spans="1:9" x14ac:dyDescent="0.4">
      <c r="A43" s="123"/>
      <c r="B43" s="123"/>
      <c r="C43" s="123"/>
      <c r="D43" s="123"/>
      <c r="E43" s="123"/>
      <c r="F43" s="123"/>
      <c r="G43" s="123"/>
      <c r="H43" s="123"/>
      <c r="I43" s="123"/>
    </row>
    <row r="44" spans="1:9" x14ac:dyDescent="0.4">
      <c r="A44" s="123"/>
      <c r="B44" s="123"/>
      <c r="C44" s="123"/>
      <c r="D44" s="123"/>
      <c r="E44" s="123"/>
      <c r="F44" s="123"/>
      <c r="G44" s="123"/>
      <c r="H44" s="123"/>
      <c r="I44" s="123"/>
    </row>
    <row r="45" spans="1:9" x14ac:dyDescent="0.4">
      <c r="A45" s="124" t="s">
        <v>407</v>
      </c>
      <c r="B45" s="124"/>
      <c r="C45" s="124"/>
      <c r="D45" s="124"/>
      <c r="E45" s="124"/>
      <c r="F45" s="123"/>
      <c r="G45" s="123"/>
      <c r="H45" s="123"/>
      <c r="I45" s="123"/>
    </row>
    <row r="46" spans="1:9" x14ac:dyDescent="0.4">
      <c r="A46" s="124" t="s">
        <v>406</v>
      </c>
      <c r="B46" s="124"/>
      <c r="C46" s="124"/>
      <c r="D46" s="124"/>
      <c r="E46" s="124"/>
      <c r="F46" s="123"/>
      <c r="G46" s="123"/>
      <c r="H46" s="123"/>
      <c r="I46" s="123"/>
    </row>
    <row r="47" spans="1:9" x14ac:dyDescent="0.4">
      <c r="A47" s="125" t="s">
        <v>405</v>
      </c>
      <c r="B47" s="123"/>
      <c r="C47" s="123"/>
      <c r="D47" s="123"/>
      <c r="E47" s="123"/>
      <c r="F47" s="123"/>
      <c r="G47" s="123"/>
      <c r="H47" s="123"/>
      <c r="I47" s="123"/>
    </row>
    <row r="48" spans="1:9" x14ac:dyDescent="0.4">
      <c r="A48" s="123"/>
      <c r="B48" s="123"/>
      <c r="C48" s="123"/>
      <c r="D48" s="123"/>
      <c r="E48" s="123"/>
      <c r="F48" s="123"/>
      <c r="G48" s="123"/>
      <c r="H48" s="123"/>
      <c r="I48" s="123"/>
    </row>
    <row r="49" spans="1:9" x14ac:dyDescent="0.4">
      <c r="A49" s="123"/>
      <c r="B49" s="123"/>
      <c r="C49" s="123"/>
      <c r="D49" s="123"/>
      <c r="E49" s="123"/>
      <c r="F49" s="123"/>
      <c r="G49" s="123"/>
      <c r="H49" s="123"/>
      <c r="I49" s="123"/>
    </row>
  </sheetData>
  <sheetProtection algorithmName="SHA-512" hashValue="DqJagdIbkuJ0m+ORvM5g3nUACAJijpMOYaj5LBUnK8nOaJVVsoBC33n/ZdFsYmYssbf18RQjuLiiB89+AQ5LGQ==" saltValue="knjjDF8IFtjuFdmZcgUOAA==" spinCount="100000" sheet="1" objects="1" scenarios="1"/>
  <hyperlinks>
    <hyperlink ref="A47" r:id="rId1" xr:uid="{559B6232-C198-4BF0-B8DE-97551D4214CD}"/>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B2" sqref="B2"/>
    </sheetView>
  </sheetViews>
  <sheetFormatPr baseColWidth="10" defaultColWidth="11.42578125" defaultRowHeight="13.9" x14ac:dyDescent="0.4"/>
  <cols>
    <col min="1" max="1" width="25.140625" style="69" bestFit="1" customWidth="1"/>
    <col min="2" max="2" width="39" style="69" customWidth="1"/>
    <col min="3" max="16384" width="11.42578125" style="69"/>
  </cols>
  <sheetData>
    <row r="1" spans="1:7" ht="20.100000000000001" customHeight="1" x14ac:dyDescent="0.4">
      <c r="A1" s="68" t="s">
        <v>58</v>
      </c>
      <c r="C1" s="70" t="s">
        <v>59</v>
      </c>
    </row>
    <row r="2" spans="1:7" ht="20.100000000000001" customHeight="1" x14ac:dyDescent="0.4">
      <c r="A2" s="69" t="s">
        <v>60</v>
      </c>
      <c r="B2" s="71"/>
      <c r="C2" s="69" t="s">
        <v>60</v>
      </c>
    </row>
    <row r="3" spans="1:7" ht="20.100000000000001" customHeight="1" x14ac:dyDescent="0.4">
      <c r="A3" s="69" t="s">
        <v>61</v>
      </c>
      <c r="B3" s="176"/>
      <c r="C3" s="69" t="s">
        <v>62</v>
      </c>
    </row>
    <row r="4" spans="1:7" ht="20.100000000000001" customHeight="1" x14ac:dyDescent="0.4">
      <c r="A4" s="69" t="s">
        <v>63</v>
      </c>
      <c r="B4" s="71"/>
      <c r="C4" s="69" t="s">
        <v>64</v>
      </c>
    </row>
    <row r="5" spans="1:7" ht="10.050000000000001" customHeight="1" x14ac:dyDescent="0.4"/>
    <row r="6" spans="1:7" ht="60" customHeight="1" x14ac:dyDescent="0.4">
      <c r="A6" s="158" t="s">
        <v>408</v>
      </c>
      <c r="B6" s="159"/>
      <c r="C6" s="159"/>
      <c r="D6" s="159"/>
      <c r="E6" s="159"/>
      <c r="F6" s="159"/>
      <c r="G6" s="159"/>
    </row>
    <row r="7" spans="1:7" ht="15" customHeight="1" x14ac:dyDescent="0.4">
      <c r="A7" s="139"/>
      <c r="B7" s="139"/>
      <c r="C7" s="139"/>
      <c r="D7" s="139"/>
      <c r="E7" s="139"/>
      <c r="F7" s="139"/>
      <c r="G7" s="139"/>
    </row>
    <row r="8" spans="1:7" ht="60" customHeight="1" x14ac:dyDescent="0.4">
      <c r="A8" s="158" t="s">
        <v>409</v>
      </c>
      <c r="B8" s="159"/>
      <c r="C8" s="159"/>
      <c r="D8" s="159"/>
      <c r="E8" s="159"/>
      <c r="F8" s="159"/>
      <c r="G8" s="159"/>
    </row>
    <row r="9" spans="1:7" ht="10.050000000000001" customHeight="1" x14ac:dyDescent="0.4">
      <c r="A9" s="120"/>
      <c r="B9" s="121"/>
      <c r="C9" s="121"/>
      <c r="D9" s="121"/>
      <c r="E9" s="121"/>
      <c r="F9" s="121"/>
      <c r="G9" s="121"/>
    </row>
    <row r="10" spans="1:7" ht="35" customHeight="1" x14ac:dyDescent="0.4">
      <c r="A10" s="160" t="s">
        <v>377</v>
      </c>
      <c r="B10" s="160"/>
      <c r="C10" s="160"/>
      <c r="D10" s="160"/>
      <c r="E10" s="160"/>
      <c r="F10" s="160"/>
      <c r="G10" s="160"/>
    </row>
    <row r="11" spans="1:7" ht="75" customHeight="1" x14ac:dyDescent="0.4">
      <c r="A11" s="161" t="s">
        <v>410</v>
      </c>
      <c r="B11" s="161"/>
      <c r="C11" s="161"/>
      <c r="D11" s="161"/>
      <c r="E11" s="161"/>
      <c r="F11" s="161"/>
      <c r="G11" s="161"/>
    </row>
    <row r="12" spans="1:7" ht="35" customHeight="1" x14ac:dyDescent="0.4">
      <c r="A12" s="160" t="s">
        <v>170</v>
      </c>
      <c r="B12" s="160"/>
      <c r="C12" s="162" t="s">
        <v>171</v>
      </c>
      <c r="D12" s="162"/>
      <c r="E12" s="162"/>
      <c r="F12" s="162"/>
      <c r="G12" s="140"/>
    </row>
    <row r="13" spans="1:7" ht="10.050000000000001" customHeight="1" x14ac:dyDescent="0.4">
      <c r="A13" s="73"/>
      <c r="B13" s="73"/>
      <c r="C13" s="74"/>
      <c r="D13" s="74"/>
      <c r="E13" s="74"/>
      <c r="F13" s="74"/>
      <c r="G13" s="74"/>
    </row>
    <row r="14" spans="1:7" ht="10.050000000000001" customHeight="1" x14ac:dyDescent="0.4"/>
    <row r="15" spans="1:7" x14ac:dyDescent="0.4">
      <c r="A15" s="69" t="s">
        <v>73</v>
      </c>
      <c r="B15" s="176"/>
      <c r="C15" s="157" t="s">
        <v>83</v>
      </c>
      <c r="D15" s="157"/>
      <c r="E15" s="157"/>
    </row>
    <row r="16" spans="1:7" x14ac:dyDescent="0.4">
      <c r="A16" s="69" t="s">
        <v>74</v>
      </c>
      <c r="B16" s="72" t="str">
        <f>IF(ISBLANK(B15),"",IF(B3=B15,"Kontrolle erfolgreich - check ok","FEHLER - ERROR"))</f>
        <v/>
      </c>
      <c r="C16" s="69" t="s">
        <v>84</v>
      </c>
    </row>
    <row r="17" spans="2:2" x14ac:dyDescent="0.4">
      <c r="B17" s="72" t="str">
        <f>IF(ISBLANK(B15),"",IF(ISERROR(FIND("@",B15,1)),"keine gültige eMail-Adresse",IF((VALUE(FIND("@",B15,1))&gt;1),"","keine gültige eMail-Adresse!")))</f>
        <v/>
      </c>
    </row>
    <row r="18" spans="2:2" x14ac:dyDescent="0.4">
      <c r="B18" s="72" t="str">
        <f>IF(ISBLANK(B15),"",IF(ISERROR(FIND("@",B15,1)),"no valid eMail-adress",IF((VALUE(FIND("@",B15,1))&gt;1),"","no valid eMail-address!")))</f>
        <v/>
      </c>
    </row>
    <row r="19" spans="2:2" x14ac:dyDescent="0.4">
      <c r="B19" s="69" t="str">
        <f>IF(ISBLANK(B15),"",IF(ISERROR(FIND("; ",B15,1)),"",IF((VALUE(FIND("; ",B15,1))&gt;8),"","Achtung - die zweite eMail-Adresse wurde nicht korrekt eingegeben")))</f>
        <v/>
      </c>
    </row>
  </sheetData>
  <sheetProtection algorithmName="SHA-512" hashValue="WyOfgoYwVQ72RuCslGXz8ptyg8WDW7++686TLP810ZRkUf12N4KM3koYLKVoLPhk13DKhGibfCezQ7C53d9k5Q==" saltValue="YmNRsQVXLI/h4KnWgjFY0g==" spinCount="100000" sheet="1" objects="1" scenarios="1"/>
  <mergeCells count="7">
    <mergeCell ref="C15:E15"/>
    <mergeCell ref="A6:G6"/>
    <mergeCell ref="A8:G8"/>
    <mergeCell ref="A10:G10"/>
    <mergeCell ref="A11:G11"/>
    <mergeCell ref="A12:B12"/>
    <mergeCell ref="C12:F12"/>
  </mergeCells>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workbookViewId="0">
      <selection activeCell="B9" sqref="B9"/>
    </sheetView>
  </sheetViews>
  <sheetFormatPr baseColWidth="10" defaultRowHeight="13.9" x14ac:dyDescent="0.4"/>
  <cols>
    <col min="1" max="1" width="39.42578125" bestFit="1" customWidth="1"/>
    <col min="2" max="2" width="33.140625"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55" t="s">
        <v>98</v>
      </c>
      <c r="D3" t="s">
        <v>15</v>
      </c>
    </row>
    <row r="4" spans="1:7" x14ac:dyDescent="0.4">
      <c r="A4" t="s">
        <v>11</v>
      </c>
      <c r="B4" s="3">
        <f>YEAR(Ergebnisse!E5)</f>
        <v>2025</v>
      </c>
      <c r="D4" s="4">
        <v>2</v>
      </c>
    </row>
    <row r="5" spans="1:7" x14ac:dyDescent="0.4">
      <c r="A5" t="s">
        <v>12</v>
      </c>
      <c r="B5" s="3" t="str">
        <f>D8</f>
        <v>N</v>
      </c>
      <c r="D5" t="str">
        <f>IF(D4=2,"N","J")</f>
        <v>N</v>
      </c>
      <c r="F5">
        <v>1</v>
      </c>
      <c r="G5" t="s">
        <v>91</v>
      </c>
    </row>
    <row r="6" spans="1:7" x14ac:dyDescent="0.4">
      <c r="A6" t="s">
        <v>37</v>
      </c>
      <c r="B6" s="3">
        <v>1</v>
      </c>
      <c r="F6">
        <v>2</v>
      </c>
      <c r="G6" t="s">
        <v>92</v>
      </c>
    </row>
    <row r="7" spans="1:7" x14ac:dyDescent="0.4">
      <c r="A7" t="s">
        <v>57</v>
      </c>
      <c r="B7" s="45">
        <f>Ergebnisse!E5</f>
        <v>45774</v>
      </c>
    </row>
    <row r="8" spans="1:7" x14ac:dyDescent="0.4">
      <c r="A8" t="s">
        <v>13</v>
      </c>
      <c r="B8" s="3">
        <v>10</v>
      </c>
      <c r="D8" t="str">
        <f>LEFT(D5,1)</f>
        <v>N</v>
      </c>
    </row>
    <row r="9" spans="1:7" x14ac:dyDescent="0.4">
      <c r="A9" t="s">
        <v>14</v>
      </c>
      <c r="B9" s="3">
        <v>2</v>
      </c>
    </row>
    <row r="10" spans="1:7" x14ac:dyDescent="0.4">
      <c r="A10" t="s">
        <v>372</v>
      </c>
      <c r="B10" s="118">
        <f>Kontakt!B2</f>
        <v>0</v>
      </c>
    </row>
    <row r="11" spans="1:7" x14ac:dyDescent="0.4">
      <c r="A11" t="s">
        <v>373</v>
      </c>
      <c r="B11" s="3">
        <f>IF(Kontakt!B3=Kontakt!B15,Kontakt!B3,0)</f>
        <v>0</v>
      </c>
    </row>
    <row r="12" spans="1:7" x14ac:dyDescent="0.4">
      <c r="A12" s="119" t="s">
        <v>374</v>
      </c>
      <c r="B12" s="3">
        <v>1</v>
      </c>
    </row>
    <row r="13" spans="1:7" x14ac:dyDescent="0.4">
      <c r="A13" t="s">
        <v>18</v>
      </c>
      <c r="B13" s="2" t="str">
        <f>Ergebnisse!A21</f>
        <v>Relative Dichte 20 °C/20 °C</v>
      </c>
      <c r="C13" s="2" t="str">
        <f>Ergebnisse!B21</f>
        <v>ohne</v>
      </c>
    </row>
    <row r="14" spans="1:7" x14ac:dyDescent="0.4">
      <c r="A14" t="s">
        <v>19</v>
      </c>
      <c r="B14" s="2" t="str">
        <f>Ergebnisse!A22</f>
        <v>pH-Wert</v>
      </c>
      <c r="C14" s="2" t="str">
        <f>Ergebnisse!B22</f>
        <v>ohne</v>
      </c>
    </row>
    <row r="15" spans="1:7" x14ac:dyDescent="0.4">
      <c r="A15" t="s">
        <v>20</v>
      </c>
      <c r="B15" s="2" t="str">
        <f>Ergebnisse!A23</f>
        <v>Titrierbare Gesamtsäure
(pH 8,1 als Citronensäure, wasserfrei)</v>
      </c>
      <c r="C15" s="2" t="str">
        <f>Ergebnisse!B23</f>
        <v>g/L</v>
      </c>
    </row>
    <row r="16" spans="1:7" x14ac:dyDescent="0.4">
      <c r="A16" t="s">
        <v>21</v>
      </c>
      <c r="B16" s="2" t="str">
        <f>Ergebnisse!A24</f>
        <v>Citronensäure, wasserfrei</v>
      </c>
      <c r="C16" s="2" t="str">
        <f>Ergebnisse!B24</f>
        <v>g/L</v>
      </c>
    </row>
    <row r="17" spans="1:3" x14ac:dyDescent="0.4">
      <c r="A17" t="s">
        <v>22</v>
      </c>
      <c r="B17" s="2" t="str">
        <f>Ergebnisse!A25</f>
        <v>Lösliche Trockenmasse</v>
      </c>
      <c r="C17" s="2" t="str">
        <f>Ergebnisse!B25</f>
        <v>g/100 g</v>
      </c>
    </row>
    <row r="18" spans="1:3" x14ac:dyDescent="0.4">
      <c r="A18" t="s">
        <v>23</v>
      </c>
      <c r="B18" s="2" t="str">
        <f>Ergebnisse!A26</f>
        <v>Glucose, wasserfrei</v>
      </c>
      <c r="C18" s="2" t="str">
        <f>Ergebnisse!B26</f>
        <v>g/L</v>
      </c>
    </row>
    <row r="19" spans="1:3" x14ac:dyDescent="0.4">
      <c r="A19" t="s">
        <v>24</v>
      </c>
      <c r="B19" s="2" t="str">
        <f>Ergebnisse!A27</f>
        <v>Fructose, wasserfrei</v>
      </c>
      <c r="C19" s="2" t="str">
        <f>Ergebnisse!B27</f>
        <v>g/L</v>
      </c>
    </row>
    <row r="20" spans="1:3" x14ac:dyDescent="0.4">
      <c r="A20" t="s">
        <v>25</v>
      </c>
      <c r="B20" s="2" t="str">
        <f>Ergebnisse!A28</f>
        <v>Saccharose, wasserfrei</v>
      </c>
      <c r="C20" s="2" t="str">
        <f>Ergebnisse!B28</f>
        <v>g/L</v>
      </c>
    </row>
    <row r="21" spans="1:3" x14ac:dyDescent="0.4">
      <c r="A21" t="s">
        <v>306</v>
      </c>
      <c r="B21" s="2" t="str">
        <f>Ergebnisse!A29</f>
        <v>Nitrat</v>
      </c>
      <c r="C21" s="2" t="str">
        <f>Ergebnisse!B29</f>
        <v>mg/L</v>
      </c>
    </row>
    <row r="22" spans="1:3" x14ac:dyDescent="0.4">
      <c r="A22" t="s">
        <v>390</v>
      </c>
      <c r="B22" s="2" t="str">
        <f>Ergebnisse!A30</f>
        <v>ß-Carotin</v>
      </c>
      <c r="C22" s="2" t="str">
        <f>Ergebnisse!B30</f>
        <v>mg/L</v>
      </c>
    </row>
  </sheetData>
  <sheetProtection algorithmName="SHA-512" hashValue="UaAnFgZrbeWLC++DHG3+LNHBB6UOaVvqHkG0F3HZV7zjM7yXxcf9AGxLcEI8zcyqWPqaDQVs1G7aeHyNJnaHpw==" saltValue="QYdHNJ+jA00oVf/wtVsshw==" spinCount="100000" sheet="1" objects="1" scenarios="1"/>
  <phoneticPr fontId="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workbookViewId="0"/>
  </sheetViews>
  <sheetFormatPr baseColWidth="10" defaultColWidth="11.42578125" defaultRowHeight="13.9" x14ac:dyDescent="0.4"/>
  <cols>
    <col min="1" max="1" width="36.85546875" style="9" customWidth="1"/>
    <col min="2" max="2" width="12.92578125" style="9" customWidth="1"/>
    <col min="3" max="3" width="13" style="9" customWidth="1"/>
    <col min="4" max="5" width="14.640625" style="9" customWidth="1"/>
    <col min="6" max="6" width="15.640625" style="9" customWidth="1"/>
    <col min="7" max="7" width="12.640625" style="9" customWidth="1"/>
    <col min="8" max="8" width="7.640625" style="9" customWidth="1"/>
    <col min="9" max="9" width="5.640625" style="9" customWidth="1"/>
    <col min="10" max="10" width="11.640625" style="9" customWidth="1"/>
    <col min="11" max="16384" width="11.42578125" style="9"/>
  </cols>
  <sheetData>
    <row r="1" spans="1:8" ht="21.95" customHeight="1" x14ac:dyDescent="0.55000000000000004">
      <c r="A1" s="5" t="s">
        <v>68</v>
      </c>
      <c r="B1" s="6"/>
      <c r="E1" s="7" t="s">
        <v>65</v>
      </c>
      <c r="F1" s="8"/>
      <c r="G1" s="75" t="s">
        <v>375</v>
      </c>
    </row>
    <row r="2" spans="1:8" ht="21.95" customHeight="1" x14ac:dyDescent="0.55000000000000004">
      <c r="A2" s="5" t="s">
        <v>163</v>
      </c>
      <c r="B2" s="6"/>
      <c r="E2" s="7" t="s">
        <v>66</v>
      </c>
      <c r="F2" s="8"/>
      <c r="G2" s="75" t="s">
        <v>375</v>
      </c>
    </row>
    <row r="3" spans="1:8" ht="21.95" customHeight="1" x14ac:dyDescent="0.55000000000000004">
      <c r="A3" s="5"/>
      <c r="B3" s="6"/>
      <c r="E3" s="171" t="s">
        <v>67</v>
      </c>
      <c r="F3" s="171"/>
      <c r="G3" s="46">
        <v>1</v>
      </c>
    </row>
    <row r="4" spans="1:8" ht="21.95" customHeight="1" x14ac:dyDescent="0.5">
      <c r="A4" s="7" t="s">
        <v>8</v>
      </c>
      <c r="B4" s="173" t="s">
        <v>3</v>
      </c>
      <c r="C4" s="173"/>
      <c r="E4" s="36" t="s">
        <v>40</v>
      </c>
      <c r="F4" s="47" t="str">
        <f>IF(OR(ISBLANK(G1),G1="?"),"",IF(ISNUMBER(VALUE(G1)),"","Bitte nur Ziffern eingeben (numbers only)"))</f>
        <v/>
      </c>
      <c r="G4" s="35"/>
      <c r="H4" s="10"/>
    </row>
    <row r="5" spans="1:8" ht="21.95" customHeight="1" x14ac:dyDescent="0.5">
      <c r="A5" s="10" t="s">
        <v>69</v>
      </c>
      <c r="E5" s="11">
        <v>45774</v>
      </c>
      <c r="F5" s="47" t="str">
        <f>IF(OR(ISBLANK(G2),G2="?"),"",IF(ISNUMBER(VALUE(G2)),"","Bitte nur Ziffern eingeben (numbers only)"))</f>
        <v/>
      </c>
      <c r="G5" s="8"/>
      <c r="H5" s="10"/>
    </row>
    <row r="6" spans="1:8" ht="10.050000000000001" customHeight="1" x14ac:dyDescent="0.4"/>
    <row r="7" spans="1:8" s="13" customFormat="1" ht="35" customHeight="1" x14ac:dyDescent="0.4">
      <c r="A7" s="172" t="s">
        <v>75</v>
      </c>
      <c r="B7" s="172"/>
      <c r="C7" s="172"/>
      <c r="D7" s="172"/>
      <c r="E7" s="172"/>
      <c r="F7" s="172"/>
      <c r="G7" s="172"/>
    </row>
    <row r="8" spans="1:8" s="13" customFormat="1" ht="35" customHeight="1" x14ac:dyDescent="0.4">
      <c r="A8" s="172" t="s">
        <v>399</v>
      </c>
      <c r="B8" s="172"/>
      <c r="C8" s="172"/>
      <c r="D8" s="172"/>
      <c r="E8" s="172"/>
      <c r="F8" s="172"/>
      <c r="G8" s="172"/>
    </row>
    <row r="9" spans="1:8" s="13" customFormat="1" ht="35" customHeight="1" x14ac:dyDescent="0.4">
      <c r="A9" s="167" t="s">
        <v>85</v>
      </c>
      <c r="B9" s="168"/>
      <c r="C9" s="168"/>
      <c r="D9" s="168"/>
      <c r="E9" s="168"/>
      <c r="F9" s="168"/>
      <c r="G9" s="168"/>
    </row>
    <row r="10" spans="1:8" s="13" customFormat="1" ht="35" customHeight="1" x14ac:dyDescent="0.4">
      <c r="A10" s="167" t="s">
        <v>82</v>
      </c>
      <c r="B10" s="168"/>
      <c r="C10" s="168"/>
      <c r="D10" s="168"/>
      <c r="E10" s="168"/>
      <c r="F10" s="168"/>
      <c r="G10" s="168"/>
    </row>
    <row r="11" spans="1:8" s="13" customFormat="1" ht="35" customHeight="1" x14ac:dyDescent="0.4">
      <c r="A11" s="167" t="s">
        <v>76</v>
      </c>
      <c r="B11" s="168"/>
      <c r="C11" s="168"/>
      <c r="D11" s="168"/>
      <c r="E11" s="168"/>
      <c r="F11" s="168"/>
      <c r="G11" s="168"/>
    </row>
    <row r="12" spans="1:8" s="13" customFormat="1" ht="20" customHeight="1" x14ac:dyDescent="0.4">
      <c r="A12" s="167" t="s">
        <v>162</v>
      </c>
      <c r="B12" s="167"/>
      <c r="C12" s="167"/>
      <c r="D12" s="167"/>
      <c r="E12" s="167"/>
      <c r="F12" s="167"/>
      <c r="G12" s="167"/>
    </row>
    <row r="13" spans="1:8" s="13" customFormat="1" ht="35" customHeight="1" x14ac:dyDescent="0.4">
      <c r="A13" s="167" t="s">
        <v>77</v>
      </c>
      <c r="B13" s="168"/>
      <c r="C13" s="168"/>
      <c r="D13" s="168"/>
      <c r="E13" s="168"/>
      <c r="F13" s="168"/>
      <c r="G13" s="168"/>
    </row>
    <row r="14" spans="1:8" s="54" customFormat="1" ht="20.100000000000001" customHeight="1" x14ac:dyDescent="0.4">
      <c r="A14" s="17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0"/>
      <c r="C14" s="170"/>
      <c r="D14" s="170"/>
      <c r="E14" s="170"/>
      <c r="F14" s="170"/>
      <c r="G14" s="170"/>
    </row>
    <row r="15" spans="1:8" s="13" customFormat="1" ht="20" customHeight="1" x14ac:dyDescent="0.4">
      <c r="A15" s="170" t="str">
        <f>IF(OR(OR(G1="?",ISBLANK(G1)),OR(G2="?",ISBLANK(G2))),"Nur wenn diese beiden Felder korrekt ausgefüllt sind, kann der Absender dieser Tabelle identifiziert werden.","")</f>
        <v>Nur wenn diese beiden Felder korrekt ausgefüllt sind, kann der Absender dieser Tabelle identifiziert werden.</v>
      </c>
      <c r="B15" s="170"/>
      <c r="C15" s="170"/>
      <c r="D15" s="170"/>
      <c r="E15" s="170"/>
      <c r="F15" s="170"/>
      <c r="G15" s="170"/>
    </row>
    <row r="16" spans="1:8" s="13" customFormat="1" ht="50.1" customHeight="1" x14ac:dyDescent="0.4">
      <c r="A16" s="171" t="s">
        <v>93</v>
      </c>
      <c r="B16" s="171"/>
      <c r="C16" s="171"/>
      <c r="D16" s="171"/>
      <c r="E16" s="171"/>
      <c r="F16" s="171"/>
      <c r="G16" s="57"/>
    </row>
    <row r="17" spans="1:10" ht="12.2" hidden="1" customHeight="1" x14ac:dyDescent="0.4"/>
    <row r="18" spans="1:10" ht="12.2" hidden="1" customHeight="1" x14ac:dyDescent="0.4"/>
    <row r="19" spans="1:10" ht="12.2" hidden="1" customHeight="1" x14ac:dyDescent="0.4"/>
    <row r="20" spans="1:10" s="34" customFormat="1" ht="50.1" customHeight="1" x14ac:dyDescent="0.4">
      <c r="A20" s="34" t="s">
        <v>0</v>
      </c>
      <c r="B20" s="34" t="s">
        <v>1</v>
      </c>
      <c r="C20" s="48" t="s">
        <v>70</v>
      </c>
      <c r="D20" s="48" t="s">
        <v>5</v>
      </c>
      <c r="E20" s="48" t="s">
        <v>6</v>
      </c>
      <c r="F20" s="48" t="s">
        <v>7</v>
      </c>
      <c r="G20" s="48" t="s">
        <v>115</v>
      </c>
      <c r="H20" s="49"/>
      <c r="I20" s="48"/>
    </row>
    <row r="21" spans="1:10" s="31" customFormat="1" ht="30.2" customHeight="1" x14ac:dyDescent="0.45">
      <c r="A21" s="32" t="s">
        <v>179</v>
      </c>
      <c r="B21" s="32" t="s">
        <v>32</v>
      </c>
      <c r="C21" s="50">
        <v>6</v>
      </c>
      <c r="D21" s="77"/>
      <c r="E21" s="77"/>
      <c r="F21" s="50">
        <f>Dichte!$B$1</f>
        <v>23</v>
      </c>
      <c r="G21" s="50">
        <f>Dichte!B39</f>
        <v>6</v>
      </c>
      <c r="H21" s="51">
        <f>Dichte!$C$1</f>
        <v>22</v>
      </c>
      <c r="I21" s="51">
        <f>Dichte!C39</f>
        <v>5</v>
      </c>
      <c r="J21" s="33"/>
    </row>
    <row r="22" spans="1:10" s="31" customFormat="1" ht="30.2" customHeight="1" x14ac:dyDescent="0.45">
      <c r="A22" s="32" t="s">
        <v>31</v>
      </c>
      <c r="B22" s="32" t="s">
        <v>32</v>
      </c>
      <c r="C22" s="50">
        <v>3</v>
      </c>
      <c r="D22" s="77"/>
      <c r="E22" s="77"/>
      <c r="F22" s="50">
        <f>pHWert!$B$1</f>
        <v>16</v>
      </c>
      <c r="G22" s="64"/>
      <c r="H22" s="51">
        <f>pHWert!$C$1</f>
        <v>15</v>
      </c>
      <c r="I22" s="50"/>
      <c r="J22" s="33"/>
    </row>
    <row r="23" spans="1:10" s="31" customFormat="1" ht="45" customHeight="1" x14ac:dyDescent="0.45">
      <c r="A23" s="32" t="s">
        <v>376</v>
      </c>
      <c r="B23" s="32" t="s">
        <v>38</v>
      </c>
      <c r="C23" s="50">
        <v>3</v>
      </c>
      <c r="D23" s="77"/>
      <c r="E23" s="77"/>
      <c r="F23" s="50">
        <f>Gesamtsaeure!$B$1</f>
        <v>13</v>
      </c>
      <c r="G23" s="50">
        <f>Gesamtsaeure!$B$21</f>
        <v>6</v>
      </c>
      <c r="H23" s="51">
        <f>Gesamtsaeure!$C$1</f>
        <v>12</v>
      </c>
      <c r="I23" s="51">
        <f>Gesamtsaeure!$C$21</f>
        <v>5</v>
      </c>
      <c r="J23" s="33"/>
    </row>
    <row r="24" spans="1:10" s="31" customFormat="1" ht="30.2" customHeight="1" x14ac:dyDescent="0.45">
      <c r="A24" s="32" t="s">
        <v>180</v>
      </c>
      <c r="B24" s="32" t="s">
        <v>38</v>
      </c>
      <c r="C24" s="50">
        <v>3</v>
      </c>
      <c r="D24" s="77"/>
      <c r="E24" s="77"/>
      <c r="F24" s="50">
        <f>Citronensaeure!B1</f>
        <v>18</v>
      </c>
      <c r="G24" s="64"/>
      <c r="H24" s="51">
        <f>Citronensaeure!C1</f>
        <v>17</v>
      </c>
      <c r="I24" s="51"/>
      <c r="J24" s="33"/>
    </row>
    <row r="25" spans="1:10" s="31" customFormat="1" ht="30.2" customHeight="1" x14ac:dyDescent="0.45">
      <c r="A25" s="32" t="s">
        <v>217</v>
      </c>
      <c r="B25" s="32" t="s">
        <v>383</v>
      </c>
      <c r="C25" s="50">
        <v>4</v>
      </c>
      <c r="D25" s="77"/>
      <c r="E25" s="77"/>
      <c r="F25" s="50">
        <f>LoeslichTrocken!B1</f>
        <v>12</v>
      </c>
      <c r="G25" s="64"/>
      <c r="H25" s="51">
        <f>LoeslichTrocken!C1</f>
        <v>11</v>
      </c>
      <c r="I25" s="51"/>
      <c r="J25" s="33"/>
    </row>
    <row r="26" spans="1:10" s="31" customFormat="1" ht="30.2" customHeight="1" x14ac:dyDescent="0.45">
      <c r="A26" s="32" t="s">
        <v>35</v>
      </c>
      <c r="B26" s="32" t="s">
        <v>38</v>
      </c>
      <c r="C26" s="50">
        <v>3</v>
      </c>
      <c r="D26" s="77"/>
      <c r="E26" s="77"/>
      <c r="F26" s="50">
        <f>Glu_Fru_Sac!D2</f>
        <v>33</v>
      </c>
      <c r="G26" s="64"/>
      <c r="H26" s="51">
        <f>Glu_Fru_Sac!$C$1</f>
        <v>32</v>
      </c>
      <c r="I26" s="50"/>
      <c r="J26" s="33"/>
    </row>
    <row r="27" spans="1:10" s="31" customFormat="1" ht="30.2" customHeight="1" x14ac:dyDescent="0.45">
      <c r="A27" s="32" t="s">
        <v>36</v>
      </c>
      <c r="B27" s="32" t="s">
        <v>38</v>
      </c>
      <c r="C27" s="50">
        <v>3</v>
      </c>
      <c r="D27" s="77"/>
      <c r="E27" s="77"/>
      <c r="F27" s="50">
        <f>Glu_Fru_Sac!E2</f>
        <v>33</v>
      </c>
      <c r="G27" s="64"/>
      <c r="H27" s="51">
        <f>Glu_Fru_Sac!$C$1</f>
        <v>32</v>
      </c>
      <c r="I27" s="50"/>
      <c r="J27" s="33"/>
    </row>
    <row r="28" spans="1:10" s="31" customFormat="1" ht="30.2" customHeight="1" x14ac:dyDescent="0.45">
      <c r="A28" s="32" t="s">
        <v>201</v>
      </c>
      <c r="B28" s="32" t="s">
        <v>38</v>
      </c>
      <c r="C28" s="50">
        <v>3</v>
      </c>
      <c r="D28" s="77"/>
      <c r="E28" s="77"/>
      <c r="F28" s="50">
        <f>Glu_Fru_Sac!F2</f>
        <v>33</v>
      </c>
      <c r="G28" s="65"/>
      <c r="H28" s="51">
        <f>Glu_Fru_Sac!$C$1</f>
        <v>32</v>
      </c>
      <c r="I28" s="50"/>
      <c r="J28" s="33"/>
    </row>
    <row r="29" spans="1:10" s="31" customFormat="1" ht="30.2" customHeight="1" x14ac:dyDescent="0.45">
      <c r="A29" s="32" t="s">
        <v>99</v>
      </c>
      <c r="B29" s="32" t="s">
        <v>39</v>
      </c>
      <c r="C29" s="50">
        <v>3</v>
      </c>
      <c r="D29" s="77"/>
      <c r="E29" s="77"/>
      <c r="F29" s="50">
        <f>Nitrat!B1</f>
        <v>31</v>
      </c>
      <c r="G29" s="65"/>
      <c r="H29" s="51">
        <f>Nitrat!C1</f>
        <v>30</v>
      </c>
      <c r="I29" s="50"/>
      <c r="J29" s="33"/>
    </row>
    <row r="30" spans="1:10" s="31" customFormat="1" ht="30.2" customHeight="1" x14ac:dyDescent="0.45">
      <c r="A30" s="32" t="s">
        <v>100</v>
      </c>
      <c r="B30" s="32" t="s">
        <v>39</v>
      </c>
      <c r="C30" s="50">
        <v>3</v>
      </c>
      <c r="D30" s="77"/>
      <c r="E30" s="77"/>
      <c r="F30" s="50">
        <f>Carotin!B1</f>
        <v>27</v>
      </c>
      <c r="G30" s="65"/>
      <c r="H30" s="51">
        <f>Carotin!C1</f>
        <v>26</v>
      </c>
      <c r="I30" s="34"/>
    </row>
    <row r="31" spans="1:10" s="31" customFormat="1" ht="30.2" hidden="1" customHeight="1" x14ac:dyDescent="0.45">
      <c r="A31" s="32" t="s">
        <v>214</v>
      </c>
      <c r="B31" s="32" t="s">
        <v>38</v>
      </c>
      <c r="C31" s="50">
        <v>3</v>
      </c>
      <c r="D31" s="80"/>
      <c r="E31" s="80"/>
      <c r="F31" s="50">
        <f>Kochsalz!B1</f>
        <v>21</v>
      </c>
      <c r="G31" s="65"/>
      <c r="H31" s="51">
        <f>Kochsalz!C1</f>
        <v>20</v>
      </c>
      <c r="I31" s="34"/>
    </row>
    <row r="32" spans="1:10" s="31" customFormat="1" ht="30.2" hidden="1" customHeight="1" x14ac:dyDescent="0.45">
      <c r="A32" s="32" t="s">
        <v>215</v>
      </c>
      <c r="B32" s="32" t="s">
        <v>38</v>
      </c>
      <c r="C32" s="50">
        <v>3</v>
      </c>
      <c r="D32" s="80"/>
      <c r="E32" s="80"/>
      <c r="F32" s="50">
        <f>Natrium!B62</f>
        <v>27</v>
      </c>
      <c r="G32" s="64"/>
      <c r="H32" s="51">
        <f>Natrium!D62</f>
        <v>26</v>
      </c>
      <c r="I32" s="34"/>
    </row>
    <row r="33" spans="1:13" ht="30.2" hidden="1" customHeight="1" x14ac:dyDescent="0.4">
      <c r="A33" s="32"/>
      <c r="B33" s="32"/>
      <c r="C33" s="50"/>
      <c r="D33" s="77"/>
      <c r="E33" s="77"/>
      <c r="F33" s="50"/>
      <c r="G33" s="65"/>
      <c r="H33" s="51"/>
      <c r="I33" s="13"/>
    </row>
    <row r="34" spans="1:13" ht="30.2" customHeight="1" x14ac:dyDescent="0.4">
      <c r="A34" s="12"/>
      <c r="B34" s="12"/>
      <c r="C34" s="52"/>
      <c r="D34" s="12"/>
      <c r="E34" s="12"/>
      <c r="F34" s="12"/>
      <c r="G34" s="12"/>
      <c r="H34" s="12"/>
      <c r="I34" s="13"/>
    </row>
    <row r="35" spans="1:13" ht="23" customHeight="1" x14ac:dyDescent="0.45">
      <c r="A35" s="164" t="s">
        <v>411</v>
      </c>
      <c r="B35" s="164"/>
      <c r="C35" s="164"/>
      <c r="D35" s="164"/>
      <c r="E35" s="164"/>
      <c r="F35" s="164"/>
      <c r="G35" s="164"/>
      <c r="H35" s="164"/>
    </row>
    <row r="36" spans="1:13" ht="8" customHeight="1" x14ac:dyDescent="0.5">
      <c r="A36" s="8"/>
    </row>
    <row r="37" spans="1:13" ht="19.05" customHeight="1" x14ac:dyDescent="0.4">
      <c r="A37" s="37" t="str">
        <f>A21</f>
        <v>Relative Dichte 20 °C/20 °C</v>
      </c>
      <c r="B37" s="169"/>
      <c r="C37" s="169"/>
      <c r="D37" s="169"/>
      <c r="E37" s="169"/>
      <c r="F37" s="169"/>
      <c r="G37" s="169"/>
      <c r="H37" s="169"/>
      <c r="I37" s="15" t="b">
        <f>ISBLANK(VLOOKUP(F21,Dichte!A3:C30,3))</f>
        <v>1</v>
      </c>
    </row>
    <row r="38" spans="1:13" ht="19.05" customHeight="1" x14ac:dyDescent="0.4">
      <c r="A38" s="37" t="s">
        <v>384</v>
      </c>
      <c r="B38" s="165"/>
      <c r="C38" s="165"/>
      <c r="D38" s="165"/>
      <c r="E38" s="165"/>
      <c r="F38" s="165"/>
      <c r="G38" s="165"/>
      <c r="H38" s="165"/>
      <c r="I38" s="15"/>
    </row>
    <row r="39" spans="1:13" ht="24" customHeight="1" x14ac:dyDescent="0.4">
      <c r="A39" s="14" t="str">
        <f>IF(OR(F21=H21,G21=I21),"bitte eingeben:",IF(I37,"","Art der Modifikation:"))</f>
        <v/>
      </c>
      <c r="B39" s="166"/>
      <c r="C39" s="166"/>
      <c r="D39" s="166"/>
      <c r="E39" s="166"/>
      <c r="F39" s="166"/>
      <c r="G39" s="166"/>
      <c r="H39" s="166"/>
      <c r="I39" s="15"/>
    </row>
    <row r="40" spans="1:13" ht="19.05" customHeight="1" x14ac:dyDescent="0.4">
      <c r="A40" s="37" t="str">
        <f>A22</f>
        <v>pH-Wert</v>
      </c>
      <c r="B40" s="169"/>
      <c r="C40" s="169"/>
      <c r="D40" s="169"/>
      <c r="E40" s="169"/>
      <c r="F40" s="169"/>
      <c r="G40" s="169"/>
      <c r="H40" s="169"/>
      <c r="I40" s="15" t="b">
        <f>ISBLANK(VLOOKUP(F22,pHWert!A3:C28,3))</f>
        <v>1</v>
      </c>
    </row>
    <row r="41" spans="1:13" ht="24" customHeight="1" x14ac:dyDescent="0.4">
      <c r="A41" s="14" t="str">
        <f>IF(F22=H22,"bitte eingeben:",IF(I40,"","Art der Modifikation:"))</f>
        <v/>
      </c>
      <c r="B41" s="166"/>
      <c r="C41" s="166"/>
      <c r="D41" s="166"/>
      <c r="E41" s="166"/>
      <c r="F41" s="166"/>
      <c r="G41" s="166"/>
      <c r="H41" s="166"/>
      <c r="I41" s="15"/>
    </row>
    <row r="42" spans="1:13" ht="19.05" customHeight="1" x14ac:dyDescent="0.4">
      <c r="A42" s="37" t="s">
        <v>34</v>
      </c>
      <c r="B42" s="169"/>
      <c r="C42" s="169"/>
      <c r="D42" s="169"/>
      <c r="E42" s="169"/>
      <c r="F42" s="169"/>
      <c r="G42" s="169"/>
      <c r="H42" s="169"/>
      <c r="I42" s="15" t="b">
        <f>ISBLANK(VLOOKUP(F23,Gesamtsaeure!A3:C23,3))</f>
        <v>1</v>
      </c>
    </row>
    <row r="43" spans="1:13" s="13" customFormat="1" ht="19.05" customHeight="1" x14ac:dyDescent="0.4">
      <c r="A43" s="37" t="s">
        <v>101</v>
      </c>
      <c r="B43" s="63"/>
      <c r="C43" s="63"/>
      <c r="D43" s="63"/>
      <c r="E43" s="63"/>
      <c r="F43" s="62" t="s">
        <v>208</v>
      </c>
      <c r="G43" s="76"/>
      <c r="H43" s="76"/>
      <c r="I43" s="79"/>
      <c r="J43" s="79"/>
      <c r="K43" s="79"/>
      <c r="L43" s="79"/>
      <c r="M43" s="79"/>
    </row>
    <row r="44" spans="1:13" ht="24" customHeight="1" x14ac:dyDescent="0.4">
      <c r="A44" s="14" t="str">
        <f>IF(F23=H23,"bitte eingeben:",IF(I42,"","Art der Modifikation:"))</f>
        <v/>
      </c>
      <c r="B44" s="166"/>
      <c r="C44" s="166"/>
      <c r="D44" s="166"/>
      <c r="E44" s="166"/>
      <c r="F44" s="166"/>
      <c r="G44" s="166"/>
      <c r="H44" s="166"/>
      <c r="I44" s="15"/>
    </row>
    <row r="45" spans="1:13" ht="19.05" customHeight="1" x14ac:dyDescent="0.4">
      <c r="A45" s="37" t="s">
        <v>216</v>
      </c>
      <c r="B45" s="165"/>
      <c r="C45" s="165"/>
      <c r="D45" s="165"/>
      <c r="E45" s="165"/>
      <c r="F45" s="165"/>
      <c r="G45" s="165"/>
      <c r="H45" s="165"/>
      <c r="I45" s="15" t="b">
        <f>ISBLANK(VLOOKUP(F24,Citronensaeure!A3:C20,3))</f>
        <v>1</v>
      </c>
    </row>
    <row r="46" spans="1:13" ht="24" customHeight="1" x14ac:dyDescent="0.4">
      <c r="A46" s="14" t="str">
        <f>IF(F24=H24,"bitte eingeben:",IF(I45,"","Art der Modifikation:"))</f>
        <v/>
      </c>
      <c r="B46" s="166"/>
      <c r="C46" s="166"/>
      <c r="D46" s="166"/>
      <c r="E46" s="166"/>
      <c r="F46" s="166"/>
      <c r="G46" s="166"/>
      <c r="H46" s="166"/>
      <c r="I46" s="15"/>
    </row>
    <row r="47" spans="1:13" ht="19.05" customHeight="1" x14ac:dyDescent="0.4">
      <c r="A47" s="37" t="s">
        <v>217</v>
      </c>
      <c r="B47" s="165"/>
      <c r="C47" s="165"/>
      <c r="D47" s="165"/>
      <c r="E47" s="165"/>
      <c r="F47" s="165"/>
      <c r="G47" s="165"/>
      <c r="H47" s="165"/>
      <c r="I47" s="15" t="b">
        <f>ISBLANK(VLOOKUP(F25,LoeslichTrocken!A3:C14,3))</f>
        <v>1</v>
      </c>
    </row>
    <row r="48" spans="1:13" ht="24" customHeight="1" x14ac:dyDescent="0.4">
      <c r="A48" s="14" t="str">
        <f>IF(F25=H25,"bitte eingeben:",IF(I47,"","Art der Modifikation:"))</f>
        <v/>
      </c>
      <c r="B48" s="166"/>
      <c r="C48" s="166"/>
      <c r="D48" s="166"/>
      <c r="E48" s="166"/>
      <c r="F48" s="166"/>
      <c r="G48" s="166"/>
      <c r="H48" s="166"/>
      <c r="I48" s="15"/>
    </row>
    <row r="49" spans="1:9" ht="19.05" customHeight="1" x14ac:dyDescent="0.4">
      <c r="A49" s="37" t="str">
        <f>A26</f>
        <v>Glucose, wasserfrei</v>
      </c>
      <c r="B49" s="165"/>
      <c r="C49" s="165"/>
      <c r="D49" s="165"/>
      <c r="E49" s="165"/>
      <c r="F49" s="165"/>
      <c r="G49" s="165"/>
      <c r="H49" s="165"/>
      <c r="I49" s="15" t="b">
        <f>ISBLANK(VLOOKUP(F26,Glu_Fru_Sac!A3:C220,3))</f>
        <v>1</v>
      </c>
    </row>
    <row r="50" spans="1:9" ht="24" customHeight="1" x14ac:dyDescent="0.4">
      <c r="A50" s="14" t="str">
        <f>IF(F26=H26,"bitte eingeben:",IF(I49,"","Art der Modifikation:"))</f>
        <v/>
      </c>
      <c r="B50" s="166"/>
      <c r="C50" s="166"/>
      <c r="D50" s="166"/>
      <c r="E50" s="166"/>
      <c r="F50" s="166"/>
      <c r="G50" s="166"/>
      <c r="H50" s="166"/>
      <c r="I50" s="15"/>
    </row>
    <row r="51" spans="1:9" ht="19.05" customHeight="1" x14ac:dyDescent="0.4">
      <c r="A51" s="37" t="str">
        <f>A27</f>
        <v>Fructose, wasserfrei</v>
      </c>
      <c r="B51" s="174"/>
      <c r="C51" s="174"/>
      <c r="D51" s="174"/>
      <c r="E51" s="174"/>
      <c r="F51" s="174"/>
      <c r="G51" s="174"/>
      <c r="H51" s="174"/>
      <c r="I51" s="15" t="b">
        <f>ISBLANK(VLOOKUP(F26,Glu_Fru_Sac!A3:C220,3))</f>
        <v>1</v>
      </c>
    </row>
    <row r="52" spans="1:9" ht="24" customHeight="1" x14ac:dyDescent="0.4">
      <c r="A52" s="14" t="str">
        <f>IF(F27=H27,"bitte eingeben:",IF(I51,"","Art der Modifikation:"))</f>
        <v/>
      </c>
      <c r="B52" s="166"/>
      <c r="C52" s="166"/>
      <c r="D52" s="166"/>
      <c r="E52" s="166"/>
      <c r="F52" s="166"/>
      <c r="G52" s="166"/>
      <c r="H52" s="166"/>
      <c r="I52" s="15"/>
    </row>
    <row r="53" spans="1:9" ht="20" customHeight="1" x14ac:dyDescent="0.4">
      <c r="A53" s="37" t="str">
        <f>A28</f>
        <v>Saccharose, wasserfrei</v>
      </c>
      <c r="B53" s="165"/>
      <c r="C53" s="165"/>
      <c r="D53" s="165"/>
      <c r="E53" s="165"/>
      <c r="F53" s="165"/>
      <c r="G53" s="165"/>
      <c r="H53" s="165"/>
      <c r="I53" s="15" t="b">
        <f>ISBLANK(VLOOKUP(F26,Glu_Fru_Sac!A3:C220,3))</f>
        <v>1</v>
      </c>
    </row>
    <row r="54" spans="1:9" ht="24" customHeight="1" x14ac:dyDescent="0.4">
      <c r="A54" s="14"/>
      <c r="B54" s="166"/>
      <c r="C54" s="166"/>
      <c r="D54" s="166"/>
      <c r="E54" s="166"/>
      <c r="F54" s="166"/>
      <c r="G54" s="166"/>
      <c r="H54" s="166"/>
      <c r="I54" s="15"/>
    </row>
    <row r="55" spans="1:9" ht="19.05" customHeight="1" x14ac:dyDescent="0.4">
      <c r="A55" s="37" t="str">
        <f>A29</f>
        <v>Nitrat</v>
      </c>
      <c r="B55" s="165"/>
      <c r="C55" s="165"/>
      <c r="D55" s="165"/>
      <c r="E55" s="165"/>
      <c r="F55" s="165"/>
      <c r="G55" s="165"/>
      <c r="H55" s="165"/>
      <c r="I55" s="15" t="b">
        <f>ISBLANK(VLOOKUP(F29,Nitrat!A3:C33,3))</f>
        <v>1</v>
      </c>
    </row>
    <row r="56" spans="1:9" ht="24" customHeight="1" x14ac:dyDescent="0.4">
      <c r="A56" s="14" t="str">
        <f>IF(F29=H29,"bitte eingeben:",IF(I55,"","Art der Modifikation:"))</f>
        <v/>
      </c>
      <c r="B56" s="166"/>
      <c r="C56" s="166"/>
      <c r="D56" s="166"/>
      <c r="E56" s="166"/>
      <c r="F56" s="166"/>
      <c r="G56" s="166"/>
      <c r="H56" s="166"/>
      <c r="I56" s="15"/>
    </row>
    <row r="57" spans="1:9" ht="19.05" customHeight="1" x14ac:dyDescent="0.4">
      <c r="A57" s="37" t="str">
        <f>A30</f>
        <v>ß-Carotin</v>
      </c>
      <c r="B57" s="165"/>
      <c r="C57" s="165"/>
      <c r="D57" s="165"/>
      <c r="E57" s="165"/>
      <c r="F57" s="165"/>
      <c r="G57" s="165"/>
      <c r="H57" s="165"/>
      <c r="I57" s="15" t="b">
        <f>ISBLANK(VLOOKUP(F30,Carotin!A3:C29,3))</f>
        <v>1</v>
      </c>
    </row>
    <row r="58" spans="1:9" ht="24" customHeight="1" x14ac:dyDescent="0.4">
      <c r="A58" s="14" t="str">
        <f>IF(F30=H30,"bitte eingeben:",IF(I57,"","Art der Modifikation:"))</f>
        <v/>
      </c>
      <c r="B58" s="166"/>
      <c r="C58" s="166"/>
      <c r="D58" s="166"/>
      <c r="E58" s="166"/>
      <c r="F58" s="166"/>
      <c r="G58" s="166"/>
      <c r="H58" s="166"/>
    </row>
    <row r="59" spans="1:9" ht="19.05" hidden="1" customHeight="1" x14ac:dyDescent="0.4">
      <c r="A59" s="37" t="s">
        <v>214</v>
      </c>
      <c r="B59" s="165"/>
      <c r="C59" s="165"/>
      <c r="D59" s="165"/>
      <c r="E59" s="165"/>
      <c r="F59" s="165"/>
      <c r="G59" s="165"/>
      <c r="H59" s="165"/>
      <c r="I59" s="15" t="b">
        <f>ISBLANK(VLOOKUP(F31,Kochsalz!A3:C23,3))</f>
        <v>1</v>
      </c>
    </row>
    <row r="60" spans="1:9" ht="25.25" hidden="1" customHeight="1" x14ac:dyDescent="0.4">
      <c r="A60" s="14" t="str">
        <f>IF(F31=H31,"bitte eingeben:",IF(I59,"","Art der Modifikation:"))</f>
        <v/>
      </c>
      <c r="B60" s="166"/>
      <c r="C60" s="166"/>
      <c r="D60" s="166"/>
      <c r="E60" s="166"/>
      <c r="F60" s="166"/>
      <c r="G60" s="166"/>
      <c r="H60" s="166"/>
    </row>
    <row r="61" spans="1:9" ht="25.25" hidden="1" customHeight="1" x14ac:dyDescent="0.45">
      <c r="A61" s="164" t="s">
        <v>233</v>
      </c>
      <c r="B61" s="164"/>
      <c r="C61" s="164"/>
      <c r="D61" s="164"/>
      <c r="E61" s="164"/>
      <c r="F61" s="164"/>
      <c r="G61" s="164"/>
      <c r="H61" s="164"/>
    </row>
    <row r="62" spans="1:9" ht="10.050000000000001" hidden="1" customHeight="1" x14ac:dyDescent="0.5">
      <c r="A62" s="8"/>
    </row>
    <row r="63" spans="1:9" ht="20" hidden="1" customHeight="1" x14ac:dyDescent="0.5">
      <c r="A63" s="111" t="s">
        <v>215</v>
      </c>
      <c r="B63" s="101"/>
      <c r="C63" s="102"/>
      <c r="D63" s="102"/>
      <c r="E63" s="103"/>
      <c r="F63" s="102"/>
      <c r="G63" s="102"/>
      <c r="H63" s="103"/>
    </row>
    <row r="64" spans="1:9" ht="20" hidden="1" customHeight="1" x14ac:dyDescent="0.4">
      <c r="A64" s="112" t="s">
        <v>299</v>
      </c>
      <c r="B64" s="105">
        <f>Natrium!B2</f>
        <v>8</v>
      </c>
      <c r="C64" s="101"/>
      <c r="D64" s="101"/>
      <c r="E64" s="101"/>
      <c r="F64" s="101"/>
      <c r="G64" s="101"/>
      <c r="H64" s="101"/>
    </row>
    <row r="65" spans="1:9" ht="15" hidden="1" customHeight="1" x14ac:dyDescent="0.4">
      <c r="A65" s="106"/>
      <c r="B65" s="101"/>
      <c r="C65" s="101"/>
      <c r="D65" s="107"/>
      <c r="E65" s="101"/>
      <c r="F65" s="101"/>
      <c r="G65" s="101"/>
      <c r="H65" s="101"/>
    </row>
    <row r="66" spans="1:9" ht="20" hidden="1" customHeight="1" x14ac:dyDescent="0.4">
      <c r="A66" s="112" t="s">
        <v>302</v>
      </c>
      <c r="B66" s="105">
        <f>Natrium!B13</f>
        <v>13</v>
      </c>
      <c r="C66" s="101"/>
      <c r="D66" s="105">
        <f>Natrium!D13</f>
        <v>12</v>
      </c>
      <c r="E66" s="101"/>
      <c r="F66" s="101"/>
      <c r="G66" s="101"/>
      <c r="H66" s="101"/>
      <c r="I66" s="109" t="b">
        <f>ISBLANK(VLOOKUP(B66,Natrium!A11:C23,3))</f>
        <v>1</v>
      </c>
    </row>
    <row r="67" spans="1:9" ht="25.25" hidden="1" customHeight="1" x14ac:dyDescent="0.4">
      <c r="A67" s="108" t="str">
        <f>IF(B66=Natrium!D13,"bitte eingeben:","")</f>
        <v/>
      </c>
      <c r="B67" s="163"/>
      <c r="C67" s="163"/>
      <c r="D67" s="163"/>
      <c r="E67" s="163"/>
      <c r="F67" s="163"/>
      <c r="G67" s="163"/>
      <c r="H67" s="163"/>
    </row>
    <row r="68" spans="1:9" ht="20" hidden="1" customHeight="1" x14ac:dyDescent="0.4">
      <c r="A68" s="112" t="s">
        <v>303</v>
      </c>
      <c r="B68" s="105">
        <f>Natrium!B29</f>
        <v>8</v>
      </c>
      <c r="C68" s="101"/>
      <c r="D68" s="105">
        <f>Natrium!D29</f>
        <v>7</v>
      </c>
      <c r="E68" s="101"/>
      <c r="F68" s="101"/>
      <c r="G68" s="101"/>
      <c r="H68" s="101"/>
      <c r="I68" s="109" t="b">
        <f>ISBLANK(VLOOKUP(B68,Natrium!A27:C34,3))</f>
        <v>1</v>
      </c>
    </row>
    <row r="69" spans="1:9" ht="25.25" hidden="1" customHeight="1" x14ac:dyDescent="0.4">
      <c r="A69" s="108" t="str">
        <f>IF(B68=Natrium!D29,"bitte eingeben:","")</f>
        <v/>
      </c>
      <c r="B69" s="163"/>
      <c r="C69" s="163"/>
      <c r="D69" s="163"/>
      <c r="E69" s="163"/>
      <c r="F69" s="163"/>
      <c r="G69" s="163"/>
      <c r="H69" s="163"/>
      <c r="I69" s="110"/>
    </row>
    <row r="70" spans="1:9" ht="20" hidden="1" customHeight="1" x14ac:dyDescent="0.4">
      <c r="A70" s="112" t="s">
        <v>270</v>
      </c>
      <c r="B70" s="105">
        <f>Natrium!B40</f>
        <v>4</v>
      </c>
      <c r="C70" s="104"/>
      <c r="D70" s="105">
        <f>Natrium!D40</f>
        <v>3</v>
      </c>
      <c r="E70" s="104"/>
      <c r="F70" s="104"/>
      <c r="G70" s="104"/>
      <c r="H70" s="104"/>
      <c r="I70" s="109" t="b">
        <f>ISBLANK(VLOOKUP(B70,Natrium!A38:C41,3))</f>
        <v>1</v>
      </c>
    </row>
    <row r="71" spans="1:9" ht="25.25" hidden="1" customHeight="1" x14ac:dyDescent="0.4">
      <c r="A71" s="108" t="str">
        <f>IF(B70=Natrium!D40,"bitte eingeben:","")</f>
        <v/>
      </c>
      <c r="B71" s="163"/>
      <c r="C71" s="163"/>
      <c r="D71" s="163"/>
      <c r="E71" s="163"/>
      <c r="F71" s="163"/>
      <c r="G71" s="163"/>
      <c r="H71" s="163"/>
      <c r="I71" s="110"/>
    </row>
    <row r="72" spans="1:9" ht="20" hidden="1" customHeight="1" x14ac:dyDescent="0.4">
      <c r="A72" s="112" t="s">
        <v>304</v>
      </c>
      <c r="B72" s="105">
        <f>Natrium!B47</f>
        <v>12</v>
      </c>
      <c r="C72" s="104"/>
      <c r="D72" s="105">
        <f>Natrium!D47</f>
        <v>11</v>
      </c>
      <c r="E72" s="104"/>
      <c r="F72" s="104"/>
      <c r="G72" s="104"/>
      <c r="H72" s="104"/>
      <c r="I72" s="109" t="b">
        <f>ISBLANK(VLOOKUP(B72,Natrium!A45:C54,3))</f>
        <v>1</v>
      </c>
    </row>
    <row r="73" spans="1:9" ht="25.25" hidden="1" customHeight="1" x14ac:dyDescent="0.4">
      <c r="A73" s="108" t="str">
        <f>IF(B72=Natrium!D47,"bitte eingeben:","")</f>
        <v/>
      </c>
      <c r="B73" s="163"/>
      <c r="C73" s="163"/>
      <c r="D73" s="163"/>
      <c r="E73" s="163"/>
      <c r="F73" s="163"/>
      <c r="G73" s="163"/>
      <c r="H73" s="163"/>
      <c r="I73" s="110"/>
    </row>
    <row r="74" spans="1:9" ht="20" hidden="1" customHeight="1" x14ac:dyDescent="0.4">
      <c r="A74" s="112" t="s">
        <v>305</v>
      </c>
      <c r="B74" s="105">
        <f>Natrium!B62</f>
        <v>27</v>
      </c>
      <c r="C74" s="101"/>
      <c r="D74" s="105">
        <f>Natrium!D62</f>
        <v>26</v>
      </c>
      <c r="E74" s="101"/>
      <c r="F74" s="101"/>
      <c r="G74" s="101"/>
      <c r="H74" s="101"/>
      <c r="I74" s="109" t="b">
        <f>ISBLANK(VLOOKUP(B74,Natrium!A60:C86,3))</f>
        <v>1</v>
      </c>
    </row>
    <row r="75" spans="1:9" ht="25.25" hidden="1" customHeight="1" x14ac:dyDescent="0.4">
      <c r="A75" s="108" t="str">
        <f>IF(B74=Natrium!D62,"bitte eingeben:",IF(I74,"","Art der Modifikation:"))</f>
        <v/>
      </c>
      <c r="B75" s="163"/>
      <c r="C75" s="163"/>
      <c r="D75" s="163"/>
      <c r="E75" s="163"/>
      <c r="F75" s="163"/>
      <c r="G75" s="163"/>
      <c r="H75" s="163"/>
      <c r="I75" s="110"/>
    </row>
  </sheetData>
  <sheetProtection algorithmName="SHA-512" hashValue="HfDGtk4EfepK+muAAiEpl30LDOqguycRO2HrgDVMvZN2n3Wf2CZLW26lK3b1eINFKp4kZEQ02AiQqq/UnN0o3A==" saltValue="+se+o1hyZEuOpFucSEbNCA==" spinCount="100000" sheet="1" objects="1" scenarios="1"/>
  <mergeCells count="42">
    <mergeCell ref="A16:F16"/>
    <mergeCell ref="B57:H57"/>
    <mergeCell ref="B56:H56"/>
    <mergeCell ref="B58:H58"/>
    <mergeCell ref="A13:G13"/>
    <mergeCell ref="B40:H40"/>
    <mergeCell ref="B48:H48"/>
    <mergeCell ref="B51:H51"/>
    <mergeCell ref="B50:H50"/>
    <mergeCell ref="B38:H38"/>
    <mergeCell ref="E3:F3"/>
    <mergeCell ref="A7:G7"/>
    <mergeCell ref="A8:G8"/>
    <mergeCell ref="A9:G9"/>
    <mergeCell ref="B4:C4"/>
    <mergeCell ref="A10:G10"/>
    <mergeCell ref="A11:G11"/>
    <mergeCell ref="B37:H37"/>
    <mergeCell ref="B39:H39"/>
    <mergeCell ref="B71:H71"/>
    <mergeCell ref="B44:H44"/>
    <mergeCell ref="A12:G12"/>
    <mergeCell ref="B55:H55"/>
    <mergeCell ref="A14:G14"/>
    <mergeCell ref="A15:G15"/>
    <mergeCell ref="B52:H52"/>
    <mergeCell ref="B53:H53"/>
    <mergeCell ref="B54:H54"/>
    <mergeCell ref="B42:H42"/>
    <mergeCell ref="B47:H47"/>
    <mergeCell ref="B49:H49"/>
    <mergeCell ref="B73:H73"/>
    <mergeCell ref="B75:H75"/>
    <mergeCell ref="A35:H35"/>
    <mergeCell ref="A61:H61"/>
    <mergeCell ref="B67:H67"/>
    <mergeCell ref="B69:H69"/>
    <mergeCell ref="B45:H45"/>
    <mergeCell ref="B46:H46"/>
    <mergeCell ref="B41:H41"/>
    <mergeCell ref="B59:H59"/>
    <mergeCell ref="B60:H60"/>
  </mergeCells>
  <phoneticPr fontId="0" type="noConversion"/>
  <conditionalFormatting sqref="B39:H39">
    <cfRule type="expression" dxfId="39" priority="27" stopIfTrue="1">
      <formula>OR($F$21-$H$21=0,OR(G21-I21=0,NOT(I37)))</formula>
    </cfRule>
  </conditionalFormatting>
  <conditionalFormatting sqref="B41:H41">
    <cfRule type="expression" dxfId="38" priority="26" stopIfTrue="1">
      <formula>OR($F$22-$H$22=0,NOT(I40))</formula>
    </cfRule>
  </conditionalFormatting>
  <conditionalFormatting sqref="B44:H44">
    <cfRule type="expression" dxfId="37" priority="25" stopIfTrue="1">
      <formula>OR($F$23-$H$23=0,NOT(I42))</formula>
    </cfRule>
  </conditionalFormatting>
  <conditionalFormatting sqref="B46:H46">
    <cfRule type="expression" dxfId="36" priority="14" stopIfTrue="1">
      <formula>OR($F$24-$H$24=0,NOT(I45))</formula>
    </cfRule>
  </conditionalFormatting>
  <conditionalFormatting sqref="B48:H48">
    <cfRule type="expression" dxfId="35" priority="13" stopIfTrue="1">
      <formula>OR($F$25-$H$25=0,NOT(I47))</formula>
    </cfRule>
  </conditionalFormatting>
  <conditionalFormatting sqref="B50:H50">
    <cfRule type="expression" dxfId="34" priority="21" stopIfTrue="1">
      <formula>OR($F$26-$H$26=0,NOT(I49))</formula>
    </cfRule>
  </conditionalFormatting>
  <conditionalFormatting sqref="B52:H52">
    <cfRule type="expression" dxfId="33" priority="19" stopIfTrue="1">
      <formula>OR($F$27-$H$27=0,NOT(I51))</formula>
    </cfRule>
  </conditionalFormatting>
  <conditionalFormatting sqref="B54:H54">
    <cfRule type="expression" dxfId="32" priority="18" stopIfTrue="1">
      <formula>OR($F$28-$H$28=0,NOT(I53))</formula>
    </cfRule>
  </conditionalFormatting>
  <conditionalFormatting sqref="B56:H56">
    <cfRule type="expression" dxfId="31" priority="23" stopIfTrue="1">
      <formula>OR($F$29-$H$29=0,NOT(I55))</formula>
    </cfRule>
  </conditionalFormatting>
  <conditionalFormatting sqref="B58:H58">
    <cfRule type="expression" dxfId="30" priority="24" stopIfTrue="1">
      <formula>OR($F$30-H30=0,NOT(I57))</formula>
    </cfRule>
  </conditionalFormatting>
  <conditionalFormatting sqref="B60:H60">
    <cfRule type="expression" dxfId="29" priority="1" stopIfTrue="1">
      <formula>OR($F$31-$H$31=0,NOT(I59))</formula>
    </cfRule>
  </conditionalFormatting>
  <conditionalFormatting sqref="B67:H67">
    <cfRule type="expression" dxfId="28" priority="10" stopIfTrue="1">
      <formula>OR($B66-$D66=0,NOT(I66))</formula>
    </cfRule>
  </conditionalFormatting>
  <conditionalFormatting sqref="B69:H69">
    <cfRule type="expression" dxfId="27" priority="9" stopIfTrue="1">
      <formula>OR($B68-$D68=0,NOT(I68))</formula>
    </cfRule>
  </conditionalFormatting>
  <conditionalFormatting sqref="B71:H71">
    <cfRule type="expression" dxfId="26" priority="8" stopIfTrue="1">
      <formula>OR($B70-$D70=0,NOT(I70))</formula>
    </cfRule>
  </conditionalFormatting>
  <conditionalFormatting sqref="B73:H73">
    <cfRule type="expression" dxfId="25" priority="7" stopIfTrue="1">
      <formula>OR($B72-$D72=0,NOT(I72))</formula>
    </cfRule>
  </conditionalFormatting>
  <conditionalFormatting sqref="B75:H75">
    <cfRule type="expression" dxfId="24" priority="6" stopIfTrue="1">
      <formula>OR($B74-$D74=0,NOT(I74))</formula>
    </cfRule>
  </conditionalFormatting>
  <conditionalFormatting sqref="F21">
    <cfRule type="expression" dxfId="23" priority="36" stopIfTrue="1">
      <formula>$F$21-$H$21=1</formula>
    </cfRule>
  </conditionalFormatting>
  <conditionalFormatting sqref="F22">
    <cfRule type="expression" dxfId="22" priority="37" stopIfTrue="1">
      <formula>$F$22-$H$22=1</formula>
    </cfRule>
  </conditionalFormatting>
  <conditionalFormatting sqref="F23">
    <cfRule type="expression" dxfId="21" priority="38" stopIfTrue="1">
      <formula>$F$23-$H$23=1</formula>
    </cfRule>
  </conditionalFormatting>
  <conditionalFormatting sqref="F24">
    <cfRule type="expression" dxfId="20" priority="15" stopIfTrue="1">
      <formula>$F$24-$H$24=1</formula>
    </cfRule>
  </conditionalFormatting>
  <conditionalFormatting sqref="F25">
    <cfRule type="expression" dxfId="19" priority="16" stopIfTrue="1">
      <formula>$F$25-$H$25=1</formula>
    </cfRule>
  </conditionalFormatting>
  <conditionalFormatting sqref="F26">
    <cfRule type="expression" dxfId="18" priority="39" stopIfTrue="1">
      <formula>$F$26-$H$26=1</formula>
    </cfRule>
  </conditionalFormatting>
  <conditionalFormatting sqref="F27">
    <cfRule type="expression" dxfId="17" priority="40" stopIfTrue="1">
      <formula>$F$27-$H$27=1</formula>
    </cfRule>
  </conditionalFormatting>
  <conditionalFormatting sqref="F28">
    <cfRule type="expression" dxfId="16" priority="41" stopIfTrue="1">
      <formula>$F$28-$H$28=1</formula>
    </cfRule>
  </conditionalFormatting>
  <conditionalFormatting sqref="F29">
    <cfRule type="expression" dxfId="15" priority="42" stopIfTrue="1">
      <formula>$F$29-$H$29=1</formula>
    </cfRule>
  </conditionalFormatting>
  <conditionalFormatting sqref="F30">
    <cfRule type="expression" dxfId="14" priority="45" stopIfTrue="1">
      <formula>$F$30-$H$30=1</formula>
    </cfRule>
  </conditionalFormatting>
  <conditionalFormatting sqref="F31">
    <cfRule type="expression" dxfId="13" priority="43" stopIfTrue="1">
      <formula>$F$31-$H$31=1</formula>
    </cfRule>
  </conditionalFormatting>
  <conditionalFormatting sqref="F32">
    <cfRule type="expression" dxfId="12" priority="44" stopIfTrue="1">
      <formula>$F$32-$H$32=1</formula>
    </cfRule>
  </conditionalFormatting>
  <conditionalFormatting sqref="F33">
    <cfRule type="expression" dxfId="11" priority="5" stopIfTrue="1">
      <formula>$F$33-$H$33=1</formula>
    </cfRule>
  </conditionalFormatting>
  <conditionalFormatting sqref="F43">
    <cfRule type="expression" dxfId="10" priority="63" stopIfTrue="1">
      <formula>$G$23-$I$23=0</formula>
    </cfRule>
  </conditionalFormatting>
  <conditionalFormatting sqref="G21">
    <cfRule type="expression" dxfId="9" priority="3" stopIfTrue="1">
      <formula>$G$21-$I$21=1</formula>
    </cfRule>
  </conditionalFormatting>
  <conditionalFormatting sqref="G22">
    <cfRule type="cellIs" dxfId="8" priority="35" stopIfTrue="1" operator="equal">
      <formula>10</formula>
    </cfRule>
  </conditionalFormatting>
  <conditionalFormatting sqref="G23">
    <cfRule type="expression" dxfId="7" priority="62" stopIfTrue="1">
      <formula>$G$23-$I$23=1</formula>
    </cfRule>
  </conditionalFormatting>
  <conditionalFormatting sqref="G24:G33">
    <cfRule type="cellIs" dxfId="6" priority="17" stopIfTrue="1" operator="equal">
      <formula>10</formula>
    </cfRule>
  </conditionalFormatting>
  <conditionalFormatting sqref="G43">
    <cfRule type="expression" dxfId="5" priority="20" stopIfTrue="1">
      <formula>$G$23-$I$23=0</formula>
    </cfRule>
  </conditionalFormatting>
  <conditionalFormatting sqref="H21:H25 I23:I25 H28:H29">
    <cfRule type="cellIs" dxfId="4" priority="28" stopIfTrue="1" operator="equal">
      <formula>6</formula>
    </cfRule>
  </conditionalFormatting>
  <conditionalFormatting sqref="H33">
    <cfRule type="cellIs" dxfId="3" priority="4" stopIfTrue="1" operator="equal">
      <formula>6</formula>
    </cfRule>
  </conditionalFormatting>
  <conditionalFormatting sqref="I21">
    <cfRule type="cellIs" dxfId="2" priority="2" stopIfTrue="1" operator="equal">
      <formula>6</formula>
    </cfRule>
  </conditionalFormatting>
  <conditionalFormatting sqref="I22 I26:I29">
    <cfRule type="cellIs" dxfId="1" priority="30" stopIfTrue="1" operator="equal">
      <formula>11</formula>
    </cfRule>
  </conditionalFormatting>
  <conditionalFormatting sqref="J21:J29">
    <cfRule type="cellIs" dxfId="0" priority="29" stopIfTrue="1" operator="equal">
      <formula>15</formula>
    </cfRule>
  </conditionalFormatting>
  <hyperlinks>
    <hyperlink ref="B4" r:id="rId1" xr:uid="{00000000-0004-0000-0200-000000000000}"/>
  </hyperlinks>
  <pageMargins left="0.78740157480314965"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4" max="16383" man="1"/>
    <brk id="6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36</xdr:row>
                    <xdr:rowOff>28575</xdr:rowOff>
                  </from>
                  <to>
                    <xdr:col>7</xdr:col>
                    <xdr:colOff>385763</xdr:colOff>
                    <xdr:row>37</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39</xdr:row>
                    <xdr:rowOff>28575</xdr:rowOff>
                  </from>
                  <to>
                    <xdr:col>7</xdr:col>
                    <xdr:colOff>385763</xdr:colOff>
                    <xdr:row>40</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41</xdr:row>
                    <xdr:rowOff>28575</xdr:rowOff>
                  </from>
                  <to>
                    <xdr:col>7</xdr:col>
                    <xdr:colOff>385763</xdr:colOff>
                    <xdr:row>42</xdr:row>
                    <xdr:rowOff>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23813</xdr:colOff>
                    <xdr:row>48</xdr:row>
                    <xdr:rowOff>28575</xdr:rowOff>
                  </from>
                  <to>
                    <xdr:col>7</xdr:col>
                    <xdr:colOff>385763</xdr:colOff>
                    <xdr:row>49</xdr:row>
                    <xdr:rowOff>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23813</xdr:colOff>
                    <xdr:row>50</xdr:row>
                    <xdr:rowOff>28575</xdr:rowOff>
                  </from>
                  <to>
                    <xdr:col>7</xdr:col>
                    <xdr:colOff>385763</xdr:colOff>
                    <xdr:row>51</xdr:row>
                    <xdr:rowOff>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54</xdr:row>
                    <xdr:rowOff>28575</xdr:rowOff>
                  </from>
                  <to>
                    <xdr:col>7</xdr:col>
                    <xdr:colOff>385763</xdr:colOff>
                    <xdr:row>54</xdr:row>
                    <xdr:rowOff>219075</xdr:rowOff>
                  </to>
                </anchor>
              </controlPr>
            </control>
          </mc:Choice>
        </mc:AlternateContent>
        <mc:AlternateContent xmlns:mc="http://schemas.openxmlformats.org/markup-compatibility/2006">
          <mc:Choice Requires="x14">
            <control shapeId="2121" r:id="rId11" name="Drop Down 73">
              <controlPr locked="0" defaultSize="0" autoLine="0" autoPict="0">
                <anchor moveWithCells="1">
                  <from>
                    <xdr:col>6</xdr:col>
                    <xdr:colOff>9525</xdr:colOff>
                    <xdr:row>15</xdr:row>
                    <xdr:rowOff>152400</xdr:rowOff>
                  </from>
                  <to>
                    <xdr:col>7</xdr:col>
                    <xdr:colOff>0</xdr:colOff>
                    <xdr:row>15</xdr:row>
                    <xdr:rowOff>433388</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9525</xdr:colOff>
                    <xdr:row>42</xdr:row>
                    <xdr:rowOff>23813</xdr:rowOff>
                  </from>
                  <to>
                    <xdr:col>4</xdr:col>
                    <xdr:colOff>900113</xdr:colOff>
                    <xdr:row>42</xdr:row>
                    <xdr:rowOff>219075</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23813</xdr:colOff>
                    <xdr:row>44</xdr:row>
                    <xdr:rowOff>28575</xdr:rowOff>
                  </from>
                  <to>
                    <xdr:col>7</xdr:col>
                    <xdr:colOff>385763</xdr:colOff>
                    <xdr:row>45</xdr:row>
                    <xdr:rowOff>0</xdr:rowOff>
                  </to>
                </anchor>
              </controlPr>
            </control>
          </mc:Choice>
        </mc:AlternateContent>
        <mc:AlternateContent xmlns:mc="http://schemas.openxmlformats.org/markup-compatibility/2006">
          <mc:Choice Requires="x14">
            <control shapeId="2136" r:id="rId14" name="Drop Down 88">
              <controlPr locked="0" defaultSize="0" autoLine="0" autoPict="0">
                <anchor moveWithCells="1">
                  <from>
                    <xdr:col>1</xdr:col>
                    <xdr:colOff>14288</xdr:colOff>
                    <xdr:row>37</xdr:row>
                    <xdr:rowOff>23813</xdr:rowOff>
                  </from>
                  <to>
                    <xdr:col>7</xdr:col>
                    <xdr:colOff>385763</xdr:colOff>
                    <xdr:row>37</xdr:row>
                    <xdr:rowOff>214313</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23813</xdr:colOff>
                    <xdr:row>56</xdr:row>
                    <xdr:rowOff>28575</xdr:rowOff>
                  </from>
                  <to>
                    <xdr:col>7</xdr:col>
                    <xdr:colOff>385763</xdr:colOff>
                    <xdr:row>56</xdr:row>
                    <xdr:rowOff>219075</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0</xdr:col>
                    <xdr:colOff>2452688</xdr:colOff>
                    <xdr:row>52</xdr:row>
                    <xdr:rowOff>38100</xdr:rowOff>
                  </from>
                  <to>
                    <xdr:col>7</xdr:col>
                    <xdr:colOff>357188</xdr:colOff>
                    <xdr:row>52</xdr:row>
                    <xdr:rowOff>228600</xdr:rowOff>
                  </to>
                </anchor>
              </controlPr>
            </control>
          </mc:Choice>
        </mc:AlternateContent>
        <mc:AlternateContent xmlns:mc="http://schemas.openxmlformats.org/markup-compatibility/2006">
          <mc:Choice Requires="x14">
            <control shapeId="2150" r:id="rId17" name="Drop Down 102">
              <controlPr locked="0" defaultSize="0" autoLine="0" autoPict="0">
                <anchor moveWithCells="1">
                  <from>
                    <xdr:col>1</xdr:col>
                    <xdr:colOff>23813</xdr:colOff>
                    <xdr:row>46</xdr:row>
                    <xdr:rowOff>28575</xdr:rowOff>
                  </from>
                  <to>
                    <xdr:col>7</xdr:col>
                    <xdr:colOff>385763</xdr:colOff>
                    <xdr:row>46</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17</v>
      </c>
      <c r="H1" s="67">
        <f>COUNTA(A2:G38)</f>
        <v>0</v>
      </c>
    </row>
    <row r="2" spans="1:8" x14ac:dyDescent="0.45">
      <c r="A2" s="175"/>
      <c r="B2" s="175"/>
      <c r="C2" s="175"/>
      <c r="D2" s="175"/>
      <c r="E2" s="175"/>
      <c r="F2" s="175"/>
      <c r="G2" s="175"/>
    </row>
    <row r="3" spans="1:8" x14ac:dyDescent="0.45">
      <c r="A3" s="175"/>
      <c r="B3" s="175"/>
      <c r="C3" s="175"/>
      <c r="D3" s="175"/>
      <c r="E3" s="175"/>
      <c r="F3" s="175"/>
      <c r="G3" s="175"/>
    </row>
    <row r="4" spans="1:8" x14ac:dyDescent="0.45">
      <c r="A4" s="175"/>
      <c r="B4" s="175"/>
      <c r="C4" s="175"/>
      <c r="D4" s="175"/>
      <c r="E4" s="175"/>
      <c r="F4" s="175"/>
      <c r="G4" s="175"/>
    </row>
    <row r="5" spans="1:8" x14ac:dyDescent="0.45">
      <c r="A5" s="175"/>
      <c r="B5" s="175"/>
      <c r="C5" s="175"/>
      <c r="D5" s="175"/>
      <c r="E5" s="175"/>
      <c r="F5" s="175"/>
      <c r="G5" s="175"/>
    </row>
    <row r="6" spans="1:8" x14ac:dyDescent="0.45">
      <c r="A6" s="175"/>
      <c r="B6" s="175"/>
      <c r="C6" s="175"/>
      <c r="D6" s="175"/>
      <c r="E6" s="175"/>
      <c r="F6" s="175"/>
      <c r="G6" s="175"/>
    </row>
    <row r="7" spans="1:8" x14ac:dyDescent="0.45">
      <c r="A7" s="175"/>
      <c r="B7" s="175"/>
      <c r="C7" s="175"/>
      <c r="D7" s="175"/>
      <c r="E7" s="175"/>
      <c r="F7" s="175"/>
      <c r="G7" s="175"/>
    </row>
    <row r="8" spans="1:8" x14ac:dyDescent="0.45">
      <c r="A8" s="175"/>
      <c r="B8" s="175"/>
      <c r="C8" s="175"/>
      <c r="D8" s="175"/>
      <c r="E8" s="175"/>
      <c r="F8" s="175"/>
      <c r="G8" s="175"/>
    </row>
    <row r="9" spans="1:8" x14ac:dyDescent="0.45">
      <c r="A9" s="175"/>
      <c r="B9" s="175"/>
      <c r="C9" s="175"/>
      <c r="D9" s="175"/>
      <c r="E9" s="175"/>
      <c r="F9" s="175"/>
      <c r="G9" s="175"/>
    </row>
    <row r="10" spans="1:8" x14ac:dyDescent="0.45">
      <c r="A10" s="175"/>
      <c r="B10" s="175"/>
      <c r="C10" s="175"/>
      <c r="D10" s="175"/>
      <c r="E10" s="175"/>
      <c r="F10" s="175"/>
      <c r="G10" s="175"/>
    </row>
    <row r="11" spans="1:8" x14ac:dyDescent="0.45">
      <c r="A11" s="175"/>
      <c r="B11" s="175"/>
      <c r="C11" s="175"/>
      <c r="D11" s="175"/>
      <c r="E11" s="175"/>
      <c r="F11" s="175"/>
      <c r="G11" s="175"/>
    </row>
    <row r="12" spans="1:8" x14ac:dyDescent="0.45">
      <c r="A12" s="175"/>
      <c r="B12" s="175"/>
      <c r="C12" s="175"/>
      <c r="D12" s="175"/>
      <c r="E12" s="175"/>
      <c r="F12" s="175"/>
      <c r="G12" s="175"/>
    </row>
    <row r="13" spans="1:8" x14ac:dyDescent="0.45">
      <c r="A13" s="175"/>
      <c r="B13" s="175"/>
      <c r="C13" s="175"/>
      <c r="D13" s="175"/>
      <c r="E13" s="175"/>
      <c r="F13" s="175"/>
      <c r="G13" s="175"/>
    </row>
    <row r="14" spans="1:8" x14ac:dyDescent="0.45">
      <c r="A14" s="175"/>
      <c r="B14" s="175"/>
      <c r="C14" s="175"/>
      <c r="D14" s="175"/>
      <c r="E14" s="175"/>
      <c r="F14" s="175"/>
      <c r="G14" s="175"/>
    </row>
    <row r="15" spans="1:8" x14ac:dyDescent="0.45">
      <c r="A15" s="175"/>
      <c r="B15" s="175"/>
      <c r="C15" s="175"/>
      <c r="D15" s="175"/>
      <c r="E15" s="175"/>
      <c r="F15" s="175"/>
      <c r="G15" s="175"/>
    </row>
    <row r="16" spans="1:8" x14ac:dyDescent="0.45">
      <c r="A16" s="175"/>
      <c r="B16" s="175"/>
      <c r="C16" s="175"/>
      <c r="D16" s="175"/>
      <c r="E16" s="175"/>
      <c r="F16" s="175"/>
      <c r="G16" s="175"/>
    </row>
    <row r="17" spans="1:7" x14ac:dyDescent="0.45">
      <c r="A17" s="175"/>
      <c r="B17" s="175"/>
      <c r="C17" s="175"/>
      <c r="D17" s="175"/>
      <c r="E17" s="175"/>
      <c r="F17" s="175"/>
      <c r="G17" s="175"/>
    </row>
    <row r="18" spans="1:7" x14ac:dyDescent="0.45">
      <c r="A18" s="175"/>
      <c r="B18" s="175"/>
      <c r="C18" s="175"/>
      <c r="D18" s="175"/>
      <c r="E18" s="175"/>
      <c r="F18" s="175"/>
      <c r="G18" s="175"/>
    </row>
    <row r="19" spans="1:7" x14ac:dyDescent="0.45">
      <c r="A19" s="175"/>
      <c r="B19" s="175"/>
      <c r="C19" s="175"/>
      <c r="D19" s="175"/>
      <c r="E19" s="175"/>
      <c r="F19" s="175"/>
      <c r="G19" s="175"/>
    </row>
    <row r="20" spans="1:7" x14ac:dyDescent="0.45">
      <c r="A20" s="175"/>
      <c r="B20" s="175"/>
      <c r="C20" s="175"/>
      <c r="D20" s="175"/>
      <c r="E20" s="175"/>
      <c r="F20" s="175"/>
      <c r="G20" s="175"/>
    </row>
    <row r="21" spans="1:7" x14ac:dyDescent="0.45">
      <c r="A21" s="175"/>
      <c r="B21" s="175"/>
      <c r="C21" s="175"/>
      <c r="D21" s="175"/>
      <c r="E21" s="175"/>
      <c r="F21" s="175"/>
      <c r="G21" s="175"/>
    </row>
    <row r="22" spans="1:7" x14ac:dyDescent="0.45">
      <c r="A22" s="175"/>
      <c r="B22" s="175"/>
      <c r="C22" s="175"/>
      <c r="D22" s="175"/>
      <c r="E22" s="175"/>
      <c r="F22" s="175"/>
      <c r="G22" s="175"/>
    </row>
    <row r="23" spans="1:7" x14ac:dyDescent="0.45">
      <c r="A23" s="175"/>
      <c r="B23" s="175"/>
      <c r="C23" s="175"/>
      <c r="D23" s="175"/>
      <c r="E23" s="175"/>
      <c r="F23" s="175"/>
      <c r="G23" s="175"/>
    </row>
    <row r="24" spans="1:7" x14ac:dyDescent="0.45">
      <c r="A24" s="175"/>
      <c r="B24" s="175"/>
      <c r="C24" s="175"/>
      <c r="D24" s="175"/>
      <c r="E24" s="175"/>
      <c r="F24" s="175"/>
      <c r="G24" s="175"/>
    </row>
    <row r="25" spans="1:7" x14ac:dyDescent="0.45">
      <c r="A25" s="175"/>
      <c r="B25" s="175"/>
      <c r="C25" s="175"/>
      <c r="D25" s="175"/>
      <c r="E25" s="175"/>
      <c r="F25" s="175"/>
      <c r="G25" s="175"/>
    </row>
    <row r="26" spans="1:7" x14ac:dyDescent="0.45">
      <c r="A26" s="175"/>
      <c r="B26" s="175"/>
      <c r="C26" s="175"/>
      <c r="D26" s="175"/>
      <c r="E26" s="175"/>
      <c r="F26" s="175"/>
      <c r="G26" s="175"/>
    </row>
    <row r="27" spans="1:7" x14ac:dyDescent="0.45">
      <c r="A27" s="175"/>
      <c r="B27" s="175"/>
      <c r="C27" s="175"/>
      <c r="D27" s="175"/>
      <c r="E27" s="175"/>
      <c r="F27" s="175"/>
      <c r="G27" s="175"/>
    </row>
    <row r="28" spans="1:7" x14ac:dyDescent="0.45">
      <c r="A28" s="175"/>
      <c r="B28" s="175"/>
      <c r="C28" s="175"/>
      <c r="D28" s="175"/>
      <c r="E28" s="175"/>
      <c r="F28" s="175"/>
      <c r="G28" s="175"/>
    </row>
    <row r="29" spans="1:7" x14ac:dyDescent="0.45">
      <c r="A29" s="175"/>
      <c r="B29" s="175"/>
      <c r="C29" s="175"/>
      <c r="D29" s="175"/>
      <c r="E29" s="175"/>
      <c r="F29" s="175"/>
      <c r="G29" s="175"/>
    </row>
    <row r="30" spans="1:7" x14ac:dyDescent="0.45">
      <c r="A30" s="175"/>
      <c r="B30" s="175"/>
      <c r="C30" s="175"/>
      <c r="D30" s="175"/>
      <c r="E30" s="175"/>
      <c r="F30" s="175"/>
      <c r="G30" s="175"/>
    </row>
    <row r="31" spans="1:7" x14ac:dyDescent="0.45">
      <c r="A31" s="175"/>
      <c r="B31" s="175"/>
      <c r="C31" s="175"/>
      <c r="D31" s="175"/>
      <c r="E31" s="175"/>
      <c r="F31" s="175"/>
      <c r="G31" s="175"/>
    </row>
    <row r="32" spans="1:7" x14ac:dyDescent="0.45">
      <c r="A32" s="175"/>
      <c r="B32" s="175"/>
      <c r="C32" s="175"/>
      <c r="D32" s="175"/>
      <c r="E32" s="175"/>
      <c r="F32" s="175"/>
      <c r="G32" s="175"/>
    </row>
    <row r="33" spans="1:7" x14ac:dyDescent="0.45">
      <c r="A33" s="175"/>
      <c r="B33" s="175"/>
      <c r="C33" s="175"/>
      <c r="D33" s="175"/>
      <c r="E33" s="175"/>
      <c r="F33" s="175"/>
      <c r="G33" s="175"/>
    </row>
    <row r="34" spans="1:7" x14ac:dyDescent="0.45">
      <c r="A34" s="175"/>
      <c r="B34" s="175"/>
      <c r="C34" s="175"/>
      <c r="D34" s="175"/>
      <c r="E34" s="175"/>
      <c r="F34" s="175"/>
      <c r="G34" s="175"/>
    </row>
    <row r="35" spans="1:7" x14ac:dyDescent="0.45">
      <c r="A35" s="175"/>
      <c r="B35" s="175"/>
      <c r="C35" s="175"/>
      <c r="D35" s="175"/>
      <c r="E35" s="175"/>
      <c r="F35" s="175"/>
      <c r="G35" s="175"/>
    </row>
    <row r="36" spans="1:7" x14ac:dyDescent="0.45">
      <c r="A36" s="175"/>
      <c r="B36" s="175"/>
      <c r="C36" s="175"/>
      <c r="D36" s="175"/>
      <c r="E36" s="175"/>
      <c r="F36" s="175"/>
      <c r="G36" s="175"/>
    </row>
    <row r="37" spans="1:7" x14ac:dyDescent="0.45">
      <c r="A37" s="175"/>
      <c r="B37" s="175"/>
      <c r="C37" s="175"/>
      <c r="D37" s="175"/>
      <c r="E37" s="175"/>
      <c r="F37" s="175"/>
      <c r="G37" s="175"/>
    </row>
    <row r="38" spans="1:7" x14ac:dyDescent="0.45">
      <c r="A38" s="175"/>
      <c r="B38" s="175"/>
      <c r="C38" s="175"/>
      <c r="D38" s="175"/>
      <c r="E38" s="175"/>
      <c r="F38" s="175"/>
      <c r="G38" s="175"/>
    </row>
  </sheetData>
  <sheetProtection algorithmName="SHA-512" hashValue="QwKcxv9uqSDMPJK3OISnjWMQ2yEXcRPP5qyEulrCG4tkm3eHDRhFRS3mWxdHxXLt879nsr/bNXsVEaT2k3PGkA==" saltValue="vDnN/YgW3Yije7xBJQKQLg=="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5</vt:i4>
      </vt:variant>
    </vt:vector>
  </HeadingPairs>
  <TitlesOfParts>
    <vt:vector size="25" baseType="lpstr">
      <vt:lpstr>Auswertung</vt:lpstr>
      <vt:lpstr>Datenübernahme</vt:lpstr>
      <vt:lpstr>Signifikanz</vt:lpstr>
      <vt:lpstr>Ausfüllhinweise</vt:lpstr>
      <vt:lpstr>Kurzanleitung</vt:lpstr>
      <vt:lpstr>Kontakt</vt:lpstr>
      <vt:lpstr>Teilnehmerdaten</vt:lpstr>
      <vt:lpstr>Ergebnisse</vt:lpstr>
      <vt:lpstr>Mitteilungen</vt:lpstr>
      <vt:lpstr>Natrium</vt:lpstr>
      <vt:lpstr>LoeslichTrocken</vt:lpstr>
      <vt:lpstr>Kochsalz</vt:lpstr>
      <vt:lpstr>Ethanol</vt:lpstr>
      <vt:lpstr>Dichte</vt:lpstr>
      <vt:lpstr>pHWert</vt:lpstr>
      <vt:lpstr>Gesamtsaeure</vt:lpstr>
      <vt:lpstr>Citronensaeure</vt:lpstr>
      <vt:lpstr>Glu_Fru_Sac</vt:lpstr>
      <vt:lpstr>Nitrat</vt:lpstr>
      <vt:lpstr>Carotin</vt:lpstr>
      <vt:lpstr>Auswertung!_ftn1</vt:lpstr>
      <vt:lpstr>Datenübernahme!Druckbereich</vt:lpstr>
      <vt:lpstr>Signifikanz!Druckbereich</vt:lpstr>
      <vt:lpstr>Ausfüllhinweise!OLE_LINK1</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2025-02-21T20:02:32Z</cp:lastPrinted>
  <dcterms:created xsi:type="dcterms:W3CDTF">2005-02-14T18:41:01Z</dcterms:created>
  <dcterms:modified xsi:type="dcterms:W3CDTF">2025-02-22T18:18:10Z</dcterms:modified>
</cp:coreProperties>
</file>