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FB0A7C22-D3D2-4D85-8792-E957D7D55D46}" xr6:coauthVersionLast="47" xr6:coauthVersionMax="47" xr10:uidLastSave="{00000000-0000-0000-0000-000000000000}"/>
  <workbookProtection workbookAlgorithmName="SHA-512" workbookHashValue="aCJUzkScnozGkTxvRD6bhv0HyidtMdvqG8mvJTWKirVk6/x2GsX7p4Rn/JldJ09Zj5QmF0YjKfHrA/NWCa1fSw==" workbookSaltValue="4XJL16TtroGsh05bxDfQZQ==" workbookSpinCount="100000" lockStructure="1"/>
  <bookViews>
    <workbookView xWindow="-98" yWindow="-98" windowWidth="28996" windowHeight="15675" activeTab="5" xr2:uid="{00000000-000D-0000-FFFF-FFFF00000000}"/>
  </bookViews>
  <sheets>
    <sheet name="Auswertung" sheetId="75" r:id="rId1"/>
    <sheet name="Datenübernahme" sheetId="76" r:id="rId2"/>
    <sheet name="Signifikanz" sheetId="77" r:id="rId3"/>
    <sheet name="Ausfüllhinweise" sheetId="78" r:id="rId4"/>
    <sheet name="Kurzanleitung" sheetId="79" r:id="rId5"/>
    <sheet name="Kontakt" sheetId="58" r:id="rId6"/>
    <sheet name="Teilnehmerdaten" sheetId="17" state="hidden" r:id="rId7"/>
    <sheet name="Ergebnisse" sheetId="5" r:id="rId8"/>
    <sheet name="Mitteilungen" sheetId="15" r:id="rId9"/>
    <sheet name="Weinsäure" sheetId="64" state="hidden" r:id="rId10"/>
    <sheet name="Sulfat" sheetId="66" state="hidden" r:id="rId11"/>
    <sheet name="LoeslichTrocken" sheetId="65" state="hidden" r:id="rId12"/>
    <sheet name="Dichte" sheetId="18" state="hidden" r:id="rId13"/>
    <sheet name="pH-Wert" sheetId="21" state="hidden" r:id="rId14"/>
    <sheet name="Gesamtsäure" sheetId="22" state="hidden" r:id="rId15"/>
    <sheet name="GluFruSac" sheetId="80" state="hidden" r:id="rId16"/>
    <sheet name="Asche" sheetId="27" state="hidden" r:id="rId17"/>
    <sheet name="Elemente" sheetId="30" state="hidden" r:id="rId18"/>
    <sheet name="Phosphat" sheetId="32" state="hidden" r:id="rId19"/>
    <sheet name="Aepfelsäure" sheetId="50" state="hidden" r:id="rId20"/>
    <sheet name="Ascorbinsäure" sheetId="63" state="hidden" r:id="rId21"/>
    <sheet name="Citronensäure" sheetId="59" state="hidden" r:id="rId22"/>
    <sheet name="IsoCitronensäure" sheetId="26" state="hidden" r:id="rId23"/>
    <sheet name="Prolin" sheetId="49" state="hidden" r:id="rId24"/>
    <sheet name="Formolzahl" sheetId="61" state="hidden" r:id="rId25"/>
    <sheet name="HesperidinNaringin" sheetId="60" state="hidden" r:id="rId26"/>
    <sheet name="Sorbit" sheetId="48" state="hidden" r:id="rId27"/>
    <sheet name="Ethanol" sheetId="62"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ftn1" localSheetId="0">Auswertung!$A$3</definedName>
    <definedName name="_ftn1" localSheetId="2">Signifikanz!#REF!</definedName>
    <definedName name="_ftnref1" localSheetId="0">Auswertung!#REF!</definedName>
    <definedName name="_ftnref1" localSheetId="2">Signifikanz!#REF!</definedName>
    <definedName name="Daten" localSheetId="3">#REF!</definedName>
    <definedName name="Daten" localSheetId="4">#REF!</definedName>
    <definedName name="Daten">#REF!</definedName>
    <definedName name="_xlnm.Print_Area" localSheetId="1">Datenübernahme!$A$1:$C$8</definedName>
    <definedName name="_xlnm.Print_Area" localSheetId="7">Ergebnisse!$A$1:$H$83</definedName>
    <definedName name="_xlnm.Print_Area" localSheetId="2">Signifikanz!$A$1:$C$10</definedName>
    <definedName name="Elemente">[1]Parameter2!$B$3:$B$18</definedName>
    <definedName name="MBlei" localSheetId="3">#REF!</definedName>
    <definedName name="MBlei" localSheetId="4">#REF!</definedName>
    <definedName name="MBlei">#REF!</definedName>
    <definedName name="OLE_LINK1" localSheetId="3">Ausfüllhinweise!$A$20</definedName>
    <definedName name="Parameter2" localSheetId="3">#REF!</definedName>
    <definedName name="Parameter2" localSheetId="27">#REF!</definedName>
    <definedName name="Parameter2" localSheetId="5">#REF!</definedName>
    <definedName name="Parameter2" localSheetId="11">#REF!</definedName>
    <definedName name="Parameter2">'pH-Wert'!$B$3:$B$18</definedName>
    <definedName name="Parameter2alt" localSheetId="3">#REF!</definedName>
    <definedName name="Parameter2alt" localSheetId="4">#REF!</definedName>
    <definedName name="Parameter2alt">#REF!</definedName>
    <definedName name="test" localSheetId="3">[2]Parameter2!$B$3:$B$18</definedName>
    <definedName name="test" localSheetId="0">[3]Parameter2!$B$3:$B$18</definedName>
    <definedName name="test" localSheetId="27">[4]Parameter2!$B$3:$B$18</definedName>
    <definedName name="test" localSheetId="5">[5]Parameter2!$B$3:$B$18</definedName>
    <definedName name="test" localSheetId="4">[6]Parameter2!$B$3:$B$18</definedName>
    <definedName name="test" localSheetId="11">[7]Parameter2!$B$3:$B$18</definedName>
    <definedName name="test" localSheetId="10">[8]Parameter2!$B$3:$B$18</definedName>
    <definedName name="test" localSheetId="9">[8]Parameter2!$B$3:$B$18</definedName>
    <definedName name="test">[9]Parameter2!$B$3:$B$18</definedName>
    <definedName name="test1" localSheetId="3">[10]Parameter2!$B$3:$B$18</definedName>
    <definedName name="test1" localSheetId="4">[10]Parameter2!$B$3:$B$18</definedName>
    <definedName name="test1">[11]Parameter2!$B$3:$B$18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H23" i="5"/>
  <c r="H22" i="5"/>
  <c r="H21" i="5"/>
  <c r="F23" i="5"/>
  <c r="I53" i="5" s="1"/>
  <c r="F22" i="5"/>
  <c r="I51" i="5" s="1"/>
  <c r="F21" i="5"/>
  <c r="I49" i="5" s="1"/>
  <c r="C1" i="80"/>
  <c r="H37" i="5"/>
  <c r="F37" i="5"/>
  <c r="I82" i="5" s="1"/>
  <c r="A44" i="5"/>
  <c r="G18" i="5"/>
  <c r="I18" i="5"/>
  <c r="C39" i="18"/>
  <c r="H32" i="5"/>
  <c r="F32" i="5"/>
  <c r="B11" i="17"/>
  <c r="B10" i="17"/>
  <c r="I72" i="5" l="1"/>
  <c r="A14" i="5" l="1"/>
  <c r="A13" i="5"/>
  <c r="F4" i="5"/>
  <c r="F25" i="5"/>
  <c r="F5" i="5"/>
  <c r="I57" i="5" l="1"/>
  <c r="F33" i="5"/>
  <c r="I74" i="5" s="1"/>
  <c r="B6" i="17"/>
  <c r="C13" i="17"/>
  <c r="B13" i="17"/>
  <c r="F17" i="5"/>
  <c r="I40" i="5" s="1"/>
  <c r="C1" i="66"/>
  <c r="A83" i="5" s="1"/>
  <c r="C1" i="65"/>
  <c r="H17" i="5" s="1"/>
  <c r="C1" i="64"/>
  <c r="A40" i="5"/>
  <c r="F30" i="5"/>
  <c r="I68" i="5" s="1"/>
  <c r="C1" i="63"/>
  <c r="H33" i="5" s="1"/>
  <c r="F36" i="5"/>
  <c r="I80" i="5" s="1"/>
  <c r="C1" i="62"/>
  <c r="H36" i="5" s="1"/>
  <c r="F28" i="5"/>
  <c r="I64" i="5" s="1"/>
  <c r="F27" i="5"/>
  <c r="I61" i="5" s="1"/>
  <c r="F26" i="5"/>
  <c r="I59" i="5" s="1"/>
  <c r="C1" i="27"/>
  <c r="H24" i="5" s="1"/>
  <c r="C1" i="50"/>
  <c r="H30" i="5" s="1"/>
  <c r="C1" i="59"/>
  <c r="H31" i="5" s="1"/>
  <c r="C1" i="18"/>
  <c r="H18" i="5" s="1"/>
  <c r="A18" i="5"/>
  <c r="F18" i="5"/>
  <c r="I42" i="5" s="1"/>
  <c r="A19" i="5"/>
  <c r="F19" i="5"/>
  <c r="I45" i="5" s="1"/>
  <c r="F20" i="5"/>
  <c r="I47" i="5" s="1"/>
  <c r="F24" i="5"/>
  <c r="F29" i="5"/>
  <c r="I66" i="5" s="1"/>
  <c r="F31" i="5"/>
  <c r="I70" i="5" s="1"/>
  <c r="F34" i="5"/>
  <c r="I76" i="5" s="1"/>
  <c r="F35" i="5"/>
  <c r="I78" i="5" s="1"/>
  <c r="A53" i="5"/>
  <c r="A55" i="5"/>
  <c r="A59" i="5"/>
  <c r="A61" i="5"/>
  <c r="A64" i="5"/>
  <c r="C1" i="61"/>
  <c r="H35" i="5" s="1"/>
  <c r="C1" i="22"/>
  <c r="H20" i="5" s="1"/>
  <c r="C1" i="60"/>
  <c r="C1" i="26"/>
  <c r="C1" i="30"/>
  <c r="H26" i="5" s="1"/>
  <c r="B16" i="58"/>
  <c r="B17" i="58"/>
  <c r="B18" i="58"/>
  <c r="B19" i="58"/>
  <c r="H1" i="15"/>
  <c r="C1" i="32"/>
  <c r="H29" i="5" s="1"/>
  <c r="C1" i="21"/>
  <c r="H19" i="5" s="1"/>
  <c r="C1" i="49"/>
  <c r="H34" i="5" s="1"/>
  <c r="C1" i="48"/>
  <c r="B1" i="17"/>
  <c r="B2" i="17"/>
  <c r="B4" i="17"/>
  <c r="D5" i="17"/>
  <c r="D8" i="17" s="1"/>
  <c r="B5" i="17" s="1"/>
  <c r="B7" i="17"/>
  <c r="A45" i="5" l="1"/>
  <c r="H25" i="5"/>
  <c r="A58" i="5" s="1"/>
  <c r="H27" i="5"/>
  <c r="A62" i="5" s="1"/>
  <c r="H28" i="5"/>
  <c r="A65" i="5" s="1"/>
  <c r="A51" i="5"/>
  <c r="A75" i="5"/>
  <c r="A73" i="5"/>
  <c r="A71" i="5"/>
  <c r="A79" i="5"/>
  <c r="A67" i="5"/>
  <c r="A49" i="5"/>
  <c r="A46" i="5"/>
  <c r="A81" i="5"/>
  <c r="A69" i="5"/>
  <c r="A60" i="5"/>
  <c r="A48" i="5"/>
  <c r="A50" i="5"/>
  <c r="A52" i="5"/>
  <c r="I55" i="5"/>
  <c r="A56" i="5" s="1"/>
  <c r="A41" i="5"/>
  <c r="A77" i="5"/>
  <c r="A5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35B0EDEB-D70D-4035-8DA2-992D2F96489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44006129-D958-45AC-BE4A-DF90AC53FA3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<sst xmlns="http://schemas.openxmlformats.org/spreadsheetml/2006/main" count="671" uniqueCount="468">
  <si>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</si>
  <si>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</si>
  <si>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</si>
  <si>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</si>
  <si>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</si>
  <si>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</si>
  <si>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</si>
  <si>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</si>
  <si>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</si>
  <si>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</si>
  <si>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</si>
  <si>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</si>
  <si>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</si>
  <si>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</si>
  <si>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</si>
  <si>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</si>
  <si>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</si>
  <si>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</si>
  <si>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</si>
  <si>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</si>
  <si>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</si>
  <si>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</si>
  <si>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</si>
  <si>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</si>
  <si>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</si>
  <si>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</si>
  <si>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</si>
  <si>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</si>
  <si>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</si>
  <si>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</si>
  <si>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</si>
  <si>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</si>
  <si>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</si>
  <si>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</si>
  <si>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</si>
  <si>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</si>
  <si>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</si>
  <si>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</si>
  <si>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</si>
  <si>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</si>
  <si>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</si>
  <si>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</si>
  <si>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</si>
  <si>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Saccharose, wasserfrei</t>
  </si>
  <si>
    <t>Glucose, wasserfrei</t>
  </si>
  <si>
    <t>Fructose, wasserfrei</t>
  </si>
  <si>
    <t>Asche</t>
  </si>
  <si>
    <t>Kalium</t>
  </si>
  <si>
    <t>Calcium</t>
  </si>
  <si>
    <t>Magnesium</t>
  </si>
  <si>
    <t>Teilnahmen</t>
  </si>
  <si>
    <t>g/L</t>
  </si>
  <si>
    <t>mg/L</t>
  </si>
  <si>
    <t>Phosphat</t>
  </si>
  <si>
    <t>Phosphat, berechnet als PO4</t>
  </si>
  <si>
    <t>Teilnahme</t>
  </si>
  <si>
    <t>Beschreibung der verwendeten Analysenverfahren (Teil 2)</t>
  </si>
  <si>
    <t>Beschreibung der verwendeten Analysenverfahren (Teil 1)</t>
  </si>
  <si>
    <t>Parameter 10</t>
  </si>
  <si>
    <t>Parameter 11</t>
  </si>
  <si>
    <t>Biegeschwinger</t>
  </si>
  <si>
    <t>Schweizerisches Lebensmittelbuch Kapitel 28 / 3.1.3</t>
  </si>
  <si>
    <t>IFU Nr. 1</t>
  </si>
  <si>
    <t>DIN EN 1131</t>
  </si>
  <si>
    <t>Hydrostatische Waage</t>
  </si>
  <si>
    <t>IFU Nr. 11</t>
  </si>
  <si>
    <t>Potentiometrisch</t>
  </si>
  <si>
    <t>Schweizerisches Lebensmittelbuch Kapitel  28A / 7.1</t>
  </si>
  <si>
    <t>IFU Nr. 3</t>
  </si>
  <si>
    <t>ICP-OES</t>
  </si>
  <si>
    <t>ICP-MS</t>
  </si>
  <si>
    <t>Flammenphotometrisch</t>
  </si>
  <si>
    <t>Komplexometrische Titration</t>
  </si>
  <si>
    <t>DIN 38406 Teil 13</t>
  </si>
  <si>
    <t>DIN EN ISO 7980 DEV</t>
  </si>
  <si>
    <t>IFU Nr. 33</t>
  </si>
  <si>
    <t>DIN EN ISO 11885</t>
  </si>
  <si>
    <t>Schweizerisches Lebensmittelbuch Kapitel 28A /8.1</t>
  </si>
  <si>
    <t>IFU Nr. 9</t>
  </si>
  <si>
    <t>DIN EN 1135</t>
  </si>
  <si>
    <t>IFU Nr. 35</t>
  </si>
  <si>
    <t>Photometrisch</t>
  </si>
  <si>
    <t>Photometrisch nach Anfärben mit Molybdat-Vanadat-Lösung</t>
  </si>
  <si>
    <t>Cerimetrisch</t>
  </si>
  <si>
    <t>Quarzschwinger-Dichtemessgerät</t>
  </si>
  <si>
    <t>§ 64 LFGB Nr. L 31.00-1</t>
  </si>
  <si>
    <t>§ 64 LFGB Nr. L 31.00-1, modifiziert</t>
  </si>
  <si>
    <t>§ 64 LFGB Nr. L 36.00-3, modifiziert</t>
  </si>
  <si>
    <t>§ 64 LFGB Nr. L 36.00-3a</t>
  </si>
  <si>
    <t>§ 64 LFGB Nr. L 31.00-4</t>
  </si>
  <si>
    <t>§ 64 LFGB Nr. L 31.00-4, modifiziert</t>
  </si>
  <si>
    <t>§ 64 LFGB Nr. L 06.00-4</t>
  </si>
  <si>
    <t>§ 64 LFGB Nr. L 06.00-4, modifiziert</t>
  </si>
  <si>
    <t>DIN EN 12630:1999</t>
  </si>
  <si>
    <t>§ 64 LFGB Nr. L 20.01/02-2</t>
  </si>
  <si>
    <t>§ 64 LFGB Nr. L 20.01/02-2, modifiziert</t>
  </si>
  <si>
    <t>§ 64 LFGB Nr. L 06.00-9</t>
  </si>
  <si>
    <t>§ 64 LFGB Nr. L 06.00-9, modifiziert</t>
  </si>
  <si>
    <t>Deadline</t>
  </si>
  <si>
    <t>Schweizerisches Lebensmittelbuch Kapitel 30A / 2.2</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</si>
  <si>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</si>
  <si>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</si>
  <si>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</si>
  <si>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</si>
  <si>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</si>
  <si>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</si>
  <si>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</si>
  <si>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</si>
  <si>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</si>
  <si>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</si>
  <si>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</si>
  <si>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</si>
  <si>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</si>
  <si>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</si>
  <si>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</si>
  <si>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 64 LFGB Nr. L 31.00-3 (DIN EN 12147:1997)</t>
  </si>
  <si>
    <t>§ 64 LFGB Nr. L 31.00-3 (DIN EN 12147:1997), modifiziert</t>
  </si>
  <si>
    <t>DIN EN12147:2000</t>
  </si>
  <si>
    <t>§ 64 LFGB Nr. L 00.00-72, modifiziert</t>
  </si>
  <si>
    <t>DIN EN 1132:1999</t>
  </si>
  <si>
    <t>§ 64 LFGB Nr. L 31.00-2 (DIN EN 1132:1994)</t>
  </si>
  <si>
    <t>§ 64 LFGB Nr. L 31.00-2 (DIN EN 1132:1994), modifiziert</t>
  </si>
  <si>
    <t>Enzymatisch nach r-biopharm / Roche, Einzelreagentien</t>
  </si>
  <si>
    <t>§ 64 LFGB Nr. L 31.00-10 (DIN EN 1134:1994)</t>
  </si>
  <si>
    <t>§ 64 LFGB Nr. L 31.00-10 (DIN EN 1134:1994), modifiziert</t>
  </si>
  <si>
    <t>DIN EN ISO 11885, modifiziert</t>
  </si>
  <si>
    <t>DIN 38406 E29</t>
  </si>
  <si>
    <t>FAAS mit CsCl-Zusatz; Ehylen/Luft</t>
  </si>
  <si>
    <t>§ 64 LFGB Nr. L 31.00-6 (DIN EN 1136:1994)</t>
  </si>
  <si>
    <t>§ 64 LFGB Nr. L 31.00-6 (DIN EN 1136:1994), modifiziert</t>
  </si>
  <si>
    <t>Hinweise zur Auswertung</t>
  </si>
  <si>
    <t>Zur Vermeidung zu „breiter“ Beurteilungszonen wird deshalb bei der Auswertung bei allen Parametern der Wert der Zielstandardabweichung auf maximal 22 % vom Wert des Medians beschränkt.</t>
  </si>
  <si>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</si>
  <si>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</si>
  <si>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</si>
  <si>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</si>
  <si>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</si>
  <si>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</si>
  <si>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</si>
  <si>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</si>
  <si>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06</t>
  </si>
  <si>
    <t>AVV Kap. V.1 (Frank-Junge, Weinanalytik B.V.1) (pyknometrisch)</t>
  </si>
  <si>
    <t>Enzymatisch, Scil (PGI) Best. 1002782</t>
  </si>
  <si>
    <t>AAS-Bestimmung aus der Aschelösung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</si>
  <si>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</si>
  <si>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</si>
  <si>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</si>
  <si>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</si>
  <si>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</si>
  <si>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</si>
  <si>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</si>
  <si>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Potentiometrisch bis pH 8,1</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</si>
  <si>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</si>
  <si>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</si>
  <si>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</si>
  <si>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</si>
  <si>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</si>
  <si>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</si>
  <si>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</si>
  <si>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</si>
  <si>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</si>
  <si>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</si>
  <si>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AES</t>
  </si>
  <si>
    <t>Kapillareletrophorese</t>
  </si>
  <si>
    <t>L-Ascorbinsäure</t>
  </si>
  <si>
    <t>Hesperidin</t>
  </si>
  <si>
    <t>Parameter 12</t>
  </si>
  <si>
    <t>IFU Nr. 58</t>
  </si>
  <si>
    <t>§ 64 LFGB Nr. L 31.00-19</t>
  </si>
  <si>
    <t>§ 64 LFGB Nr. L 31.00-19, modifiziert</t>
  </si>
  <si>
    <t>Zentrifugation/Filtration/Klärung (ohne Anreicherung); HPLC (UV- oder DAD-Detektion)</t>
  </si>
  <si>
    <t>Zentrifugation/Filtration/Klärung (ohne Anreicherung); HPLC (MS-Detektion)</t>
  </si>
  <si>
    <t>Zentrifugation/Filtration/Klärung (mit Anreicherung); HPLC (UV- oder DAD-Detektion)</t>
  </si>
  <si>
    <t>Zentrifugation/Filtration/Klärung (mit Anreicherung); HPLC (MS-Detektion)</t>
  </si>
  <si>
    <t>§ 64 LFGB Nr. L 00.00-85 (DIN EN 14130)</t>
  </si>
  <si>
    <t>§ 64 LFGB Nr. L 00.00-85 (DIN EN 14130), modifiziert</t>
  </si>
  <si>
    <t>§ 64 LFGB Nr. L 26.04-2</t>
  </si>
  <si>
    <t>§ 64 LFGB Nr. L 26.04-2, modifiziert</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</si>
  <si>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</si>
  <si>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</si>
  <si>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</si>
  <si>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</si>
  <si>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</si>
  <si>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</si>
  <si>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</si>
  <si>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</si>
  <si>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Ultraschall-Extraktion mit heißem Wasser, Zugabe von Dithiothreitol</t>
  </si>
  <si>
    <t>Potentiometrisch (Dichlorphenolindophenolreaktion)</t>
  </si>
  <si>
    <t>§ 64 LFGB Nr. L 26.04-3</t>
  </si>
  <si>
    <t>TS 1728 ISO 1842</t>
  </si>
  <si>
    <t>Anton Paar DMA 4500 oder DMA 5000</t>
  </si>
  <si>
    <t>DIN EN 12148, auch modifiziert</t>
  </si>
  <si>
    <t>AOAC 940.26, 2002</t>
  </si>
  <si>
    <t>SCIL-Test EnzytecTM fluid Glucose/Fructose (Ref. 5160)</t>
  </si>
  <si>
    <t>SCIL-Test EnzytecTM fluid Saccharose (Gesamtglucose) (Ref. 5180)</t>
  </si>
  <si>
    <t>IFU Nr. 55</t>
  </si>
  <si>
    <t>IFU Nr. 56</t>
  </si>
  <si>
    <t>DIN EN ISO 11885 / ISO 17294-2</t>
  </si>
  <si>
    <t>AOAC 966.16, 2000</t>
  </si>
  <si>
    <t>AOAC 995.11, 2002</t>
  </si>
  <si>
    <t>Titration nach IFU Nr. 17 (1964)</t>
  </si>
  <si>
    <t>Erbslöh VC Test</t>
  </si>
  <si>
    <t>Sorbit</t>
  </si>
  <si>
    <t>Enzymatisch nach r-biopharm / Roche Nr. 10 670 057 035</t>
  </si>
  <si>
    <t>HPLC</t>
  </si>
  <si>
    <t>IFU Nr. 62</t>
  </si>
  <si>
    <t>Ionenaustauschchromatographie mit amperometrischer Detektion</t>
  </si>
  <si>
    <t>enzymatisch nach r-biopharm / Roche, Einzelreagentien</t>
  </si>
  <si>
    <t>Aus der Asche nach § 64 LFGB Nr. L 03.00-17</t>
  </si>
  <si>
    <t>FAAS mit CsCl-Zusatz; Acetylen/Luft</t>
  </si>
  <si>
    <t>DAB 10 Grundlieferung 1991</t>
  </si>
  <si>
    <t>§ 64 LFGB Nr. L 01.00-28 (aräometrische Dichte Bestimmung)</t>
  </si>
  <si>
    <t>§ 64 LFGB Nr. L 31.00-12 (DIN EN 1140: 1994)</t>
  </si>
  <si>
    <t>§ 64 LFGB Nr. L 31.00-12 (DIN EN 1140: 1994), modifiziert</t>
  </si>
  <si>
    <t>ICP-AES</t>
  </si>
  <si>
    <t>Cerimetrisch aus der Asche</t>
  </si>
  <si>
    <t>ICP MS aus Aschelösung</t>
  </si>
  <si>
    <t>ICP-MS aus der Asche</t>
  </si>
  <si>
    <t>§ 64 LFGB L 07.00-56</t>
  </si>
  <si>
    <t>Mittels Spindeln</t>
  </si>
  <si>
    <t>MEBAK III, 4. Aufl., 2002, 2.14</t>
  </si>
  <si>
    <t>VDLUVA VI C 10.2</t>
  </si>
  <si>
    <t>Beispiel für die Eingabe von 2 eMail-Adressen:
Example how to type in 2 different e-mail addresses:</t>
  </si>
  <si>
    <t>info@lvus.de; ergebnisse@lvus.de</t>
  </si>
  <si>
    <t>Methode 10.6 der Richtlinie zur Füllmengenprüfung von Fertigpackungen und Prüfung von Maßbehältnissen durch die zuständige Behörde (RFP) der Eichbehörden der Länder</t>
  </si>
  <si>
    <t>Titration bis pH 8.1 (visueller Indikator)</t>
  </si>
  <si>
    <t>Oxymierung, Sylilierung, Messung mittels GC-FID</t>
  </si>
  <si>
    <t>Veraschen bei 550 °C</t>
  </si>
  <si>
    <t>DIN EN 15510, mod.</t>
  </si>
  <si>
    <t>ICP-AES nach Aufschluss</t>
  </si>
  <si>
    <t>DIN EN 15510, modifiziert</t>
  </si>
  <si>
    <t>SCIL-Test EnzytecTM fluid Glucose (Ref. 5140)</t>
  </si>
  <si>
    <t>SCIL-Test EnzytecTM fluid Fructose (Ref. 5120)</t>
  </si>
  <si>
    <t>Citronensäure</t>
  </si>
  <si>
    <t>Fruchtsaft (fruit juice)</t>
  </si>
  <si>
    <t>Citronensäure, wasserfrei</t>
  </si>
  <si>
    <t>Isocitronensäure</t>
  </si>
  <si>
    <t>§ 64 LFGB Nr. L 26.11.03-5 (enzymatisches Verfahren)</t>
  </si>
  <si>
    <t>§ 64 LFGB Nr. L 26.11.03-5 (enzymatisches Verfahren), modifiziert</t>
  </si>
  <si>
    <t>Enzymatisch nach r-biopharm / Roche Nr.  10 139076 035</t>
  </si>
  <si>
    <t>Enzymatisch nach Scil-Testsatz Nr. 1241</t>
  </si>
  <si>
    <t>Ionenchromatographie (diverse Detektoren)</t>
  </si>
  <si>
    <t>§ 64 LFGB Nr. L 31.00-14 (enzymatisches Verfahren)</t>
  </si>
  <si>
    <t>§ 64 LFGB Nr. L 31.00-14 (enzymatisches Verfahren), modifiziert</t>
  </si>
  <si>
    <t>HPLC (diverse Detektoren)</t>
  </si>
  <si>
    <t>IFU Nr. 22</t>
  </si>
  <si>
    <t>§ 64 LFGB Nr. L 26.04-4 (enzymatisches Verfahren)</t>
  </si>
  <si>
    <t>§ 64 LFGB Nr. L 26.04-4 (enzymatisches Verfahren), modifiziert</t>
  </si>
  <si>
    <t>Enzymatisch (ohne nähere Angabe)</t>
  </si>
  <si>
    <t>Ionenchromatographie</t>
  </si>
  <si>
    <t>SCIL Testsatz</t>
  </si>
  <si>
    <t>IFU Nr. 54</t>
  </si>
  <si>
    <t>§ 64 LFGB Nr. L 31.00-9 (enzymatisches Verfahren)</t>
  </si>
  <si>
    <t>§ 64 LFGB Nr. L 31.00-9 (enzymatisches Verfahren), modifiziert</t>
  </si>
  <si>
    <t>Parameter 13</t>
  </si>
  <si>
    <t>Parameter 14</t>
  </si>
  <si>
    <t>Parameter 15</t>
  </si>
  <si>
    <t>Brix-Wert wird refraktomatrisch bestimmt. Dichte wird mittels Tabelle abgelesen.</t>
  </si>
  <si>
    <t>Schweizerisches Lebensmittelbuch Methode 728.1</t>
  </si>
  <si>
    <t>§ 64 LFGB Nr. L 26.11.03-4</t>
  </si>
  <si>
    <t>§ 64 LFGB Nr. L 26.11.03-4, modifiziert</t>
  </si>
  <si>
    <t>Titrierbare Gesamtsäure
als Citronensäure</t>
  </si>
  <si>
    <t>E. Schulte 2003, GC nach Oxymierung und Silylierung</t>
  </si>
  <si>
    <t>§ 64 LFGB Nr. L 40.00-7</t>
  </si>
  <si>
    <t>§ 64 LFGB Nr. L 40.00-7, modifiziert</t>
  </si>
  <si>
    <t>§ 64 LFGB Nr. L 00.00-144 (DIN EN 1134:1994), modifiziert</t>
  </si>
  <si>
    <t>Reduktion von MTT. Photometrische Bestimmung bei 578 nm.</t>
  </si>
  <si>
    <t>photometrisch nach Fujita-Ebihara</t>
  </si>
  <si>
    <t>Prolin</t>
  </si>
  <si>
    <t>Formolzahl</t>
  </si>
  <si>
    <t>§ 64 LFGB Nr. L 40.00-3</t>
  </si>
  <si>
    <t>§ 64 LFGB Nr. L 40.00-3, modifiziert</t>
  </si>
  <si>
    <t>§ 64 LFGB Nr. L 31.00-7</t>
  </si>
  <si>
    <t>§ 64 LFGB Nr. L 31.00-7, modifiziert</t>
  </si>
  <si>
    <t>GC-FID, Flüssiginjektion</t>
  </si>
  <si>
    <t>HPLC-FLD mit FMOC Vorsäulenderivatisierung</t>
  </si>
  <si>
    <t>Aminosäuren-Analysator</t>
  </si>
  <si>
    <t>§ 64 LFGB Nr. L 31.00-8 (DIN EN 1133)</t>
  </si>
  <si>
    <t>§ 64 LFGB Nr. L 31.00-8 (DIN EN 1133), modifiziert</t>
  </si>
  <si>
    <t>Parameter 16</t>
  </si>
  <si>
    <t>EN 12143:2000</t>
  </si>
  <si>
    <t>NMR</t>
  </si>
  <si>
    <t>EnzymFast</t>
  </si>
  <si>
    <t>Veraschen bei 525 °C</t>
  </si>
  <si>
    <t>§ 64 LFGB Nr. L .00.00-144 (DIN EN 1134:1994)</t>
  </si>
  <si>
    <t>Enzymatisch nach Enzytec E1267 / r-biopharm</t>
  </si>
  <si>
    <t>IFU Nr. 49</t>
  </si>
  <si>
    <t>IFU Nr. 30</t>
  </si>
  <si>
    <t>Natrium</t>
  </si>
  <si>
    <t>Ethanol</t>
  </si>
  <si>
    <t>Parameter 17</t>
  </si>
  <si>
    <t>Parameter 18</t>
  </si>
  <si>
    <t>Parameter 19</t>
  </si>
  <si>
    <r>
      <t>Phosphat, berechnet als PO</t>
    </r>
    <r>
      <rPr>
        <vertAlign val="subscript"/>
        <sz val="12"/>
        <rFont val="Times New Roman"/>
        <family val="1"/>
      </rPr>
      <t>4</t>
    </r>
  </si>
  <si>
    <t>Bitte auswählen / Please select</t>
  </si>
  <si>
    <t>Sonstiges / other</t>
  </si>
  <si>
    <t>GC-FID</t>
  </si>
  <si>
    <t>GC-Headspace</t>
  </si>
  <si>
    <t>Enzymatisch mit Roche/r-biopharm Nr. 10 176 290 035</t>
  </si>
  <si>
    <t>§ 64 LFGB Nr. L 40.00-12 (DIN 10762:2004, enzymatisches Verfahren), modifiziert</t>
  </si>
  <si>
    <t>§ 64 LFGB Nr. L 40.00-12 (DIN 10762:2004, enzymatisches Verfahren)</t>
  </si>
  <si>
    <t>DIN EN ISO 10523 (auch modifiziert)</t>
  </si>
  <si>
    <t>§ 64 LFGB Nr. L49.07-1</t>
  </si>
  <si>
    <t>§ 64 LFGB Nr. L49.07-1, modifiziert</t>
  </si>
  <si>
    <t>OIV-MA-AS313-11 (Typ II-Methode, enzymatisches Verfahren)</t>
  </si>
  <si>
    <t>OIV-MA-AS313-11 (Typ II-Methode, enzymatisches Verfahren), modifiziert</t>
  </si>
  <si>
    <t>L-Äpfelsäure, enzymatisch</t>
  </si>
  <si>
    <t>MEBAK WBBM 2.9.2</t>
  </si>
  <si>
    <t>§ 64 LFGB Nr. L 20.01/02-1 (auch modifiziert)</t>
  </si>
  <si>
    <t>§ 64 LFGB L 06.00-2 (auch modifiziert)</t>
  </si>
  <si>
    <t>§ 64 LFGB L 05.00-10 (auch modifiziert)</t>
  </si>
  <si>
    <t>ICP-MS nach Aufschluss</t>
  </si>
  <si>
    <t>P mittels ICP-MS nach Aufschluss</t>
  </si>
  <si>
    <t>§ 64 LFGB Nr. L 31.00-15 (enzymatisches Verfahren), auch modifiziert</t>
  </si>
  <si>
    <t>IC (diverse Detektoren)</t>
  </si>
  <si>
    <t>enzymatisch nach Megazyme K-CITR</t>
  </si>
  <si>
    <t>§ 64 LFGB L 18.00-14 (auch modifiziert)</t>
  </si>
  <si>
    <t>HPLC RI-Detektion</t>
  </si>
  <si>
    <t>enzymatisch mit Megazyme K-ETOH</t>
  </si>
  <si>
    <t>Enzymatisch nach r-biopharm / Roche Nr. 10 414 433 035</t>
  </si>
  <si>
    <t>Enzymatisch mit Thermo Fisher 984300</t>
  </si>
  <si>
    <t>H1-NMR</t>
  </si>
  <si>
    <t>Enzymatisch nach Enzytec E1214</t>
  </si>
  <si>
    <t>Enzymatisch nach Thermo Fisher M892</t>
  </si>
  <si>
    <t>Thermo Fisher MC98</t>
  </si>
  <si>
    <t>§ 64 LFGB Nr. L 26.04-3 (auch modifiziert)</t>
  </si>
  <si>
    <t>L-Äpfelsäure</t>
  </si>
  <si>
    <t>Schweizerisches Lebensmittelbuch Nr 726.1: 01-1988 (vormals Kapitel 28A, 9.4)</t>
  </si>
  <si>
    <t>DGF C-IV 2d, auch modifiziert</t>
  </si>
  <si>
    <t>OIV-MA-AS2-04</t>
  </si>
  <si>
    <t>Enzymatisch nach Thermo Fisher Nr. 984302</t>
  </si>
  <si>
    <t>Lösliche Trockenmasse (°Brix)</t>
  </si>
  <si>
    <t>g/100 g</t>
  </si>
  <si>
    <t>Weinsäure</t>
  </si>
  <si>
    <r>
      <rPr>
        <vertAlign val="superscript"/>
        <sz val="11"/>
        <rFont val="Times New Roman"/>
        <family val="1"/>
      </rPr>
      <t>1</t>
    </r>
    <r>
      <rPr>
        <sz val="11"/>
        <rFont val="Times New Roman"/>
        <family val="1"/>
      </rPr>
      <t>H-Kernresonanzspektroskopie</t>
    </r>
  </si>
  <si>
    <t>R-Biopharm Enzytec TM Color Tartaric Acid; Umsetzung mit Vanadat</t>
  </si>
  <si>
    <t>Kapillar-Elektrophorese</t>
  </si>
  <si>
    <t>FTIR-Spektroskopie (mittleres Infrarot; z.B. WineScan)</t>
  </si>
  <si>
    <t>Automatisierte kolorimetrische Methode (Reaktionsprinzip angeben)</t>
  </si>
  <si>
    <t>Schnellmethode nach Rebelein (Farbreaktion mit Vanadinsäure/Ammoniumvanadat in essigsauer Silbernitratlösung mit Kohlezusatz) gleich SLMB, Methode Nr. 845</t>
  </si>
  <si>
    <t>photometrisch nach Rebelein (Farbreaktion mit Vanadinsäure/Ammoniumvanadat nach Anionenaustauschbehandlung früher auch OIV-MA-AS313-05B</t>
  </si>
  <si>
    <t>modifiziert</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</si>
  <si>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</si>
  <si>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</si>
  <si>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</si>
  <si>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</si>
  <si>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</si>
  <si>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</si>
  <si>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</si>
  <si>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</si>
  <si>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</si>
  <si>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</si>
  <si>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Gravimetrisch als Bariumsulfat (zweckmäßiger als 'OIV-MA-AS321, modifiziert' eintragen)</t>
  </si>
  <si>
    <t>Kaliumsulfat</t>
  </si>
  <si>
    <t>ml 0,1 n NaOH  /100 mL</t>
  </si>
  <si>
    <t>VO (EU) 974/2014, Refraktrometrie</t>
  </si>
  <si>
    <t>IFU Nr. 8</t>
  </si>
  <si>
    <t>IFU Nr. 8a</t>
  </si>
  <si>
    <t>IFU Nr. 1a</t>
  </si>
  <si>
    <t>VDLUFA-Methode C 12.4</t>
  </si>
  <si>
    <t>pyknometrisch</t>
  </si>
  <si>
    <t>Schweizerisches Lebensmittelbuch 667</t>
  </si>
  <si>
    <t>VDLUFA-Methode C 8.2</t>
  </si>
  <si>
    <t>§ 64 LFGB, 26.04-4 (Juni 1987), auch modifiziert</t>
  </si>
  <si>
    <t>HPLC nach § 64 LFGB Nr. 00.00-143 (Januar 2013), auch modifiziert</t>
  </si>
  <si>
    <t>DIN EN 15621</t>
  </si>
  <si>
    <t>DIN EN 15621, modifiziert</t>
  </si>
  <si>
    <t>§ 64 LFGB Nr. L .00.00-135:2011-01</t>
  </si>
  <si>
    <t>§ 64 LFGB Nr. L 00.00-135:2011-01, modifiziert</t>
  </si>
  <si>
    <t>IFU Nr. 21</t>
  </si>
  <si>
    <t>IFU Nr. 65</t>
  </si>
  <si>
    <t>IFU Nr. 52</t>
  </si>
  <si>
    <t>SLMB 887.1, Destillation.</t>
  </si>
  <si>
    <t>Enzymatisch nach r-biopharm / Roche Nr. 10 716 260 035 (Saccharose, D-Glucose, D-Fructose)</t>
  </si>
  <si>
    <t>§ 64 LFGB L 16.01.-2, auch modifiziert</t>
  </si>
  <si>
    <t>ASU L53.00-4: 996-02, auch modifiziert</t>
  </si>
  <si>
    <t>EN 1135</t>
  </si>
  <si>
    <t>IFU Nr. 36</t>
  </si>
  <si>
    <t>photometrisch, Küvettentest HACH-Lange</t>
  </si>
  <si>
    <t>§ 64 LFGB Nr. L 31.00-17</t>
  </si>
  <si>
    <t>§ 64 LFGB Nr. L 31.00-17,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</si>
  <si>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</si>
  <si>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</si>
  <si>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</si>
  <si>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</si>
  <si>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</si>
  <si>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</si>
  <si>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</si>
  <si>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</si>
  <si>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</si>
  <si>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</si>
  <si>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</si>
  <si>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</si>
  <si>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Refraktometrie</t>
  </si>
  <si>
    <t>elektronische Dichtemessung</t>
  </si>
  <si>
    <t>Enzymatisch, r-biopharm, E 8160 (Glucose, Fructose)</t>
  </si>
  <si>
    <t>Enzymatisch, r-biopharm, E 8180 (Saccharose)</t>
  </si>
  <si>
    <t>Enzymatisch, Thermo Scientific, 984327</t>
  </si>
  <si>
    <t>§ 64 LFGB Nr. L .07.00-13: 2017-10</t>
  </si>
  <si>
    <t>§ 64 LFGB Nr. L 00.00-171 (Summe Ascorbinsäure + Dehydroascorbinsäure)</t>
  </si>
  <si>
    <t>§ 64 LFGB Nr. L 00.00-171, modifiziert (Summe Ascorbinsäure + Dehydroascorbinsäure)</t>
  </si>
  <si>
    <t>Photometrisch bei 509 nnm</t>
  </si>
  <si>
    <t>V.1</t>
  </si>
  <si>
    <t>?</t>
  </si>
  <si>
    <t>Kontaktname</t>
  </si>
  <si>
    <t>Mailadresse</t>
  </si>
  <si>
    <t>Zertifikat geeignet</t>
  </si>
  <si>
    <r>
      <t xml:space="preserve">Titrierbare Gesamtsäure
</t>
    </r>
    <r>
      <rPr>
        <sz val="11"/>
        <rFont val="Times New Roman"/>
        <family val="1"/>
      </rPr>
      <t>(bis pH 8,1, als Citronensäure wasserfrei)</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</si>
  <si>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</si>
  <si>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IFU Nr. 67</t>
  </si>
  <si>
    <t>Enzymatisch nach r-biopharm / Roche Nr.: 11 113950 035 (Maltose, Saccharose, D-Glucose)</t>
  </si>
  <si>
    <t>Thermo Fisher Kit Nr. 984304 (Glucose, Fructose): 984312 (Saccharose)</t>
  </si>
  <si>
    <t>AAS, Flammen-AAS</t>
  </si>
  <si>
    <t>§ 64 LFGB Nr. L 00.00-168:2020-11</t>
  </si>
  <si>
    <t>§ 64 LFGB Nr. L 00.00-168:2020-11, modifiziert</t>
  </si>
  <si>
    <t>enzymatisch, EnzymFast</t>
  </si>
  <si>
    <t>Enzymatisch Enzytec liquid E 8340</t>
  </si>
  <si>
    <t>Wasserdampfdestillation im alkalischen Medium mit anschließender Dichtebestimmung mit Biegeschwinger</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</si>
  <si>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</si>
  <si>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</si>
  <si>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</si>
  <si>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</si>
  <si>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</si>
  <si>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</si>
  <si>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</si>
  <si>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</si>
  <si>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HPLC, verschiedene Ausführungsformen - auch MS-Detektion</t>
  </si>
  <si>
    <t>Enzymatisch Megazyme K-SUFRG</t>
  </si>
  <si>
    <t>Enzymatisch nach Enzytec Liquid E8550</t>
  </si>
  <si>
    <t>Enzymatisch nach Enzytec E 1222</t>
  </si>
  <si>
    <t>Enzymatisch nachThermo Scientific 984322</t>
  </si>
  <si>
    <t>Enzymatisch nach Megazyme K-ISOC</t>
  </si>
  <si>
    <t>Enzymatisch nach Enzytec Liquid E 8230</t>
  </si>
  <si>
    <t>Iodometrisch</t>
  </si>
  <si>
    <t>Enzymatisch nach Megazyme K-ASCO</t>
  </si>
  <si>
    <t>Enzymatisch nach Thermo Scientific, 984310</t>
  </si>
  <si>
    <t>Enzymatisch nach Enzytec Liquid E 8280</t>
  </si>
  <si>
    <t>Photometrisch bei 520 nnm</t>
  </si>
  <si>
    <t>ISO 20635:2018 (E)</t>
  </si>
  <si>
    <t>Probenvorbereitung</t>
  </si>
  <si>
    <t>Probenbehandlung</t>
  </si>
  <si>
    <t>keine (unverändert) / nothing (as delivered)</t>
  </si>
  <si>
    <t>Zentrifugieren / Centrifugation</t>
  </si>
  <si>
    <t>Filtrieren / Filtration</t>
  </si>
  <si>
    <t>Sonstige / Other</t>
  </si>
  <si>
    <t>Geben Sie Ihre Ergebnisse mit den in Spalte 3 aufgeführten signifikanten Stellen an. Beispiele hierzu sind in "Signifikanz" enthalten.
Report your results with in column 3 shown significant numbers (there are some examples in sheet "Significance" .</t>
  </si>
  <si>
    <t>Sollte ein Inhaltsstoff nicht bestimmbar sein, so tragen Sie bitte den Wert Ihrer Bestimmungsgrenze (BG) in Form "&lt; x (BG)“ mit.
In cases you will not detect a parameter, report your limit of quantification with "&lt; " in front and " (BG)" behind of the value.</t>
  </si>
  <si>
    <t>Enzymatisch nach r-biopharm E1247 (Saccharose/D-Glucose/D-Fructose)</t>
  </si>
  <si>
    <t>Enzytec Liquid E8140 D-Glucose R-Biopharm</t>
  </si>
  <si>
    <t>Enzymautomat Gallery Plus</t>
  </si>
  <si>
    <t>Enzymatisch, r-biopharm, E8190 (Saccharose, Glucose, Fructose)</t>
  </si>
  <si>
    <t>§ 64 LFGB Nr. L18.00-4, auch modifiziert</t>
  </si>
  <si>
    <t>Nanocolor (elementspezifisch)</t>
  </si>
  <si>
    <t>IFU Nr. 50</t>
  </si>
  <si>
    <t>NANOCOLOR ortho- und Gesamtphosphat</t>
  </si>
  <si>
    <t>DIN EN 1137</t>
  </si>
  <si>
    <t>Nanocolor Sulfat</t>
  </si>
  <si>
    <t>Verordnung (EG) 152/2009, Anhang III, F : 2009-01, auch modifiziert</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</si>
  <si>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</si>
  <si>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</si>
  <si>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</si>
  <si>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</si>
  <si>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</si>
  <si>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</si>
  <si>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</si>
  <si>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Glucose</t>
  </si>
  <si>
    <t>Fructose</t>
  </si>
  <si>
    <t>Saccharose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</si>
</sst>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5"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2"/>
      <color indexed="10"/>
      <name val="Times New Roman"/>
      <family val="1"/>
    </font>
    <font>
      <sz val="11"/>
      <color indexed="12"/>
      <name val="Times New Roman"/>
      <family val="1"/>
    </font>
    <font>
      <sz val="12"/>
      <color indexed="9"/>
      <name val="Times New Roman"/>
      <family val="1"/>
    </font>
    <font>
      <sz val="10"/>
      <name val="Arial"/>
      <family val="2"/>
    </font>
    <font>
      <sz val="9"/>
      <name val="Times New Roman"/>
      <family val="1"/>
    </font>
    <font>
      <vertAlign val="subscript"/>
      <sz val="12"/>
      <name val="Times New Roman"/>
      <family val="1"/>
    </font>
    <font>
      <sz val="8"/>
      <name val="Times New Roman"/>
      <family val="1"/>
    </font>
    <font>
      <vertAlign val="superscript"/>
      <sz val="11"/>
      <name val="Times New Roman"/>
      <family val="1"/>
    </font>
    <font>
      <b/>
      <sz val="12"/>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
      <sz val="11"/>
      <color rgb="FFFF0000"/>
      <name val="Times New Roman"/>
      <family val="1"/>
    </font>
    <font>
      <sz val="13"/>
      <color theme="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4"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9"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16" fillId="0" borderId="3" xfId="0" applyFont="1" applyBorder="1" applyAlignment="1" applyProtection="1">
      <alignment horizontal="justify" vertical="top" wrapText="1"/>
      <protection hidden="1"/>
    </xf>
    <xf numFmtId="0" fontId="16" fillId="0" borderId="3" xfId="0" applyFont="1" applyBorder="1" applyAlignment="1" applyProtection="1">
      <alignment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4" fillId="0" borderId="0" xfId="0" applyFont="1" applyAlignment="1">
      <alignment horizontal="left" wrapText="1"/>
    </xf>
    <xf numFmtId="0" fontId="5" fillId="0" borderId="4" xfId="0" applyFont="1" applyBorder="1" applyAlignment="1">
      <alignment vertical="top" wrapText="1"/>
    </xf>
    <xf numFmtId="0" fontId="20" fillId="0" borderId="0" xfId="0" applyFont="1" applyProtection="1">
      <protection hidden="1"/>
    </xf>
    <xf numFmtId="0" fontId="20" fillId="0" borderId="0" xfId="0" applyFont="1" applyAlignment="1" applyProtection="1">
      <alignment horizontal="center"/>
      <protection hidden="1"/>
    </xf>
    <xf numFmtId="0" fontId="20" fillId="0" borderId="0" xfId="0" applyFont="1" applyAlignment="1" applyProtection="1">
      <alignment vertical="center"/>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lignment horizontal="justify" vertical="top" wrapText="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0" fontId="4" fillId="0" borderId="0" xfId="0" applyFont="1" applyAlignment="1">
      <alignment wrapText="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3" borderId="0" xfId="0" applyFont="1" applyFill="1" applyProtection="1">
      <protection hidden="1"/>
    </xf>
    <xf numFmtId="0" fontId="21"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lignment vertical="center" wrapText="1"/>
    </xf>
    <xf numFmtId="0" fontId="20"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4" borderId="0" xfId="0" applyFill="1" applyAlignment="1" applyProtection="1">
      <alignment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2" fillId="0" borderId="0" xfId="0" applyFont="1" applyAlignment="1">
      <alignment horizontal="left" vertical="center" wrapText="1"/>
    </xf>
    <xf numFmtId="0" fontId="22" fillId="0" borderId="0" xfId="0" applyFont="1" applyAlignment="1">
      <alignment horizontal="left" vertical="center"/>
    </xf>
    <xf numFmtId="49" fontId="1" fillId="2" borderId="0" xfId="1" applyNumberFormat="1" applyFill="1" applyAlignment="1" applyProtection="1">
      <alignment vertical="center"/>
      <protection locked="0"/>
    </xf>
    <xf numFmtId="0" fontId="23" fillId="0" borderId="0" xfId="0" applyFont="1" applyProtection="1">
      <protection hidden="1"/>
    </xf>
    <xf numFmtId="0" fontId="16" fillId="0" borderId="4" xfId="0" applyFont="1" applyBorder="1" applyAlignment="1">
      <alignment horizontal="left" vertical="top" wrapText="1"/>
    </xf>
    <xf numFmtId="0" fontId="16" fillId="0" borderId="0" xfId="0" applyFont="1" applyAlignment="1" applyProtection="1">
      <alignment horizontal="left"/>
      <protection locked="0" hidden="1"/>
    </xf>
    <xf numFmtId="0" fontId="16" fillId="0" borderId="0" xfId="0" applyFont="1" applyAlignment="1" applyProtection="1">
      <alignment horizontal="left"/>
      <protection hidden="1"/>
    </xf>
    <xf numFmtId="0" fontId="16"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4" xfId="0" applyFont="1" applyBorder="1" applyAlignment="1">
      <alignment vertical="top" wrapText="1"/>
    </xf>
    <xf numFmtId="0" fontId="16" fillId="0" borderId="0" xfId="0" applyFont="1" applyProtection="1">
      <protection locked="0" hidden="1"/>
    </xf>
    <xf numFmtId="0" fontId="16" fillId="0" borderId="0" xfId="0" applyFont="1" applyProtection="1">
      <protection hidden="1"/>
    </xf>
    <xf numFmtId="0" fontId="16" fillId="0" borderId="2" xfId="0" applyFont="1" applyBorder="1" applyAlignment="1" applyProtection="1">
      <alignment horizontal="justify" vertical="top" wrapText="1"/>
      <protection hidden="1"/>
    </xf>
    <xf numFmtId="0" fontId="25" fillId="0" borderId="0" xfId="0" applyFont="1" applyAlignment="1">
      <alignment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5" applyFont="1" applyAlignment="1" applyProtection="1">
      <alignment horizontal="left"/>
      <protection hidden="1"/>
    </xf>
    <xf numFmtId="0" fontId="4" fillId="0" borderId="0" xfId="5" applyFont="1" applyAlignment="1" applyProtection="1">
      <alignment horizontal="left" vertical="top" wrapText="1"/>
      <protection hidden="1"/>
    </xf>
    <xf numFmtId="0" fontId="5" fillId="0" borderId="0" xfId="5" applyAlignment="1" applyProtection="1">
      <alignment horizontal="left" vertical="top" wrapText="1"/>
      <protection hidden="1"/>
    </xf>
    <xf numFmtId="0" fontId="5" fillId="0" borderId="2" xfId="5" applyBorder="1" applyAlignment="1" applyProtection="1">
      <alignment horizontal="left" vertical="top" wrapText="1"/>
      <protection hidden="1"/>
    </xf>
    <xf numFmtId="0" fontId="4" fillId="0" borderId="2" xfId="5" applyFont="1" applyBorder="1" applyAlignment="1" applyProtection="1">
      <alignment horizontal="left" vertical="top" wrapText="1"/>
      <protection hidden="1"/>
    </xf>
    <xf numFmtId="0" fontId="5" fillId="0" borderId="0" xfId="5" applyAlignment="1" applyProtection="1">
      <alignment horizontal="left"/>
      <protection locked="0" hidden="1"/>
    </xf>
    <xf numFmtId="0" fontId="5" fillId="0" borderId="4" xfId="5" applyBorder="1" applyAlignment="1">
      <alignment horizontal="left" vertical="top" wrapText="1"/>
    </xf>
    <xf numFmtId="49" fontId="4" fillId="2" borderId="0" xfId="0" applyNumberFormat="1" applyFont="1" applyFill="1" applyAlignment="1" applyProtection="1">
      <alignment vertical="center"/>
      <protection locked="0"/>
    </xf>
    <xf numFmtId="0" fontId="16" fillId="0" borderId="0" xfId="5" applyFont="1" applyAlignment="1">
      <alignment horizontal="justify" vertical="top" wrapText="1"/>
    </xf>
    <xf numFmtId="0" fontId="16" fillId="0" borderId="0" xfId="5" applyFont="1" applyAlignment="1">
      <alignment horizontal="left" wrapText="1"/>
    </xf>
    <xf numFmtId="0" fontId="5" fillId="0" borderId="0" xfId="5" applyAlignment="1" applyProtection="1">
      <alignment horizontal="justify" vertical="top" wrapText="1"/>
      <protection hidden="1"/>
    </xf>
    <xf numFmtId="0" fontId="29" fillId="0" borderId="0" xfId="0" applyFont="1" applyAlignment="1" applyProtection="1">
      <alignment horizontal="right"/>
      <protection hidden="1"/>
    </xf>
    <xf numFmtId="0" fontId="27" fillId="0" borderId="0" xfId="0" applyFont="1"/>
    <xf numFmtId="0" fontId="4" fillId="0" borderId="0" xfId="5" applyFont="1" applyProtection="1">
      <protection hidden="1"/>
    </xf>
    <xf numFmtId="0" fontId="5" fillId="0" borderId="0" xfId="5" applyAlignment="1" applyProtection="1">
      <alignment wrapText="1"/>
      <protection hidden="1"/>
    </xf>
    <xf numFmtId="0" fontId="5" fillId="0" borderId="0" xfId="5"/>
    <xf numFmtId="0" fontId="30" fillId="0" borderId="0" xfId="5" applyFont="1" applyProtection="1">
      <protection hidden="1"/>
    </xf>
    <xf numFmtId="0" fontId="16" fillId="0" borderId="0" xfId="5" applyFont="1" applyAlignment="1">
      <alignment wrapText="1"/>
    </xf>
    <xf numFmtId="0" fontId="5" fillId="0" borderId="2" xfId="5" applyBorder="1" applyAlignment="1" applyProtection="1">
      <alignment horizontal="justify" vertical="top" wrapText="1"/>
      <protection hidden="1"/>
    </xf>
    <xf numFmtId="0" fontId="4" fillId="0" borderId="2" xfId="5" applyFont="1" applyBorder="1" applyAlignment="1" applyProtection="1">
      <alignment horizontal="justify" vertical="top" wrapText="1"/>
      <protection hidden="1"/>
    </xf>
    <xf numFmtId="0" fontId="4" fillId="0" borderId="0" xfId="5" applyFont="1" applyProtection="1">
      <protection locked="0" hidden="1"/>
    </xf>
    <xf numFmtId="0" fontId="5" fillId="0" borderId="0" xfId="5" applyProtection="1">
      <protection locked="0" hidden="1"/>
    </xf>
    <xf numFmtId="0" fontId="5" fillId="0" borderId="4" xfId="5" applyBorder="1" applyAlignment="1" applyProtection="1">
      <alignment vertical="top" wrapText="1"/>
      <protection locked="0" hidden="1"/>
    </xf>
    <xf numFmtId="0" fontId="16" fillId="0" borderId="4" xfId="4" applyFont="1" applyBorder="1" applyAlignment="1">
      <alignment horizontal="left" vertical="top" wrapText="1"/>
    </xf>
    <xf numFmtId="0" fontId="16" fillId="0" borderId="0" xfId="4" applyFont="1" applyAlignment="1" applyProtection="1">
      <alignment horizontal="left"/>
      <protection locked="0" hidden="1"/>
    </xf>
    <xf numFmtId="0" fontId="16" fillId="0" borderId="0" xfId="4" applyFont="1" applyAlignment="1" applyProtection="1">
      <alignment horizontal="left"/>
      <protection hidden="1"/>
    </xf>
    <xf numFmtId="0" fontId="16" fillId="0" borderId="2" xfId="4" applyFont="1" applyBorder="1" applyAlignment="1" applyProtection="1">
      <alignment horizontal="left" vertical="top" wrapText="1"/>
      <protection hidden="1"/>
    </xf>
    <xf numFmtId="0" fontId="16" fillId="0" borderId="0" xfId="4" applyFont="1" applyAlignment="1" applyProtection="1">
      <alignment horizontal="left" vertical="top" wrapText="1"/>
      <protection hidden="1"/>
    </xf>
    <xf numFmtId="0" fontId="16" fillId="0" borderId="0" xfId="4" applyFont="1" applyAlignment="1">
      <alignment horizontal="left" vertical="top" wrapText="1"/>
    </xf>
    <xf numFmtId="0" fontId="16" fillId="0" borderId="3" xfId="4" applyFont="1" applyBorder="1" applyAlignment="1" applyProtection="1">
      <alignment horizontal="left" wrapText="1"/>
      <protection hidden="1"/>
    </xf>
    <xf numFmtId="0" fontId="16" fillId="0" borderId="0" xfId="4" applyFont="1" applyAlignment="1" applyProtection="1">
      <alignment horizontal="left" wrapText="1"/>
      <protection hidden="1"/>
    </xf>
    <xf numFmtId="0" fontId="4" fillId="0" borderId="0" xfId="4" applyFont="1" applyProtection="1">
      <protection hidden="1"/>
    </xf>
    <xf numFmtId="0" fontId="5" fillId="0" borderId="0" xfId="4" applyAlignment="1" applyProtection="1">
      <alignment horizontal="left" vertical="top" wrapText="1"/>
      <protection hidden="1"/>
    </xf>
    <xf numFmtId="0" fontId="16" fillId="0" borderId="0" xfId="4" applyFont="1" applyAlignment="1">
      <alignment horizontal="justify" vertical="top" wrapText="1"/>
    </xf>
    <xf numFmtId="0" fontId="5" fillId="0" borderId="0" xfId="4" applyAlignment="1" applyProtection="1">
      <alignment horizontal="justify" vertical="top" wrapText="1"/>
      <protection hidden="1"/>
    </xf>
    <xf numFmtId="0" fontId="16" fillId="0" borderId="0" xfId="4" applyFont="1" applyAlignment="1">
      <alignment horizontal="left" wrapText="1"/>
    </xf>
    <xf numFmtId="0" fontId="16" fillId="0" borderId="0" xfId="4" applyFont="1" applyAlignment="1">
      <alignment wrapText="1"/>
    </xf>
    <xf numFmtId="0" fontId="5" fillId="0" borderId="2" xfId="4" applyBorder="1" applyAlignment="1" applyProtection="1">
      <alignment horizontal="justify" vertical="top" wrapText="1"/>
      <protection hidden="1"/>
    </xf>
    <xf numFmtId="0" fontId="4" fillId="0" borderId="2" xfId="4" applyFont="1" applyBorder="1" applyAlignment="1" applyProtection="1">
      <alignment horizontal="justify" vertical="top" wrapText="1"/>
      <protection hidden="1"/>
    </xf>
    <xf numFmtId="0" fontId="4" fillId="0" borderId="0" xfId="4" applyFont="1" applyProtection="1">
      <protection locked="0" hidden="1"/>
    </xf>
    <xf numFmtId="0" fontId="5" fillId="0" borderId="0" xfId="4" applyProtection="1">
      <protection locked="0" hidden="1"/>
    </xf>
    <xf numFmtId="0" fontId="5" fillId="0" borderId="4" xfId="4" applyBorder="1" applyAlignment="1" applyProtection="1">
      <alignment vertical="top" wrapText="1"/>
      <protection locked="0" hidden="1"/>
    </xf>
    <xf numFmtId="0" fontId="4" fillId="4" borderId="0" xfId="0" applyFont="1" applyFill="1" applyAlignment="1" applyProtection="1">
      <alignment vertical="center" wrapText="1"/>
      <protection hidden="1"/>
    </xf>
    <xf numFmtId="0" fontId="5" fillId="0" borderId="0" xfId="3" applyFont="1"/>
    <xf numFmtId="49" fontId="7" fillId="5" borderId="0" xfId="0" applyNumberFormat="1" applyFont="1" applyFill="1" applyProtection="1">
      <protection locked="0"/>
    </xf>
    <xf numFmtId="49" fontId="30" fillId="2" borderId="0" xfId="0" applyNumberFormat="1" applyFont="1" applyFill="1" applyAlignment="1" applyProtection="1">
      <alignment vertical="center"/>
      <protection locked="0"/>
    </xf>
    <xf numFmtId="0" fontId="5" fillId="0" borderId="0" xfId="0" applyFont="1"/>
    <xf numFmtId="0" fontId="5" fillId="0" borderId="0" xfId="5" applyAlignment="1" applyProtection="1">
      <alignment horizontal="left" vertical="top"/>
      <protection hidden="1"/>
    </xf>
    <xf numFmtId="1" fontId="0" fillId="2" borderId="0" xfId="0" applyNumberFormat="1" applyFill="1" applyAlignment="1">
      <alignment horizontal="center"/>
    </xf>
    <xf numFmtId="0" fontId="5" fillId="2" borderId="0" xfId="0" applyFont="1" applyFill="1" applyAlignment="1">
      <alignment horizontal="center"/>
    </xf>
    <xf numFmtId="0" fontId="33" fillId="0" borderId="0" xfId="0" applyFont="1" applyProtection="1">
      <protection hidden="1"/>
    </xf>
    <xf numFmtId="0" fontId="30" fillId="0" borderId="0" xfId="0" applyFont="1" applyAlignment="1">
      <alignment vertical="center" wrapText="1"/>
    </xf>
    <xf numFmtId="0" fontId="34" fillId="0" borderId="0" xfId="0" applyFont="1" applyAlignment="1" applyProtection="1">
      <alignment horizontal="center" vertical="center"/>
      <protection hidden="1"/>
    </xf>
    <xf numFmtId="0" fontId="5" fillId="8" borderId="0" xfId="6" applyFill="1"/>
    <xf numFmtId="0" fontId="5" fillId="0" borderId="0" xfId="6"/>
    <xf numFmtId="0" fontId="5" fillId="9" borderId="0" xfId="6" applyFill="1"/>
    <xf numFmtId="0" fontId="1" fillId="0" borderId="0" xfId="1" applyAlignment="1" applyProtection="1">
      <alignment vertical="center"/>
    </xf>
    <xf numFmtId="0" fontId="5" fillId="0" borderId="0" xfId="6" applyAlignment="1">
      <alignment vertical="center"/>
    </xf>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164" fontId="21"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5" fillId="6" borderId="0" xfId="0" applyFont="1" applyFill="1" applyAlignment="1">
      <alignment vertical="center"/>
    </xf>
    <xf numFmtId="0" fontId="5" fillId="7" borderId="0" xfId="0" applyFont="1" applyFill="1" applyAlignment="1">
      <alignment horizontal="left" vertical="center"/>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18" fillId="3" borderId="0" xfId="6" applyFont="1" applyFill="1" applyAlignment="1">
      <alignment horizontal="left" vertical="center" wrapText="1"/>
    </xf>
    <xf numFmtId="0" fontId="9" fillId="0" borderId="0" xfId="6" applyFont="1"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6" applyFont="1" applyFill="1" applyAlignment="1">
      <alignment horizontal="left" vertical="center" wrapText="1"/>
    </xf>
    <xf numFmtId="0" fontId="0" fillId="4"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49" fontId="5" fillId="4" borderId="0" xfId="0" applyNumberFormat="1" applyFont="1" applyFill="1" applyAlignment="1" applyProtection="1">
      <alignment vertical="center" wrapText="1"/>
      <protection locked="0"/>
    </xf>
    <xf numFmtId="0" fontId="0" fillId="4" borderId="0" xfId="0" applyFill="1" applyAlignment="1" applyProtection="1">
      <alignment horizontal="left"/>
      <protection hidden="1"/>
    </xf>
    <xf numFmtId="49" fontId="4" fillId="4" borderId="0" xfId="0" applyNumberFormat="1" applyFont="1" applyFill="1" applyAlignment="1" applyProtection="1">
      <alignment vertical="center" wrapText="1"/>
      <protection locked="0"/>
    </xf>
    <xf numFmtId="49" fontId="0" fillId="4" borderId="0" xfId="0" applyNumberFormat="1" applyFill="1" applyAlignment="1" applyProtection="1">
      <alignment vertical="center" wrapText="1"/>
      <protection locked="0"/>
    </xf>
    <xf numFmtId="0" fontId="0" fillId="4" borderId="0" xfId="0" applyFill="1" applyAlignment="1" applyProtection="1">
      <alignment horizontal="left" vertical="center"/>
      <protection hidden="1"/>
    </xf>
    <xf numFmtId="49" fontId="4" fillId="2" borderId="0" xfId="0" applyNumberFormat="1" applyFont="1" applyFill="1" applyAlignment="1" applyProtection="1">
      <alignment vertical="center"/>
      <protection locked="0"/>
    </xf>
  </cellXfs>
  <cellStyles count="8">
    <cellStyle name="Hyperlink 2" xfId="2" xr:uid="{00000000-0005-0000-0000-000000000000}"/>
    <cellStyle name="Link" xfId="1" builtinId="8"/>
    <cellStyle name="Link 2" xfId="7" xr:uid="{1E817874-7946-4CC4-A4FB-8F5892DBD5A3}"/>
    <cellStyle name="Standard" xfId="0" builtinId="0"/>
    <cellStyle name="Standard 2" xfId="3" xr:uid="{00000000-0005-0000-0000-000003000000}"/>
    <cellStyle name="Standard 2 2" xfId="4" xr:uid="{00000000-0005-0000-0000-000004000000}"/>
    <cellStyle name="Standard 2 2 2" xfId="6" xr:uid="{32456907-B571-44C5-A1B8-53AA1D54C52C}"/>
    <cellStyle name="Standard 3" xfId="5" xr:uid="{00000000-0005-0000-0000-00000500000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s>
</file>

<file path=xl/ctrlProps/ctrlProp1.xml><?xml version="1.0" encoding="utf-8"?>
<formControlPr xmlns="http://schemas.microsoft.com/office/spreadsheetml/2009/9/main" objectType="Drop" dropLines="50" dropStyle="combo" dx="25" fmlaLink="LoeslichTrocken!$B$1" fmlaRange="LoeslichTrocken!$B$3:$B$18" sel="16" val="0"/>
</file>

<file path=xl/ctrlProps/ctrlProp10.xml><?xml version="1.0" encoding="utf-8"?>
<formControlPr xmlns="http://schemas.microsoft.com/office/spreadsheetml/2009/9/main" objectType="Drop" dropLines="50" dropStyle="combo" dx="25" fmlaLink="Elemente!$G$2" fmlaRange="Elemente!$B$3:$B$40" sel="38" val="0"/>
</file>

<file path=xl/ctrlProps/ctrlProp11.xml><?xml version="1.0" encoding="utf-8"?>
<formControlPr xmlns="http://schemas.microsoft.com/office/spreadsheetml/2009/9/main" objectType="Drop" dropLines="50" dropStyle="combo" dx="25" fmlaLink="Phosphat!$B$1" fmlaRange="Phosphat!$B$3:$B$29" sel="27" val="0"/>
</file>

<file path=xl/ctrlProps/ctrlProp12.xml><?xml version="1.0" encoding="utf-8"?>
<formControlPr xmlns="http://schemas.microsoft.com/office/spreadsheetml/2009/9/main" objectType="Drop" dropLines="15" dropStyle="combo" dx="25" fmlaLink="Teilnehmerdaten!$D$4" fmlaRange="Teilnehmerdaten!$G$5:$G$6" sel="2" val="0"/>
</file>

<file path=xl/ctrlProps/ctrlProp13.xml><?xml version="1.0" encoding="utf-8"?>
<formControlPr xmlns="http://schemas.microsoft.com/office/spreadsheetml/2009/9/main" objectType="Drop" dropLines="50" dropStyle="combo" dx="25" fmlaLink="Citronensäure!$B$1" fmlaRange="Citronensäure!$B$3:$B$25" sel="23" val="0"/>
</file>

<file path=xl/ctrlProps/ctrlProp14.xml><?xml version="1.0" encoding="utf-8"?>
<formControlPr xmlns="http://schemas.microsoft.com/office/spreadsheetml/2009/9/main" objectType="Drop" dropLines="50" dropStyle="combo" dx="25" fmlaLink="Prolin!$B$1" fmlaRange="Prolin!$B$3:$B$18" sel="16" val="0"/>
</file>

<file path=xl/ctrlProps/ctrlProp15.xml><?xml version="1.0" encoding="utf-8"?>
<formControlPr xmlns="http://schemas.microsoft.com/office/spreadsheetml/2009/9/main" objectType="Drop" dropLines="50" dropStyle="combo" dx="25" fmlaLink="Formolzahl!$B$1" fmlaRange="Formolzahl!$B$3:$B$8" sel="6" val="0"/>
</file>

<file path=xl/ctrlProps/ctrlProp16.xml><?xml version="1.0" encoding="utf-8"?>
<formControlPr xmlns="http://schemas.microsoft.com/office/spreadsheetml/2009/9/main" objectType="Drop" dropLines="50" dropStyle="combo" dx="25" fmlaLink="Elemente!$E$2" fmlaRange="Elemente!$B$3:$B$40" sel="38" val="0"/>
</file>

<file path=xl/ctrlProps/ctrlProp17.xml><?xml version="1.0" encoding="utf-8"?>
<formControlPr xmlns="http://schemas.microsoft.com/office/spreadsheetml/2009/9/main" objectType="Drop" dropLines="50" dropStyle="combo" dx="25" fmlaLink="Sulfat!$B$1" fmlaRange="Sulfat!$B$3:$B$12" sel="2" val="0"/>
</file>

<file path=xl/ctrlProps/ctrlProp18.xml><?xml version="1.0" encoding="utf-8"?>
<formControlPr xmlns="http://schemas.microsoft.com/office/spreadsheetml/2009/9/main" objectType="Drop" dropLines="50" dropStyle="combo" dx="25" fmlaLink="Ethanol!$B$1" fmlaRange="Ethanol!$B$3:$B$17" sel="15" val="0"/>
</file>

<file path=xl/ctrlProps/ctrlProp19.xml><?xml version="1.0" encoding="utf-8"?>
<formControlPr xmlns="http://schemas.microsoft.com/office/spreadsheetml/2009/9/main" objectType="Drop" dropLines="50" dropStyle="combo" dx="25" fmlaLink="Aepfelsäure!$B$1" fmlaRange="Aepfelsäure!$B$3:$B$15" sel="13" val="0"/>
</file>

<file path=xl/ctrlProps/ctrlProp2.xml><?xml version="1.0" encoding="utf-8"?>
<formControlPr xmlns="http://schemas.microsoft.com/office/spreadsheetml/2009/9/main" objectType="Drop" dropLines="50" dropStyle="combo" dx="25" fmlaLink="'pH-Wert'!$B$1" fmlaRange="'pH-Wert'!$B$3:$B$18" sel="16" val="0"/>
</file>

<file path=xl/ctrlProps/ctrlProp20.xml><?xml version="1.0" encoding="utf-8"?>
<formControlPr xmlns="http://schemas.microsoft.com/office/spreadsheetml/2009/9/main" objectType="Drop" dropLines="50" dropStyle="combo" dx="25" fmlaLink="Dichte!$B$1" fmlaRange="Dichte!$B$3:$B$28" sel="26" val="0"/>
</file>

<file path=xl/ctrlProps/ctrlProp21.xml><?xml version="1.0" encoding="utf-8"?>
<formControlPr xmlns="http://schemas.microsoft.com/office/spreadsheetml/2009/9/main" objectType="Drop" dropLines="50" dropStyle="combo" dx="25" fmlaLink="Elemente!$D$2" fmlaRange="Elemente!$B$3:$B$40" sel="38" val="0"/>
</file>

<file path=xl/ctrlProps/ctrlProp22.xml><?xml version="1.0" encoding="utf-8"?>
<formControlPr xmlns="http://schemas.microsoft.com/office/spreadsheetml/2009/9/main" objectType="Drop" dropLines="50" dropStyle="combo" dx="25" fmlaLink="Sulfat!$B$1" fmlaRange="Sulfat!$B$3:$B$12" sel="2" val="0"/>
</file>

<file path=xl/ctrlProps/ctrlProp23.xml><?xml version="1.0" encoding="utf-8"?>
<formControlPr xmlns="http://schemas.microsoft.com/office/spreadsheetml/2009/9/main" objectType="Drop" dropLines="50" dropStyle="combo" dx="25" fmlaLink="Sorbit!$B$1" fmlaRange="Sorbit!$B$3:$B$17" sel="15" val="0"/>
</file>

<file path=xl/ctrlProps/ctrlProp24.xml><?xml version="1.0" encoding="utf-8"?>
<formControlPr xmlns="http://schemas.microsoft.com/office/spreadsheetml/2009/9/main" objectType="Drop" dropLines="50" dropStyle="combo" dx="25" fmlaLink="Dichte!$B$39" fmlaRange="Dichte!$B$40:$B$44" sel="5" val="0"/>
</file>

<file path=xl/ctrlProps/ctrlProp3.xml><?xml version="1.0" encoding="utf-8"?>
<formControlPr xmlns="http://schemas.microsoft.com/office/spreadsheetml/2009/9/main" objectType="Drop" dropLines="50" dropStyle="combo" dx="25" fmlaLink="Gesamtsäure!$B$1" fmlaRange="Gesamtsäure!$B$3:$B$18" sel="16" val="0"/>
</file>

<file path=xl/ctrlProps/ctrlProp4.xml><?xml version="1.0" encoding="utf-8"?>
<formControlPr xmlns="http://schemas.microsoft.com/office/spreadsheetml/2009/9/main" objectType="Drop" dropLines="50" dropStyle="combo" dx="25" fmlaLink="GluFruSac!$D$2" fmlaRange="GluFruSac!$B$3:$B$49" sel="47" val="6"/>
</file>

<file path=xl/ctrlProps/ctrlProp5.xml><?xml version="1.0" encoding="utf-8"?>
<formControlPr xmlns="http://schemas.microsoft.com/office/spreadsheetml/2009/9/main" objectType="Drop" dropLines="50" dropStyle="combo" dx="25" fmlaLink="GluFruSac!E2" fmlaRange="#REF!" sel="0" val="0"/>
</file>

<file path=xl/ctrlProps/ctrlProp6.xml><?xml version="1.0" encoding="utf-8"?>
<formControlPr xmlns="http://schemas.microsoft.com/office/spreadsheetml/2009/9/main" objectType="Drop" dropLines="50" dropStyle="combo" dx="25" fmlaLink="GluFruSac!$F$2" fmlaRange="GluFruSac!$B$3:$B$49" sel="47" val="3"/>
</file>

<file path=xl/ctrlProps/ctrlProp7.xml><?xml version="1.0" encoding="utf-8"?>
<formControlPr xmlns="http://schemas.microsoft.com/office/spreadsheetml/2009/9/main" objectType="Drop" dropLines="50" dropStyle="combo" dx="25" fmlaLink="Asche!$B$1" fmlaRange="Asche!$B$3:$B$20" sel="18" val="0"/>
</file>

<file path=xl/ctrlProps/ctrlProp8.xml><?xml version="1.0" encoding="utf-8"?>
<formControlPr xmlns="http://schemas.microsoft.com/office/spreadsheetml/2009/9/main" objectType="Drop" dropLines="50" dropStyle="combo" dx="25" fmlaLink="Elemente!$E$2" fmlaRange="Elemente!$B$3:$B$40" sel="38" val="0"/>
</file>

<file path=xl/ctrlProps/ctrlProp9.xml><?xml version="1.0" encoding="utf-8"?>
<formControlPr xmlns="http://schemas.microsoft.com/office/spreadsheetml/2009/9/main" objectType="Drop" dropLines="50" dropStyle="combo" dx="25" fmlaLink="Elemente!$F$2" fmlaRange="Elemente!$B$3:$B$40" sel="38"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481554</xdr:colOff>
      <xdr:row>44</xdr:row>
      <xdr:rowOff>14288</xdr:rowOff>
    </xdr:to>
    <xdr:pic>
      <xdr:nvPicPr>
        <xdr:cNvPr id="3" name="Grafik 2">
          <a:extLst>
            <a:ext uri="{FF2B5EF4-FFF2-40B4-BE49-F238E27FC236}">
              <a16:creationId xmlns:a16="http://schemas.microsoft.com/office/drawing/2014/main" id="{1B717C83-E3A7-3760-F800-FFFD1EA80DCB}"/>
            </a:ext>
          </a:extLst>
        </xdr:cNvPr>
        <xdr:cNvPicPr>
          <a:picLocks noChangeAspect="1"/>
        </xdr:cNvPicPr>
      </xdr:nvPicPr>
      <xdr:blipFill>
        <a:blip xmlns:r="http://schemas.openxmlformats.org/officeDocument/2006/relationships" r:embed="rId1"/>
        <a:stretch>
          <a:fillRect/>
        </a:stretch>
      </xdr:blipFill>
      <xdr:spPr>
        <a:xfrm>
          <a:off x="0" y="0"/>
          <a:ext cx="6158454" cy="7767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39</xdr:row>
          <xdr:rowOff>38100</xdr:rowOff>
        </xdr:from>
        <xdr:to>
          <xdr:col>7</xdr:col>
          <xdr:colOff>523875</xdr:colOff>
          <xdr:row>39</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38100</xdr:rowOff>
        </xdr:from>
        <xdr:to>
          <xdr:col>7</xdr:col>
          <xdr:colOff>523875</xdr:colOff>
          <xdr:row>44</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38100</xdr:rowOff>
        </xdr:from>
        <xdr:to>
          <xdr:col>7</xdr:col>
          <xdr:colOff>523875</xdr:colOff>
          <xdr:row>46</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38100</xdr:rowOff>
        </xdr:from>
        <xdr:to>
          <xdr:col>7</xdr:col>
          <xdr:colOff>523875</xdr:colOff>
          <xdr:row>48</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38100</xdr:rowOff>
        </xdr:from>
        <xdr:to>
          <xdr:col>7</xdr:col>
          <xdr:colOff>523875</xdr:colOff>
          <xdr:row>50</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38100</xdr:rowOff>
        </xdr:from>
        <xdr:to>
          <xdr:col>7</xdr:col>
          <xdr:colOff>523875</xdr:colOff>
          <xdr:row>52</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38100</xdr:rowOff>
        </xdr:from>
        <xdr:to>
          <xdr:col>7</xdr:col>
          <xdr:colOff>523875</xdr:colOff>
          <xdr:row>54</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A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38100</xdr:rowOff>
        </xdr:from>
        <xdr:to>
          <xdr:col>7</xdr:col>
          <xdr:colOff>523875</xdr:colOff>
          <xdr:row>58</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A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38100</xdr:rowOff>
        </xdr:from>
        <xdr:to>
          <xdr:col>7</xdr:col>
          <xdr:colOff>523875</xdr:colOff>
          <xdr:row>60</xdr:row>
          <xdr:rowOff>228600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A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38100</xdr:rowOff>
        </xdr:from>
        <xdr:to>
          <xdr:col>7</xdr:col>
          <xdr:colOff>523875</xdr:colOff>
          <xdr:row>63</xdr:row>
          <xdr:rowOff>228600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A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38100</xdr:rowOff>
        </xdr:from>
        <xdr:to>
          <xdr:col>7</xdr:col>
          <xdr:colOff>523875</xdr:colOff>
          <xdr:row>65</xdr:row>
          <xdr:rowOff>228600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A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104775</xdr:rowOff>
        </xdr:from>
        <xdr:to>
          <xdr:col>7</xdr:col>
          <xdr:colOff>0</xdr:colOff>
          <xdr:row>14</xdr:row>
          <xdr:rowOff>381000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A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38100</xdr:rowOff>
        </xdr:from>
        <xdr:to>
          <xdr:col>7</xdr:col>
          <xdr:colOff>523875</xdr:colOff>
          <xdr:row>69</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28575</xdr:rowOff>
        </xdr:from>
        <xdr:to>
          <xdr:col>7</xdr:col>
          <xdr:colOff>514350</xdr:colOff>
          <xdr:row>76</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A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38100</xdr:rowOff>
        </xdr:from>
        <xdr:to>
          <xdr:col>7</xdr:col>
          <xdr:colOff>523875</xdr:colOff>
          <xdr:row>77</xdr:row>
          <xdr:rowOff>228600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7</xdr:col>
          <xdr:colOff>523875</xdr:colOff>
          <xdr:row>58</xdr:row>
          <xdr:rowOff>200025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7</xdr:col>
          <xdr:colOff>523875</xdr:colOff>
          <xdr:row>79</xdr:row>
          <xdr:rowOff>200025</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361950</xdr:rowOff>
        </xdr:from>
        <xdr:to>
          <xdr:col>8</xdr:col>
          <xdr:colOff>0</xdr:colOff>
          <xdr:row>79</xdr:row>
          <xdr:rowOff>190500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38100</xdr:rowOff>
        </xdr:from>
        <xdr:to>
          <xdr:col>7</xdr:col>
          <xdr:colOff>523875</xdr:colOff>
          <xdr:row>67</xdr:row>
          <xdr:rowOff>228600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A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38100</xdr:rowOff>
        </xdr:from>
        <xdr:to>
          <xdr:col>7</xdr:col>
          <xdr:colOff>523875</xdr:colOff>
          <xdr:row>41</xdr:row>
          <xdr:rowOff>228600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38100</xdr:rowOff>
        </xdr:from>
        <xdr:to>
          <xdr:col>8</xdr:col>
          <xdr:colOff>0</xdr:colOff>
          <xdr:row>56</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7</xdr:col>
          <xdr:colOff>523875</xdr:colOff>
          <xdr:row>81</xdr:row>
          <xdr:rowOff>200025</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361950</xdr:rowOff>
        </xdr:from>
        <xdr:to>
          <xdr:col>8</xdr:col>
          <xdr:colOff>0</xdr:colOff>
          <xdr:row>81</xdr:row>
          <xdr:rowOff>190500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38100</xdr:rowOff>
        </xdr:from>
        <xdr:to>
          <xdr:col>8</xdr:col>
          <xdr:colOff>0</xdr:colOff>
          <xdr:row>42</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7.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71F6-9D24-4521-9064-E56359F506A6}">
  <dimension ref="A1:C7"/>
  <sheetViews>
    <sheetView workbookViewId="0">
      <selection activeCell="H4" sqref="H4"/>
    </sheetView>
  </sheetViews>
  <sheetFormatPr baseColWidth="10" defaultColWidth="11.42578125" defaultRowHeight="13.9" x14ac:dyDescent="0.4"/>
  <cols>
    <col min="1" max="3" width="27.5703125" style="140" customWidth="1"/>
    <col min="4" max="16384" width="11.42578125" style="140"/>
  </cols>
  <sheetData>
    <row r="1" spans="1:3" s="143" customFormat="1" ht="15" x14ac:dyDescent="0.4">
      <c r="A1" s="160" t="s">
        <v>130</v>
      </c>
      <c r="B1" s="160"/>
      <c r="C1" s="160"/>
    </row>
    <row r="2" spans="1:3" s="143" customFormat="1" ht="79.7" customHeight="1" x14ac:dyDescent="0.4">
      <c r="A2" s="158" t="s">
        <v>418</v>
      </c>
      <c r="B2" s="159"/>
      <c r="C2" s="159"/>
    </row>
    <row r="3" spans="1:3" s="143" customFormat="1" ht="66.2" customHeight="1" x14ac:dyDescent="0.4">
      <c r="A3" s="158" t="s">
        <v>144</v>
      </c>
      <c r="B3" s="159"/>
      <c r="C3" s="159"/>
    </row>
    <row r="4" spans="1:3" s="143" customFormat="1" ht="45" customHeight="1" x14ac:dyDescent="0.4">
      <c r="A4" s="158" t="s">
        <v>131</v>
      </c>
      <c r="B4" s="159"/>
      <c r="C4" s="159"/>
    </row>
    <row r="5" spans="1:3" s="143" customFormat="1" ht="45" customHeight="1" x14ac:dyDescent="0.4">
      <c r="A5" s="158" t="s">
        <v>145</v>
      </c>
      <c r="B5" s="158"/>
      <c r="C5" s="158"/>
    </row>
    <row r="6" spans="1:3" s="143" customFormat="1" ht="70.25" customHeight="1" x14ac:dyDescent="0.4">
      <c r="A6" s="158" t="s">
        <v>146</v>
      </c>
      <c r="B6" s="159"/>
      <c r="C6" s="159"/>
    </row>
    <row r="7" spans="1:3" s="143" customFormat="1" ht="65.25" customHeight="1" x14ac:dyDescent="0.4">
      <c r="A7" s="158" t="s">
        <v>147</v>
      </c>
      <c r="B7" s="159"/>
      <c r="C7" s="15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workbookViewId="0">
      <selection activeCell="A2" sqref="A2:G2"/>
    </sheetView>
  </sheetViews>
  <sheetFormatPr baseColWidth="10" defaultColWidth="11.42578125" defaultRowHeight="15.4" x14ac:dyDescent="0.45"/>
  <cols>
    <col min="1" max="1" width="13.140625" style="99" customWidth="1"/>
    <col min="2" max="2" width="53" style="99" bestFit="1" customWidth="1"/>
    <col min="3" max="16384" width="11.42578125" style="99"/>
  </cols>
  <sheetData>
    <row r="1" spans="1:5" ht="15.75" thickBot="1" x14ac:dyDescent="0.5">
      <c r="A1" s="108" t="s">
        <v>333</v>
      </c>
      <c r="B1" s="107">
        <v>12</v>
      </c>
      <c r="C1" s="106">
        <f>MAX($A$3:$A$25)-1</f>
        <v>11</v>
      </c>
    </row>
    <row r="2" spans="1:5" ht="15.75" thickTop="1" x14ac:dyDescent="0.45">
      <c r="A2" s="105" t="s">
        <v>32</v>
      </c>
      <c r="B2" s="104" t="s">
        <v>33</v>
      </c>
      <c r="C2" s="99" t="s">
        <v>341</v>
      </c>
    </row>
    <row r="3" spans="1:5" ht="55.5" x14ac:dyDescent="0.45">
      <c r="A3" s="94">
        <v>1</v>
      </c>
      <c r="B3" s="88" t="s">
        <v>340</v>
      </c>
      <c r="C3" s="103"/>
      <c r="E3" s="102"/>
    </row>
    <row r="4" spans="1:5" ht="55.5" x14ac:dyDescent="0.45">
      <c r="A4" s="94">
        <v>2</v>
      </c>
      <c r="B4" s="88" t="s">
        <v>339</v>
      </c>
      <c r="C4" s="95"/>
    </row>
    <row r="5" spans="1:5" x14ac:dyDescent="0.45">
      <c r="A5" s="94">
        <v>3</v>
      </c>
      <c r="B5" s="88" t="s">
        <v>138</v>
      </c>
      <c r="C5" s="95"/>
    </row>
    <row r="6" spans="1:5" x14ac:dyDescent="0.45">
      <c r="A6" s="94">
        <v>4</v>
      </c>
      <c r="B6" s="88" t="s">
        <v>139</v>
      </c>
      <c r="C6" s="96"/>
    </row>
    <row r="7" spans="1:5" ht="28.15" x14ac:dyDescent="0.45">
      <c r="A7" s="94">
        <v>5</v>
      </c>
      <c r="B7" s="100" t="s">
        <v>338</v>
      </c>
      <c r="C7" s="99" t="s">
        <v>36</v>
      </c>
    </row>
    <row r="8" spans="1:5" x14ac:dyDescent="0.45">
      <c r="A8" s="94">
        <v>6</v>
      </c>
      <c r="B8" s="100" t="s">
        <v>337</v>
      </c>
    </row>
    <row r="9" spans="1:5" x14ac:dyDescent="0.45">
      <c r="A9" s="94">
        <v>7</v>
      </c>
      <c r="B9" s="100" t="s">
        <v>336</v>
      </c>
    </row>
    <row r="10" spans="1:5" ht="28.15" x14ac:dyDescent="0.45">
      <c r="A10" s="94">
        <v>8</v>
      </c>
      <c r="B10" s="100" t="s">
        <v>335</v>
      </c>
    </row>
    <row r="11" spans="1:5" ht="15.75" x14ac:dyDescent="0.45">
      <c r="A11" s="94">
        <v>9</v>
      </c>
      <c r="B11" s="101" t="s">
        <v>334</v>
      </c>
    </row>
    <row r="12" spans="1:5" x14ac:dyDescent="0.45">
      <c r="A12" s="94">
        <v>10</v>
      </c>
      <c r="B12" s="101" t="s">
        <v>370</v>
      </c>
    </row>
    <row r="13" spans="1:5" x14ac:dyDescent="0.45">
      <c r="A13" s="94">
        <v>11</v>
      </c>
      <c r="B13" s="100" t="s">
        <v>295</v>
      </c>
    </row>
    <row r="14" spans="1:5" x14ac:dyDescent="0.45">
      <c r="A14" s="94">
        <v>12</v>
      </c>
      <c r="B14" s="86" t="s">
        <v>294</v>
      </c>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2"/>
  <sheetViews>
    <sheetView workbookViewId="0">
      <selection activeCell="A2" sqref="A2:G2"/>
    </sheetView>
  </sheetViews>
  <sheetFormatPr baseColWidth="10" defaultColWidth="11.42578125" defaultRowHeight="15.4" x14ac:dyDescent="0.45"/>
  <cols>
    <col min="1" max="1" width="21.42578125" style="117" customWidth="1"/>
    <col min="2" max="2" width="81.140625" style="117" customWidth="1"/>
    <col min="3" max="16384" width="11.42578125" style="117"/>
  </cols>
  <sheetData>
    <row r="1" spans="1:3" ht="15.75" thickBot="1" x14ac:dyDescent="0.5">
      <c r="A1" s="127" t="s">
        <v>353</v>
      </c>
      <c r="B1" s="126">
        <v>2</v>
      </c>
      <c r="C1" s="125">
        <f>MAX($A$3:$A$12)-1</f>
        <v>9</v>
      </c>
    </row>
    <row r="2" spans="1:3" ht="15.75" thickTop="1" x14ac:dyDescent="0.45">
      <c r="A2" s="124" t="s">
        <v>32</v>
      </c>
      <c r="B2" s="123" t="s">
        <v>33</v>
      </c>
      <c r="C2" s="117" t="s">
        <v>341</v>
      </c>
    </row>
    <row r="3" spans="1:3" x14ac:dyDescent="0.45">
      <c r="A3" s="119">
        <v>1</v>
      </c>
      <c r="B3" s="118" t="s">
        <v>379</v>
      </c>
      <c r="C3" s="122"/>
    </row>
    <row r="4" spans="1:3" x14ac:dyDescent="0.45">
      <c r="A4" s="119">
        <v>2</v>
      </c>
      <c r="B4" s="118" t="s">
        <v>380</v>
      </c>
      <c r="C4" s="121" t="s">
        <v>36</v>
      </c>
    </row>
    <row r="5" spans="1:3" x14ac:dyDescent="0.45">
      <c r="A5" s="119">
        <v>3</v>
      </c>
      <c r="B5" s="118" t="s">
        <v>139</v>
      </c>
      <c r="C5" s="121"/>
    </row>
    <row r="6" spans="1:3" x14ac:dyDescent="0.45">
      <c r="A6" s="119">
        <v>4</v>
      </c>
      <c r="B6" s="118" t="s">
        <v>352</v>
      </c>
      <c r="C6" s="121"/>
    </row>
    <row r="7" spans="1:3" x14ac:dyDescent="0.45">
      <c r="A7" s="119">
        <v>5</v>
      </c>
      <c r="B7" s="118" t="s">
        <v>377</v>
      </c>
      <c r="C7" s="121"/>
    </row>
    <row r="8" spans="1:3" x14ac:dyDescent="0.45">
      <c r="A8" s="119">
        <v>6</v>
      </c>
      <c r="B8" s="129" t="s">
        <v>378</v>
      </c>
      <c r="C8" s="121"/>
    </row>
    <row r="9" spans="1:3" x14ac:dyDescent="0.45">
      <c r="A9" s="119">
        <v>7</v>
      </c>
      <c r="B9" s="118" t="s">
        <v>69</v>
      </c>
      <c r="C9" s="121"/>
    </row>
    <row r="10" spans="1:3" x14ac:dyDescent="0.45">
      <c r="A10" s="119">
        <v>8</v>
      </c>
      <c r="B10" s="118" t="s">
        <v>456</v>
      </c>
      <c r="C10" s="121"/>
    </row>
    <row r="11" spans="1:3" x14ac:dyDescent="0.45">
      <c r="A11" s="119">
        <v>9</v>
      </c>
      <c r="B11" s="118" t="s">
        <v>295</v>
      </c>
      <c r="C11" s="120"/>
    </row>
    <row r="12" spans="1:3" x14ac:dyDescent="0.45">
      <c r="A12" s="119">
        <v>10</v>
      </c>
      <c r="B12" s="86" t="s">
        <v>294</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2578125" defaultRowHeight="13.15" x14ac:dyDescent="0.4"/>
  <cols>
    <col min="1" max="1" width="13.140625" style="111" customWidth="1"/>
    <col min="2" max="2" width="62" style="111" customWidth="1"/>
    <col min="3" max="16384" width="11.42578125" style="111"/>
  </cols>
  <sheetData>
    <row r="1" spans="1:3" ht="26.65" thickBot="1" x14ac:dyDescent="0.45">
      <c r="A1" s="109" t="s">
        <v>342</v>
      </c>
      <c r="B1" s="110">
        <v>16</v>
      </c>
      <c r="C1" s="111">
        <f>MAX(A3:A18)-1</f>
        <v>15</v>
      </c>
    </row>
    <row r="2" spans="1:3" ht="13.5" thickTop="1" x14ac:dyDescent="0.4">
      <c r="A2" s="112" t="s">
        <v>32</v>
      </c>
      <c r="B2" s="112" t="s">
        <v>33</v>
      </c>
      <c r="C2" s="111" t="s">
        <v>34</v>
      </c>
    </row>
    <row r="3" spans="1:3" x14ac:dyDescent="0.4">
      <c r="A3" s="113">
        <v>1</v>
      </c>
      <c r="B3" s="114" t="s">
        <v>343</v>
      </c>
      <c r="C3" s="115"/>
    </row>
    <row r="4" spans="1:3" x14ac:dyDescent="0.4">
      <c r="A4" s="113">
        <v>2</v>
      </c>
      <c r="B4" s="114" t="s">
        <v>344</v>
      </c>
      <c r="C4" s="116" t="s">
        <v>36</v>
      </c>
    </row>
    <row r="5" spans="1:3" x14ac:dyDescent="0.4">
      <c r="A5" s="113">
        <v>3</v>
      </c>
      <c r="B5" s="114" t="s">
        <v>345</v>
      </c>
      <c r="C5" s="116"/>
    </row>
    <row r="6" spans="1:3" x14ac:dyDescent="0.4">
      <c r="A6" s="113">
        <v>4</v>
      </c>
      <c r="B6" s="114" t="s">
        <v>346</v>
      </c>
      <c r="C6" s="116" t="s">
        <v>36</v>
      </c>
    </row>
    <row r="7" spans="1:3" x14ac:dyDescent="0.4">
      <c r="A7" s="113">
        <v>5</v>
      </c>
      <c r="B7" s="114" t="s">
        <v>347</v>
      </c>
      <c r="C7" s="116"/>
    </row>
    <row r="8" spans="1:3" ht="26.25" x14ac:dyDescent="0.4">
      <c r="A8" s="113">
        <v>6</v>
      </c>
      <c r="B8" s="114" t="s">
        <v>348</v>
      </c>
      <c r="C8" s="116" t="s">
        <v>36</v>
      </c>
    </row>
    <row r="9" spans="1:3" x14ac:dyDescent="0.4">
      <c r="A9" s="113">
        <v>7</v>
      </c>
      <c r="B9" s="114" t="s">
        <v>349</v>
      </c>
      <c r="C9" s="116"/>
    </row>
    <row r="10" spans="1:3" x14ac:dyDescent="0.4">
      <c r="A10" s="113">
        <v>8</v>
      </c>
      <c r="B10" s="114" t="s">
        <v>350</v>
      </c>
      <c r="C10" s="116"/>
    </row>
    <row r="11" spans="1:3" x14ac:dyDescent="0.4">
      <c r="A11" s="113">
        <v>9</v>
      </c>
      <c r="B11" s="114" t="s">
        <v>351</v>
      </c>
      <c r="C11" s="116"/>
    </row>
    <row r="12" spans="1:3" x14ac:dyDescent="0.4">
      <c r="A12" s="113">
        <v>10</v>
      </c>
      <c r="B12" s="114" t="s">
        <v>60</v>
      </c>
      <c r="C12" s="116"/>
    </row>
    <row r="13" spans="1:3" x14ac:dyDescent="0.4">
      <c r="A13" s="113">
        <v>11</v>
      </c>
      <c r="B13" s="114" t="s">
        <v>355</v>
      </c>
      <c r="C13" s="116"/>
    </row>
    <row r="14" spans="1:3" x14ac:dyDescent="0.4">
      <c r="A14" s="113">
        <v>12</v>
      </c>
      <c r="B14" s="114" t="s">
        <v>356</v>
      </c>
      <c r="C14" s="116"/>
    </row>
    <row r="15" spans="1:3" x14ac:dyDescent="0.4">
      <c r="A15" s="113">
        <v>13</v>
      </c>
      <c r="B15" s="114" t="s">
        <v>357</v>
      </c>
      <c r="C15" s="116"/>
    </row>
    <row r="16" spans="1:3" x14ac:dyDescent="0.4">
      <c r="A16" s="113">
        <v>14</v>
      </c>
      <c r="B16" s="114" t="s">
        <v>393</v>
      </c>
      <c r="C16" s="116"/>
    </row>
    <row r="17" spans="1:3" x14ac:dyDescent="0.4">
      <c r="A17" s="113">
        <v>15</v>
      </c>
      <c r="B17" s="114" t="s">
        <v>4</v>
      </c>
      <c r="C17" s="116"/>
    </row>
    <row r="18" spans="1:3" x14ac:dyDescent="0.4">
      <c r="A18" s="113">
        <v>16</v>
      </c>
      <c r="B18" s="114" t="s">
        <v>294</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C44"/>
  <sheetViews>
    <sheetView topLeftCell="A18" workbookViewId="0">
      <selection activeCell="A2" sqref="A2:G2"/>
    </sheetView>
  </sheetViews>
  <sheetFormatPr baseColWidth="10" defaultColWidth="11.42578125" defaultRowHeight="13.9" x14ac:dyDescent="0.4"/>
  <cols>
    <col min="1" max="1" width="24.42578125" style="16" customWidth="1"/>
    <col min="2" max="2" width="55.140625" style="16" customWidth="1"/>
    <col min="3" max="16384" width="11.42578125" style="16"/>
  </cols>
  <sheetData>
    <row r="1" spans="1:3" ht="14.25" thickBot="1" x14ac:dyDescent="0.45">
      <c r="A1" s="33" t="s">
        <v>41</v>
      </c>
      <c r="B1" s="30">
        <v>26</v>
      </c>
      <c r="C1" s="16">
        <f>MAX($A$3:$A$28)-1</f>
        <v>25</v>
      </c>
    </row>
    <row r="2" spans="1:3" ht="14.25" thickTop="1" x14ac:dyDescent="0.4">
      <c r="A2" s="41"/>
      <c r="B2" s="18" t="s">
        <v>33</v>
      </c>
      <c r="C2" s="16" t="s">
        <v>35</v>
      </c>
    </row>
    <row r="3" spans="1:3" x14ac:dyDescent="0.4">
      <c r="A3" s="23">
        <v>1</v>
      </c>
      <c r="B3" s="58" t="s">
        <v>85</v>
      </c>
      <c r="C3" s="42"/>
    </row>
    <row r="4" spans="1:3" x14ac:dyDescent="0.4">
      <c r="A4" s="23">
        <v>2</v>
      </c>
      <c r="B4" s="58" t="s">
        <v>86</v>
      </c>
      <c r="C4" s="29" t="s">
        <v>36</v>
      </c>
    </row>
    <row r="5" spans="1:3" x14ac:dyDescent="0.4">
      <c r="A5" s="23">
        <v>3</v>
      </c>
      <c r="B5" s="58" t="s">
        <v>88</v>
      </c>
      <c r="C5" s="29"/>
    </row>
    <row r="6" spans="1:3" x14ac:dyDescent="0.4">
      <c r="A6" s="23">
        <v>4</v>
      </c>
      <c r="B6" s="58" t="s">
        <v>87</v>
      </c>
      <c r="C6" s="29" t="s">
        <v>36</v>
      </c>
    </row>
    <row r="7" spans="1:3" x14ac:dyDescent="0.4">
      <c r="A7" s="23">
        <v>5</v>
      </c>
      <c r="B7" s="58" t="s">
        <v>60</v>
      </c>
      <c r="C7" s="29"/>
    </row>
    <row r="8" spans="1:3" x14ac:dyDescent="0.4">
      <c r="A8" s="23">
        <v>6</v>
      </c>
      <c r="B8" s="58" t="s">
        <v>84</v>
      </c>
      <c r="C8" s="29"/>
    </row>
    <row r="9" spans="1:3" x14ac:dyDescent="0.4">
      <c r="A9" s="23">
        <v>7</v>
      </c>
      <c r="B9" s="58" t="s">
        <v>62</v>
      </c>
      <c r="C9" s="29"/>
    </row>
    <row r="10" spans="1:3" x14ac:dyDescent="0.4">
      <c r="A10" s="23">
        <v>8</v>
      </c>
      <c r="B10" s="58" t="s">
        <v>64</v>
      </c>
      <c r="C10" s="29"/>
    </row>
    <row r="11" spans="1:3" x14ac:dyDescent="0.4">
      <c r="A11" s="23">
        <v>9</v>
      </c>
      <c r="B11" s="58" t="s">
        <v>61</v>
      </c>
      <c r="C11" s="29"/>
    </row>
    <row r="12" spans="1:3" x14ac:dyDescent="0.4">
      <c r="A12" s="23">
        <v>10</v>
      </c>
      <c r="B12" s="58" t="s">
        <v>63</v>
      </c>
      <c r="C12" s="29"/>
    </row>
    <row r="13" spans="1:3" ht="27.75" x14ac:dyDescent="0.4">
      <c r="A13" s="23">
        <v>11</v>
      </c>
      <c r="B13" s="58" t="s">
        <v>141</v>
      </c>
      <c r="C13" s="29"/>
    </row>
    <row r="14" spans="1:3" x14ac:dyDescent="0.4">
      <c r="A14" s="23">
        <v>12</v>
      </c>
      <c r="B14" s="58" t="s">
        <v>190</v>
      </c>
      <c r="C14" s="29"/>
    </row>
    <row r="15" spans="1:3" x14ac:dyDescent="0.4">
      <c r="A15" s="23">
        <v>13</v>
      </c>
      <c r="B15" s="58" t="s">
        <v>211</v>
      </c>
      <c r="C15" s="29"/>
    </row>
    <row r="16" spans="1:3" x14ac:dyDescent="0.4">
      <c r="A16" s="23">
        <v>14</v>
      </c>
      <c r="B16" s="58" t="s">
        <v>219</v>
      </c>
      <c r="C16" s="29"/>
    </row>
    <row r="17" spans="1:3" ht="41.65" x14ac:dyDescent="0.4">
      <c r="A17" s="23">
        <v>15</v>
      </c>
      <c r="B17" s="58" t="s">
        <v>224</v>
      </c>
      <c r="C17" s="29"/>
    </row>
    <row r="18" spans="1:3" ht="27.75" x14ac:dyDescent="0.4">
      <c r="A18" s="23">
        <v>16</v>
      </c>
      <c r="B18" s="58" t="s">
        <v>257</v>
      </c>
      <c r="C18" s="29"/>
    </row>
    <row r="19" spans="1:3" x14ac:dyDescent="0.4">
      <c r="A19" s="23">
        <v>17</v>
      </c>
      <c r="B19" s="58" t="s">
        <v>280</v>
      </c>
      <c r="C19" s="29"/>
    </row>
    <row r="20" spans="1:3" x14ac:dyDescent="0.4">
      <c r="A20" s="23">
        <v>18</v>
      </c>
      <c r="B20" s="58" t="s">
        <v>307</v>
      </c>
      <c r="C20" s="29"/>
    </row>
    <row r="21" spans="1:3" x14ac:dyDescent="0.4">
      <c r="A21" s="23">
        <v>19</v>
      </c>
      <c r="B21" s="58" t="s">
        <v>361</v>
      </c>
      <c r="C21" s="29"/>
    </row>
    <row r="22" spans="1:3" x14ac:dyDescent="0.4">
      <c r="A22" s="23">
        <v>20</v>
      </c>
      <c r="B22" s="58" t="s">
        <v>328</v>
      </c>
      <c r="C22" s="29"/>
    </row>
    <row r="23" spans="1:3" x14ac:dyDescent="0.4">
      <c r="A23" s="23">
        <v>21</v>
      </c>
      <c r="B23" s="58" t="s">
        <v>358</v>
      </c>
      <c r="C23" s="29"/>
    </row>
    <row r="24" spans="1:3" x14ac:dyDescent="0.4">
      <c r="A24" s="23">
        <v>22</v>
      </c>
      <c r="B24" s="58" t="s">
        <v>359</v>
      </c>
      <c r="C24" s="29"/>
    </row>
    <row r="25" spans="1:3" x14ac:dyDescent="0.4">
      <c r="A25" s="23">
        <v>23</v>
      </c>
      <c r="B25" s="58" t="s">
        <v>360</v>
      </c>
      <c r="C25" s="29"/>
    </row>
    <row r="26" spans="1:3" x14ac:dyDescent="0.4">
      <c r="A26" s="23">
        <v>24</v>
      </c>
      <c r="B26" s="58" t="s">
        <v>394</v>
      </c>
      <c r="C26" s="29"/>
    </row>
    <row r="27" spans="1:3" x14ac:dyDescent="0.4">
      <c r="A27" s="23">
        <v>25</v>
      </c>
      <c r="B27" s="58" t="s">
        <v>4</v>
      </c>
      <c r="C27" s="42"/>
    </row>
    <row r="28" spans="1:3" ht="15.4" x14ac:dyDescent="0.45">
      <c r="A28" s="23">
        <v>26</v>
      </c>
      <c r="B28" s="86" t="s">
        <v>294</v>
      </c>
    </row>
    <row r="39" spans="1:3" x14ac:dyDescent="0.4">
      <c r="A39" s="16" t="s">
        <v>439</v>
      </c>
      <c r="B39" s="16">
        <v>5</v>
      </c>
      <c r="C39" s="16">
        <f>MAX(A40:A44)-1</f>
        <v>4</v>
      </c>
    </row>
    <row r="40" spans="1:3" x14ac:dyDescent="0.4">
      <c r="A40" s="16">
        <v>1</v>
      </c>
      <c r="B40" s="16" t="s">
        <v>441</v>
      </c>
    </row>
    <row r="41" spans="1:3" x14ac:dyDescent="0.4">
      <c r="A41" s="16">
        <v>2</v>
      </c>
      <c r="B41" s="16" t="s">
        <v>442</v>
      </c>
    </row>
    <row r="42" spans="1:3" x14ac:dyDescent="0.4">
      <c r="A42" s="16">
        <v>3</v>
      </c>
      <c r="B42" s="16" t="s">
        <v>443</v>
      </c>
    </row>
    <row r="43" spans="1:3" x14ac:dyDescent="0.4">
      <c r="A43" s="16">
        <v>4</v>
      </c>
      <c r="B43" s="16" t="s">
        <v>444</v>
      </c>
    </row>
    <row r="44" spans="1:3" ht="15.4" x14ac:dyDescent="0.45">
      <c r="A44" s="16">
        <v>5</v>
      </c>
      <c r="B44"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18"/>
  <sheetViews>
    <sheetView workbookViewId="0">
      <selection activeCell="A2" sqref="A2:G2"/>
    </sheetView>
  </sheetViews>
  <sheetFormatPr baseColWidth="10" defaultColWidth="11.42578125" defaultRowHeight="15.4" x14ac:dyDescent="0.45"/>
  <cols>
    <col min="1" max="1" width="13.140625" style="17" customWidth="1"/>
    <col min="2" max="2" width="62.85546875" style="17" customWidth="1"/>
    <col min="3" max="16384" width="11.42578125" style="17"/>
  </cols>
  <sheetData>
    <row r="1" spans="1:3" ht="15.75" thickBot="1" x14ac:dyDescent="0.5">
      <c r="A1" s="17" t="s">
        <v>39</v>
      </c>
      <c r="B1" s="31">
        <v>16</v>
      </c>
      <c r="C1" s="17">
        <f>MAX($A$3:$A$18)-1</f>
        <v>15</v>
      </c>
    </row>
    <row r="2" spans="1:3" ht="15.75" thickTop="1" x14ac:dyDescent="0.45">
      <c r="A2" s="24" t="s">
        <v>32</v>
      </c>
      <c r="B2" s="24" t="s">
        <v>33</v>
      </c>
      <c r="C2" s="17" t="s">
        <v>34</v>
      </c>
    </row>
    <row r="3" spans="1:3" x14ac:dyDescent="0.45">
      <c r="A3" s="19">
        <v>1</v>
      </c>
      <c r="B3" s="43" t="s">
        <v>120</v>
      </c>
      <c r="C3" s="44"/>
    </row>
    <row r="4" spans="1:3" x14ac:dyDescent="0.45">
      <c r="A4" s="19">
        <v>2</v>
      </c>
      <c r="B4" s="43" t="s">
        <v>121</v>
      </c>
      <c r="C4" s="17" t="s">
        <v>36</v>
      </c>
    </row>
    <row r="5" spans="1:3" x14ac:dyDescent="0.45">
      <c r="A5" s="19">
        <v>3</v>
      </c>
      <c r="B5" s="43" t="s">
        <v>119</v>
      </c>
    </row>
    <row r="6" spans="1:3" x14ac:dyDescent="0.45">
      <c r="A6" s="19">
        <v>4</v>
      </c>
      <c r="B6" s="43" t="s">
        <v>65</v>
      </c>
      <c r="C6" s="45"/>
    </row>
    <row r="7" spans="1:3" x14ac:dyDescent="0.45">
      <c r="A7" s="19">
        <v>5</v>
      </c>
      <c r="B7" s="43" t="s">
        <v>66</v>
      </c>
      <c r="C7" s="45"/>
    </row>
    <row r="8" spans="1:3" x14ac:dyDescent="0.45">
      <c r="A8" s="19">
        <v>6</v>
      </c>
      <c r="B8" s="43" t="s">
        <v>99</v>
      </c>
      <c r="C8" s="45"/>
    </row>
    <row r="9" spans="1:3" x14ac:dyDescent="0.45">
      <c r="A9" s="19">
        <v>7</v>
      </c>
      <c r="B9" s="43" t="s">
        <v>188</v>
      </c>
      <c r="C9" s="45"/>
    </row>
    <row r="10" spans="1:3" x14ac:dyDescent="0.45">
      <c r="A10" s="19">
        <v>8</v>
      </c>
      <c r="B10" s="43" t="s">
        <v>189</v>
      </c>
      <c r="C10" s="45"/>
    </row>
    <row r="11" spans="1:3" x14ac:dyDescent="0.45">
      <c r="A11" s="19">
        <v>9</v>
      </c>
      <c r="B11" s="43" t="s">
        <v>220</v>
      </c>
      <c r="C11" s="45"/>
    </row>
    <row r="12" spans="1:3" x14ac:dyDescent="0.45">
      <c r="A12" s="19">
        <v>10</v>
      </c>
      <c r="B12" s="43" t="s">
        <v>301</v>
      </c>
      <c r="C12" s="45"/>
    </row>
    <row r="13" spans="1:3" x14ac:dyDescent="0.45">
      <c r="A13" s="19">
        <v>11</v>
      </c>
      <c r="B13" s="43" t="s">
        <v>308</v>
      </c>
      <c r="C13" s="45"/>
    </row>
    <row r="14" spans="1:3" x14ac:dyDescent="0.45">
      <c r="A14" s="19">
        <v>12</v>
      </c>
      <c r="B14" s="43" t="s">
        <v>309</v>
      </c>
      <c r="C14" s="45"/>
    </row>
    <row r="15" spans="1:3" x14ac:dyDescent="0.45">
      <c r="A15" s="19">
        <v>13</v>
      </c>
      <c r="B15" s="43" t="s">
        <v>325</v>
      </c>
      <c r="C15" s="45"/>
    </row>
    <row r="16" spans="1:3" x14ac:dyDescent="0.45">
      <c r="A16" s="19">
        <v>14</v>
      </c>
      <c r="B16" s="43" t="s">
        <v>362</v>
      </c>
      <c r="C16" s="45"/>
    </row>
    <row r="17" spans="1:2" x14ac:dyDescent="0.45">
      <c r="A17" s="19">
        <v>15</v>
      </c>
      <c r="B17" s="19" t="s">
        <v>4</v>
      </c>
    </row>
    <row r="18" spans="1:2" x14ac:dyDescent="0.45">
      <c r="A18" s="19">
        <v>16</v>
      </c>
      <c r="B18"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18"/>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77.25" thickBot="1" x14ac:dyDescent="0.5">
      <c r="A1" s="27" t="s">
        <v>261</v>
      </c>
      <c r="B1" s="31">
        <v>16</v>
      </c>
      <c r="C1" s="17">
        <f>MAX($A$3:$A$18)-1</f>
        <v>15</v>
      </c>
    </row>
    <row r="2" spans="1:3" ht="15.75" thickTop="1" x14ac:dyDescent="0.45">
      <c r="A2" s="24" t="s">
        <v>32</v>
      </c>
      <c r="B2" s="24" t="s">
        <v>33</v>
      </c>
      <c r="C2" s="17" t="s">
        <v>34</v>
      </c>
    </row>
    <row r="3" spans="1:3" x14ac:dyDescent="0.45">
      <c r="A3" s="23">
        <v>1</v>
      </c>
      <c r="B3" s="58" t="s">
        <v>115</v>
      </c>
      <c r="C3" s="28"/>
    </row>
    <row r="4" spans="1:3" x14ac:dyDescent="0.45">
      <c r="A4" s="23">
        <v>2</v>
      </c>
      <c r="B4" s="58" t="s">
        <v>116</v>
      </c>
      <c r="C4" s="16" t="s">
        <v>36</v>
      </c>
    </row>
    <row r="5" spans="1:3" x14ac:dyDescent="0.45">
      <c r="A5" s="23">
        <v>3</v>
      </c>
      <c r="B5" s="58" t="s">
        <v>94</v>
      </c>
      <c r="C5" s="16"/>
    </row>
    <row r="6" spans="1:3" x14ac:dyDescent="0.45">
      <c r="A6" s="23">
        <v>4</v>
      </c>
      <c r="B6" s="58" t="s">
        <v>95</v>
      </c>
      <c r="C6" s="16" t="s">
        <v>36</v>
      </c>
    </row>
    <row r="7" spans="1:3" x14ac:dyDescent="0.45">
      <c r="A7" s="23">
        <v>5</v>
      </c>
      <c r="B7" s="58" t="s">
        <v>67</v>
      </c>
      <c r="C7" s="16"/>
    </row>
    <row r="8" spans="1:3" x14ac:dyDescent="0.45">
      <c r="A8" s="23">
        <v>6</v>
      </c>
      <c r="B8" s="58" t="s">
        <v>117</v>
      </c>
      <c r="C8" s="29"/>
    </row>
    <row r="9" spans="1:3" x14ac:dyDescent="0.45">
      <c r="A9" s="23">
        <v>7</v>
      </c>
      <c r="B9" s="58" t="s">
        <v>68</v>
      </c>
      <c r="C9" s="29"/>
    </row>
    <row r="10" spans="1:3" x14ac:dyDescent="0.45">
      <c r="A10" s="23">
        <v>8</v>
      </c>
      <c r="B10" s="58" t="s">
        <v>151</v>
      </c>
      <c r="C10" s="29"/>
    </row>
    <row r="11" spans="1:3" x14ac:dyDescent="0.45">
      <c r="A11" s="23">
        <v>9</v>
      </c>
      <c r="B11" s="58" t="s">
        <v>210</v>
      </c>
      <c r="C11" s="29"/>
    </row>
    <row r="12" spans="1:3" x14ac:dyDescent="0.45">
      <c r="A12" s="23">
        <v>10</v>
      </c>
      <c r="B12" s="58" t="s">
        <v>225</v>
      </c>
      <c r="C12" s="29"/>
    </row>
    <row r="13" spans="1:3" x14ac:dyDescent="0.45">
      <c r="A13" s="23">
        <v>11</v>
      </c>
      <c r="B13" s="58" t="s">
        <v>259</v>
      </c>
      <c r="C13" s="29"/>
    </row>
    <row r="14" spans="1:3" x14ac:dyDescent="0.45">
      <c r="A14" s="23">
        <v>12</v>
      </c>
      <c r="B14" s="58" t="s">
        <v>260</v>
      </c>
      <c r="C14" s="29"/>
    </row>
    <row r="15" spans="1:3" x14ac:dyDescent="0.45">
      <c r="A15" s="23">
        <v>13</v>
      </c>
      <c r="B15" s="58" t="s">
        <v>321</v>
      </c>
    </row>
    <row r="16" spans="1:3" x14ac:dyDescent="0.45">
      <c r="A16" s="23">
        <v>14</v>
      </c>
      <c r="B16" s="58" t="s">
        <v>363</v>
      </c>
    </row>
    <row r="17" spans="1:2" x14ac:dyDescent="0.45">
      <c r="A17" s="23">
        <v>15</v>
      </c>
      <c r="B17" s="58" t="s">
        <v>4</v>
      </c>
    </row>
    <row r="18" spans="1:2" x14ac:dyDescent="0.45">
      <c r="A18" s="23">
        <v>16</v>
      </c>
      <c r="B18"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0B04-D938-4193-9339-078F875BA11D}">
  <dimension ref="A1:F49"/>
  <sheetViews>
    <sheetView workbookViewId="0">
      <selection activeCell="A2" sqref="A2:G2"/>
    </sheetView>
  </sheetViews>
  <sheetFormatPr baseColWidth="10" defaultColWidth="11.42578125" defaultRowHeight="15.4" x14ac:dyDescent="0.45"/>
  <cols>
    <col min="1" max="1" width="13.140625" style="17" customWidth="1"/>
    <col min="2" max="2" width="55.140625" style="16" customWidth="1"/>
    <col min="3" max="16384" width="11.42578125" style="17"/>
  </cols>
  <sheetData>
    <row r="1" spans="1:6" ht="28.15" thickBot="1" x14ac:dyDescent="0.5">
      <c r="A1" s="33" t="s">
        <v>44</v>
      </c>
      <c r="B1" s="30"/>
      <c r="C1" s="17">
        <f>MAX($A$3:$A$49)-1</f>
        <v>46</v>
      </c>
      <c r="D1" s="17" t="s">
        <v>465</v>
      </c>
      <c r="E1" s="17" t="s">
        <v>466</v>
      </c>
      <c r="F1" s="17" t="s">
        <v>467</v>
      </c>
    </row>
    <row r="2" spans="1:6" ht="15.75" thickTop="1" x14ac:dyDescent="0.45">
      <c r="A2" s="24" t="s">
        <v>32</v>
      </c>
      <c r="B2" s="18" t="s">
        <v>33</v>
      </c>
      <c r="C2" s="17" t="s">
        <v>34</v>
      </c>
      <c r="D2" s="17">
        <v>47</v>
      </c>
      <c r="E2" s="17">
        <v>47</v>
      </c>
      <c r="F2" s="17">
        <v>47</v>
      </c>
    </row>
    <row r="3" spans="1:6" x14ac:dyDescent="0.45">
      <c r="A3" s="38">
        <v>1</v>
      </c>
      <c r="B3" s="38" t="s">
        <v>212</v>
      </c>
      <c r="C3" s="39"/>
    </row>
    <row r="4" spans="1:6" x14ac:dyDescent="0.45">
      <c r="A4" s="38">
        <v>2</v>
      </c>
      <c r="B4" s="38" t="s">
        <v>213</v>
      </c>
      <c r="C4" s="40" t="s">
        <v>36</v>
      </c>
      <c r="D4" s="22"/>
    </row>
    <row r="5" spans="1:6" x14ac:dyDescent="0.45">
      <c r="A5" s="38">
        <v>3</v>
      </c>
      <c r="B5" s="38" t="s">
        <v>137</v>
      </c>
      <c r="C5" s="40"/>
      <c r="D5" s="22"/>
    </row>
    <row r="6" spans="1:6" x14ac:dyDescent="0.45">
      <c r="A6" s="38">
        <v>4</v>
      </c>
      <c r="B6" s="38" t="s">
        <v>118</v>
      </c>
      <c r="C6" s="40" t="s">
        <v>36</v>
      </c>
      <c r="D6" s="22"/>
    </row>
    <row r="7" spans="1:6" ht="26.25" x14ac:dyDescent="0.45">
      <c r="A7" s="38">
        <v>5</v>
      </c>
      <c r="B7" s="38" t="s">
        <v>373</v>
      </c>
      <c r="C7" s="40"/>
      <c r="D7" s="22"/>
    </row>
    <row r="8" spans="1:6" ht="26.25" x14ac:dyDescent="0.45">
      <c r="A8" s="38">
        <v>6</v>
      </c>
      <c r="B8" s="38" t="s">
        <v>155</v>
      </c>
      <c r="C8" s="40"/>
      <c r="D8" s="22"/>
    </row>
    <row r="9" spans="1:6" ht="26.25" x14ac:dyDescent="0.45">
      <c r="A9" s="38">
        <v>7</v>
      </c>
      <c r="B9" s="38" t="s">
        <v>152</v>
      </c>
      <c r="C9" s="40"/>
      <c r="D9" s="22"/>
    </row>
    <row r="10" spans="1:6" x14ac:dyDescent="0.45">
      <c r="A10" s="38">
        <v>8</v>
      </c>
      <c r="B10" s="38" t="s">
        <v>153</v>
      </c>
      <c r="C10" s="40"/>
      <c r="D10" s="22"/>
    </row>
    <row r="11" spans="1:6" x14ac:dyDescent="0.45">
      <c r="A11" s="38">
        <v>9</v>
      </c>
      <c r="B11" s="38" t="s">
        <v>426</v>
      </c>
      <c r="C11" s="40"/>
      <c r="D11" s="22"/>
    </row>
    <row r="12" spans="1:6" x14ac:dyDescent="0.45">
      <c r="A12" s="38">
        <v>10</v>
      </c>
      <c r="B12" s="38" t="s">
        <v>139</v>
      </c>
      <c r="C12" s="40"/>
      <c r="D12" s="22"/>
    </row>
    <row r="13" spans="1:6" x14ac:dyDescent="0.45">
      <c r="A13" s="38">
        <v>11</v>
      </c>
      <c r="B13" s="38" t="s">
        <v>195</v>
      </c>
      <c r="C13" s="40"/>
      <c r="D13" s="22"/>
    </row>
    <row r="14" spans="1:6" x14ac:dyDescent="0.45">
      <c r="A14" s="38">
        <v>12</v>
      </c>
      <c r="B14" s="38" t="s">
        <v>93</v>
      </c>
      <c r="C14" s="40"/>
      <c r="D14" s="22"/>
    </row>
    <row r="15" spans="1:6" x14ac:dyDescent="0.45">
      <c r="A15" s="38">
        <v>13</v>
      </c>
      <c r="B15" s="38" t="s">
        <v>122</v>
      </c>
      <c r="C15" s="40"/>
      <c r="D15" s="22"/>
    </row>
    <row r="16" spans="1:6" x14ac:dyDescent="0.45">
      <c r="A16" s="38">
        <v>14</v>
      </c>
      <c r="B16" s="38" t="s">
        <v>142</v>
      </c>
      <c r="C16" s="40"/>
      <c r="D16" s="22"/>
    </row>
    <row r="17" spans="1:4" x14ac:dyDescent="0.45">
      <c r="A17" s="38">
        <v>15</v>
      </c>
      <c r="B17" s="38" t="s">
        <v>159</v>
      </c>
      <c r="C17" s="40"/>
      <c r="D17" s="22"/>
    </row>
    <row r="18" spans="1:4" ht="26.25" x14ac:dyDescent="0.45">
      <c r="A18" s="38">
        <v>16</v>
      </c>
      <c r="B18" s="38" t="s">
        <v>154</v>
      </c>
      <c r="C18" s="40"/>
      <c r="D18" s="22"/>
    </row>
    <row r="19" spans="1:4" ht="39.4" x14ac:dyDescent="0.45">
      <c r="A19" s="38">
        <v>17</v>
      </c>
      <c r="B19" s="38" t="s">
        <v>160</v>
      </c>
      <c r="C19" s="40"/>
      <c r="D19" s="22"/>
    </row>
    <row r="20" spans="1:4" x14ac:dyDescent="0.45">
      <c r="A20" s="38">
        <v>18</v>
      </c>
      <c r="B20" s="38" t="s">
        <v>161</v>
      </c>
      <c r="C20" s="40"/>
      <c r="D20" s="22"/>
    </row>
    <row r="21" spans="1:4" x14ac:dyDescent="0.45">
      <c r="A21" s="38">
        <v>19</v>
      </c>
      <c r="B21" s="38" t="s">
        <v>193</v>
      </c>
      <c r="C21" s="40"/>
      <c r="D21" s="22"/>
    </row>
    <row r="22" spans="1:4" ht="26.25" x14ac:dyDescent="0.45">
      <c r="A22" s="38">
        <v>20</v>
      </c>
      <c r="B22" s="38" t="s">
        <v>194</v>
      </c>
      <c r="C22" s="40"/>
      <c r="D22" s="22"/>
    </row>
    <row r="23" spans="1:4" x14ac:dyDescent="0.45">
      <c r="A23" s="38">
        <v>21</v>
      </c>
      <c r="B23" s="38" t="s">
        <v>196</v>
      </c>
      <c r="C23" s="40"/>
      <c r="D23" s="22"/>
    </row>
    <row r="24" spans="1:4" x14ac:dyDescent="0.45">
      <c r="A24" s="38">
        <v>22</v>
      </c>
      <c r="B24" s="38" t="s">
        <v>330</v>
      </c>
      <c r="C24" s="40"/>
      <c r="D24" s="22"/>
    </row>
    <row r="25" spans="1:4" x14ac:dyDescent="0.45">
      <c r="A25" s="38">
        <v>23</v>
      </c>
      <c r="B25" s="38" t="s">
        <v>226</v>
      </c>
      <c r="C25" s="40"/>
      <c r="D25" s="22"/>
    </row>
    <row r="26" spans="1:4" x14ac:dyDescent="0.45">
      <c r="A26" s="38">
        <v>24</v>
      </c>
      <c r="B26" s="38" t="s">
        <v>231</v>
      </c>
      <c r="C26" s="40"/>
      <c r="D26" s="22"/>
    </row>
    <row r="27" spans="1:4" x14ac:dyDescent="0.45">
      <c r="A27" s="38">
        <v>25</v>
      </c>
      <c r="B27" s="38" t="s">
        <v>232</v>
      </c>
      <c r="C27" s="40"/>
      <c r="D27" s="22"/>
    </row>
    <row r="28" spans="1:4" x14ac:dyDescent="0.45">
      <c r="A28" s="38">
        <v>26</v>
      </c>
      <c r="B28" s="38" t="s">
        <v>262</v>
      </c>
      <c r="C28" s="40"/>
      <c r="D28" s="22"/>
    </row>
    <row r="29" spans="1:4" x14ac:dyDescent="0.45">
      <c r="A29" s="38">
        <v>27</v>
      </c>
      <c r="B29" s="38" t="s">
        <v>263</v>
      </c>
      <c r="C29" s="40"/>
      <c r="D29" s="22"/>
    </row>
    <row r="30" spans="1:4" x14ac:dyDescent="0.45">
      <c r="A30" s="38">
        <v>28</v>
      </c>
      <c r="B30" s="38" t="s">
        <v>264</v>
      </c>
      <c r="C30" s="40" t="s">
        <v>36</v>
      </c>
      <c r="D30" s="22"/>
    </row>
    <row r="31" spans="1:4" x14ac:dyDescent="0.45">
      <c r="A31" s="38">
        <v>29</v>
      </c>
      <c r="B31" s="38" t="s">
        <v>281</v>
      </c>
      <c r="C31" s="40"/>
      <c r="D31" s="22"/>
    </row>
    <row r="32" spans="1:4" x14ac:dyDescent="0.45">
      <c r="A32" s="38">
        <v>30</v>
      </c>
      <c r="B32" s="38" t="s">
        <v>282</v>
      </c>
      <c r="C32" s="40"/>
      <c r="D32" s="22"/>
    </row>
    <row r="33" spans="1:4" x14ac:dyDescent="0.45">
      <c r="A33" s="38">
        <v>31</v>
      </c>
      <c r="B33" s="38" t="s">
        <v>296</v>
      </c>
      <c r="C33" s="40"/>
      <c r="D33" s="22"/>
    </row>
    <row r="34" spans="1:4" x14ac:dyDescent="0.45">
      <c r="A34" s="38">
        <v>32</v>
      </c>
      <c r="B34" s="38" t="s">
        <v>310</v>
      </c>
      <c r="C34" s="40"/>
      <c r="D34" s="22"/>
    </row>
    <row r="35" spans="1:4" x14ac:dyDescent="0.45">
      <c r="A35" s="38">
        <v>33</v>
      </c>
      <c r="B35" s="38" t="s">
        <v>324</v>
      </c>
      <c r="C35" s="40"/>
      <c r="D35" s="22"/>
    </row>
    <row r="36" spans="1:4" ht="26.25" x14ac:dyDescent="0.45">
      <c r="A36" s="38">
        <v>34</v>
      </c>
      <c r="B36" s="38" t="s">
        <v>411</v>
      </c>
      <c r="C36" s="40"/>
      <c r="D36" s="22"/>
    </row>
    <row r="37" spans="1:4" x14ac:dyDescent="0.45">
      <c r="A37" s="38">
        <v>35</v>
      </c>
      <c r="B37" s="38" t="s">
        <v>321</v>
      </c>
      <c r="C37" s="40"/>
      <c r="D37" s="22"/>
    </row>
    <row r="38" spans="1:4" ht="26.25" x14ac:dyDescent="0.45">
      <c r="A38" s="38">
        <v>36</v>
      </c>
      <c r="B38" s="38" t="s">
        <v>364</v>
      </c>
      <c r="C38" s="40"/>
      <c r="D38" s="22"/>
    </row>
    <row r="39" spans="1:4" x14ac:dyDescent="0.45">
      <c r="A39" s="38">
        <v>37</v>
      </c>
      <c r="B39" s="38" t="s">
        <v>395</v>
      </c>
      <c r="C39" s="40"/>
      <c r="D39" s="22"/>
    </row>
    <row r="40" spans="1:4" x14ac:dyDescent="0.45">
      <c r="A40" s="38">
        <v>38</v>
      </c>
      <c r="B40" s="38" t="s">
        <v>396</v>
      </c>
      <c r="C40" s="40"/>
      <c r="D40" s="22"/>
    </row>
    <row r="41" spans="1:4" x14ac:dyDescent="0.45">
      <c r="A41" s="38">
        <v>39</v>
      </c>
      <c r="B41" s="38" t="s">
        <v>409</v>
      </c>
      <c r="C41" s="40"/>
      <c r="D41" s="22"/>
    </row>
    <row r="42" spans="1:4" ht="26.25" x14ac:dyDescent="0.45">
      <c r="A42" s="38">
        <v>40</v>
      </c>
      <c r="B42" s="38" t="s">
        <v>410</v>
      </c>
      <c r="C42" s="40"/>
      <c r="D42" s="22"/>
    </row>
    <row r="43" spans="1:4" x14ac:dyDescent="0.45">
      <c r="A43" s="38">
        <v>41</v>
      </c>
      <c r="B43" s="38" t="s">
        <v>427</v>
      </c>
      <c r="C43" s="40"/>
      <c r="D43" s="22"/>
    </row>
    <row r="44" spans="1:4" ht="26.25" x14ac:dyDescent="0.45">
      <c r="A44" s="38">
        <v>42</v>
      </c>
      <c r="B44" s="38" t="s">
        <v>447</v>
      </c>
      <c r="C44" s="40"/>
      <c r="D44" s="22"/>
    </row>
    <row r="45" spans="1:4" x14ac:dyDescent="0.45">
      <c r="A45" s="38">
        <v>43</v>
      </c>
      <c r="B45" s="38" t="s">
        <v>448</v>
      </c>
      <c r="C45" s="40"/>
      <c r="D45" s="22"/>
    </row>
    <row r="46" spans="1:4" x14ac:dyDescent="0.45">
      <c r="A46" s="38">
        <v>44</v>
      </c>
      <c r="B46" s="38" t="s">
        <v>449</v>
      </c>
      <c r="C46" s="40"/>
      <c r="D46" s="22"/>
    </row>
    <row r="47" spans="1:4" x14ac:dyDescent="0.45">
      <c r="A47" s="38">
        <v>45</v>
      </c>
      <c r="B47" s="38" t="s">
        <v>450</v>
      </c>
      <c r="C47" s="40"/>
      <c r="D47" s="22"/>
    </row>
    <row r="48" spans="1:4" x14ac:dyDescent="0.45">
      <c r="A48" s="38">
        <v>46</v>
      </c>
      <c r="B48" s="38" t="s">
        <v>4</v>
      </c>
      <c r="C48" s="21"/>
      <c r="D48" s="21"/>
    </row>
    <row r="49" spans="1:2" x14ac:dyDescent="0.45">
      <c r="A49" s="38">
        <v>47</v>
      </c>
      <c r="B49" s="86" t="s">
        <v>294</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5"/>
  <dimension ref="A1:C20"/>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7" t="s">
        <v>46</v>
      </c>
      <c r="B1" s="31">
        <v>18</v>
      </c>
      <c r="C1" s="17">
        <f>MAX($A$3:$A$20)-1</f>
        <v>17</v>
      </c>
    </row>
    <row r="2" spans="1:3" ht="15.75" thickTop="1" x14ac:dyDescent="0.45">
      <c r="A2" s="24" t="s">
        <v>32</v>
      </c>
      <c r="B2" s="24" t="s">
        <v>33</v>
      </c>
      <c r="C2" s="17" t="s">
        <v>34</v>
      </c>
    </row>
    <row r="3" spans="1:3" x14ac:dyDescent="0.45">
      <c r="A3" s="43">
        <v>1</v>
      </c>
      <c r="B3" s="43" t="s">
        <v>89</v>
      </c>
      <c r="C3" s="46"/>
    </row>
    <row r="4" spans="1:3" x14ac:dyDescent="0.45">
      <c r="A4" s="43">
        <v>2</v>
      </c>
      <c r="B4" s="43" t="s">
        <v>90</v>
      </c>
      <c r="C4" s="32" t="s">
        <v>36</v>
      </c>
    </row>
    <row r="5" spans="1:3" x14ac:dyDescent="0.45">
      <c r="A5" s="43">
        <v>3</v>
      </c>
      <c r="B5" s="43" t="s">
        <v>78</v>
      </c>
      <c r="C5" s="32"/>
    </row>
    <row r="6" spans="1:3" x14ac:dyDescent="0.45">
      <c r="A6" s="43">
        <v>4</v>
      </c>
      <c r="B6" s="43" t="s">
        <v>79</v>
      </c>
      <c r="C6" s="32"/>
    </row>
    <row r="7" spans="1:3" x14ac:dyDescent="0.45">
      <c r="A7" s="43">
        <v>5</v>
      </c>
      <c r="B7" s="43" t="s">
        <v>91</v>
      </c>
      <c r="C7" s="32"/>
    </row>
    <row r="8" spans="1:3" x14ac:dyDescent="0.45">
      <c r="A8" s="43">
        <v>6</v>
      </c>
      <c r="B8" s="43" t="s">
        <v>92</v>
      </c>
      <c r="C8" s="32" t="s">
        <v>36</v>
      </c>
    </row>
    <row r="9" spans="1:3" x14ac:dyDescent="0.45">
      <c r="A9" s="43">
        <v>7</v>
      </c>
      <c r="B9" s="43" t="s">
        <v>77</v>
      </c>
      <c r="C9" s="32"/>
    </row>
    <row r="10" spans="1:3" x14ac:dyDescent="0.45">
      <c r="A10" s="43">
        <v>8</v>
      </c>
      <c r="B10" s="43" t="s">
        <v>283</v>
      </c>
      <c r="C10" s="32"/>
    </row>
    <row r="11" spans="1:3" x14ac:dyDescent="0.45">
      <c r="A11" s="43">
        <v>9</v>
      </c>
      <c r="B11" s="43" t="s">
        <v>192</v>
      </c>
      <c r="C11" s="32"/>
    </row>
    <row r="12" spans="1:3" x14ac:dyDescent="0.45">
      <c r="A12" s="43">
        <v>10</v>
      </c>
      <c r="B12" s="43" t="s">
        <v>221</v>
      </c>
      <c r="C12" s="32"/>
    </row>
    <row r="13" spans="1:3" x14ac:dyDescent="0.45">
      <c r="A13" s="43">
        <v>11</v>
      </c>
      <c r="B13" s="43" t="s">
        <v>227</v>
      </c>
      <c r="C13" s="32"/>
    </row>
    <row r="14" spans="1:3" x14ac:dyDescent="0.45">
      <c r="A14" s="43">
        <v>12</v>
      </c>
      <c r="B14" s="43" t="s">
        <v>374</v>
      </c>
      <c r="C14" s="32"/>
    </row>
    <row r="15" spans="1:3" x14ac:dyDescent="0.45">
      <c r="A15" s="43">
        <v>13</v>
      </c>
      <c r="B15" s="43" t="s">
        <v>329</v>
      </c>
      <c r="C15" s="32"/>
    </row>
    <row r="16" spans="1:3" x14ac:dyDescent="0.45">
      <c r="A16" s="43">
        <v>14</v>
      </c>
      <c r="B16" s="43" t="s">
        <v>375</v>
      </c>
      <c r="C16" s="32"/>
    </row>
    <row r="17" spans="1:3" x14ac:dyDescent="0.45">
      <c r="A17" s="43">
        <v>15</v>
      </c>
      <c r="B17" s="43" t="s">
        <v>376</v>
      </c>
      <c r="C17" s="32"/>
    </row>
    <row r="18" spans="1:3" x14ac:dyDescent="0.45">
      <c r="A18" s="43">
        <v>16</v>
      </c>
      <c r="B18" s="43" t="s">
        <v>451</v>
      </c>
      <c r="C18" s="32"/>
    </row>
    <row r="19" spans="1:3" x14ac:dyDescent="0.45">
      <c r="A19" s="43">
        <v>17</v>
      </c>
      <c r="B19" s="19" t="s">
        <v>4</v>
      </c>
      <c r="C19" s="27"/>
    </row>
    <row r="20" spans="1:3" x14ac:dyDescent="0.45">
      <c r="A20" s="43">
        <v>18</v>
      </c>
      <c r="B20"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G40"/>
  <sheetViews>
    <sheetView topLeftCell="A23"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7" ht="15.75" thickBot="1" x14ac:dyDescent="0.5">
      <c r="A1" s="16" t="s">
        <v>47</v>
      </c>
      <c r="C1" s="17">
        <f>MAX($A$3:$A$40)-1</f>
        <v>37</v>
      </c>
      <c r="D1" s="17" t="s">
        <v>288</v>
      </c>
      <c r="E1" s="17" t="s">
        <v>47</v>
      </c>
      <c r="F1" s="17" t="s">
        <v>48</v>
      </c>
      <c r="G1" s="17" t="s">
        <v>49</v>
      </c>
    </row>
    <row r="2" spans="1:7" ht="15.75" thickTop="1" x14ac:dyDescent="0.45">
      <c r="A2" s="24" t="s">
        <v>32</v>
      </c>
      <c r="B2" s="24" t="s">
        <v>33</v>
      </c>
      <c r="C2" s="17" t="s">
        <v>34</v>
      </c>
      <c r="D2" s="31">
        <v>38</v>
      </c>
      <c r="E2" s="17">
        <v>38</v>
      </c>
      <c r="F2" s="17">
        <v>38</v>
      </c>
      <c r="G2" s="17">
        <v>38</v>
      </c>
    </row>
    <row r="3" spans="1:7" x14ac:dyDescent="0.45">
      <c r="A3" s="25">
        <v>1</v>
      </c>
      <c r="B3" s="38" t="s">
        <v>123</v>
      </c>
      <c r="C3" s="39"/>
    </row>
    <row r="4" spans="1:7" x14ac:dyDescent="0.45">
      <c r="A4" s="20">
        <v>2</v>
      </c>
      <c r="B4" s="38" t="s">
        <v>124</v>
      </c>
      <c r="C4" s="40" t="s">
        <v>36</v>
      </c>
    </row>
    <row r="5" spans="1:7" x14ac:dyDescent="0.45">
      <c r="A5" s="20">
        <v>3</v>
      </c>
      <c r="B5" s="38" t="s">
        <v>69</v>
      </c>
      <c r="C5" s="40"/>
    </row>
    <row r="6" spans="1:7" x14ac:dyDescent="0.45">
      <c r="A6" s="20">
        <v>4</v>
      </c>
      <c r="B6" s="38" t="s">
        <v>70</v>
      </c>
      <c r="C6" s="40"/>
    </row>
    <row r="7" spans="1:7" x14ac:dyDescent="0.45">
      <c r="A7" s="20">
        <v>5</v>
      </c>
      <c r="B7" s="38" t="s">
        <v>71</v>
      </c>
      <c r="C7" s="40"/>
    </row>
    <row r="8" spans="1:7" x14ac:dyDescent="0.45">
      <c r="A8" s="20">
        <v>6</v>
      </c>
      <c r="B8" s="38" t="s">
        <v>139</v>
      </c>
      <c r="C8" s="40"/>
    </row>
    <row r="9" spans="1:7" x14ac:dyDescent="0.45">
      <c r="A9" s="20">
        <v>7</v>
      </c>
      <c r="B9" s="20" t="s">
        <v>127</v>
      </c>
      <c r="C9" s="40"/>
    </row>
    <row r="10" spans="1:7" x14ac:dyDescent="0.45">
      <c r="A10" s="20">
        <v>8</v>
      </c>
      <c r="B10" s="20" t="s">
        <v>72</v>
      </c>
      <c r="C10" s="40"/>
    </row>
    <row r="11" spans="1:7" x14ac:dyDescent="0.45">
      <c r="A11" s="20">
        <v>9</v>
      </c>
      <c r="B11" s="20" t="s">
        <v>73</v>
      </c>
      <c r="C11" s="40"/>
    </row>
    <row r="12" spans="1:7" x14ac:dyDescent="0.45">
      <c r="A12" s="20">
        <v>10</v>
      </c>
      <c r="B12" s="20" t="s">
        <v>126</v>
      </c>
      <c r="C12" s="40"/>
    </row>
    <row r="13" spans="1:7" x14ac:dyDescent="0.45">
      <c r="A13" s="20">
        <v>11</v>
      </c>
      <c r="B13" s="38" t="s">
        <v>75</v>
      </c>
      <c r="C13" s="40"/>
    </row>
    <row r="14" spans="1:7" x14ac:dyDescent="0.45">
      <c r="A14" s="20">
        <v>12</v>
      </c>
      <c r="B14" s="38" t="s">
        <v>412</v>
      </c>
      <c r="C14" s="40"/>
    </row>
    <row r="15" spans="1:7" x14ac:dyDescent="0.45">
      <c r="A15" s="20">
        <v>13</v>
      </c>
      <c r="B15" s="38" t="s">
        <v>76</v>
      </c>
      <c r="C15" s="40"/>
    </row>
    <row r="16" spans="1:7" x14ac:dyDescent="0.45">
      <c r="A16" s="20">
        <v>14</v>
      </c>
      <c r="B16" s="20" t="s">
        <v>125</v>
      </c>
      <c r="C16" s="17" t="s">
        <v>36</v>
      </c>
    </row>
    <row r="17" spans="1:3" x14ac:dyDescent="0.45">
      <c r="A17" s="20">
        <v>15</v>
      </c>
      <c r="B17" s="20" t="s">
        <v>74</v>
      </c>
    </row>
    <row r="18" spans="1:3" x14ac:dyDescent="0.45">
      <c r="A18" s="20">
        <v>16</v>
      </c>
      <c r="B18" s="20" t="s">
        <v>143</v>
      </c>
    </row>
    <row r="19" spans="1:3" x14ac:dyDescent="0.45">
      <c r="A19" s="20">
        <v>17</v>
      </c>
      <c r="B19" s="20" t="s">
        <v>162</v>
      </c>
    </row>
    <row r="20" spans="1:3" x14ac:dyDescent="0.45">
      <c r="A20" s="20">
        <v>18</v>
      </c>
      <c r="B20" s="20" t="s">
        <v>163</v>
      </c>
    </row>
    <row r="21" spans="1:3" x14ac:dyDescent="0.45">
      <c r="A21" s="20">
        <v>19</v>
      </c>
      <c r="B21" s="20" t="s">
        <v>197</v>
      </c>
    </row>
    <row r="22" spans="1:3" x14ac:dyDescent="0.45">
      <c r="A22" s="20">
        <v>20</v>
      </c>
      <c r="B22" s="20" t="s">
        <v>198</v>
      </c>
    </row>
    <row r="23" spans="1:3" x14ac:dyDescent="0.45">
      <c r="A23" s="20">
        <v>21</v>
      </c>
      <c r="B23" s="20" t="s">
        <v>209</v>
      </c>
    </row>
    <row r="24" spans="1:3" x14ac:dyDescent="0.45">
      <c r="A24" s="20">
        <v>22</v>
      </c>
      <c r="B24" s="20" t="s">
        <v>217</v>
      </c>
    </row>
    <row r="25" spans="1:3" x14ac:dyDescent="0.45">
      <c r="A25" s="20">
        <v>23</v>
      </c>
      <c r="B25" s="20" t="s">
        <v>218</v>
      </c>
    </row>
    <row r="26" spans="1:3" x14ac:dyDescent="0.45">
      <c r="A26" s="20">
        <v>24</v>
      </c>
      <c r="B26" s="20" t="s">
        <v>230</v>
      </c>
    </row>
    <row r="27" spans="1:3" x14ac:dyDescent="0.45">
      <c r="A27" s="20">
        <v>25</v>
      </c>
      <c r="B27" s="20" t="s">
        <v>229</v>
      </c>
    </row>
    <row r="28" spans="1:3" x14ac:dyDescent="0.45">
      <c r="A28" s="20">
        <v>26</v>
      </c>
      <c r="B28" s="38" t="s">
        <v>284</v>
      </c>
      <c r="C28" s="39"/>
    </row>
    <row r="29" spans="1:3" x14ac:dyDescent="0.45">
      <c r="A29" s="20">
        <v>27</v>
      </c>
      <c r="B29" s="38" t="s">
        <v>265</v>
      </c>
      <c r="C29" s="40" t="s">
        <v>36</v>
      </c>
    </row>
    <row r="30" spans="1:3" x14ac:dyDescent="0.45">
      <c r="A30" s="20">
        <v>28</v>
      </c>
      <c r="B30" s="38" t="s">
        <v>311</v>
      </c>
      <c r="C30" s="40"/>
    </row>
    <row r="31" spans="1:3" x14ac:dyDescent="0.45">
      <c r="A31" s="20">
        <v>29</v>
      </c>
      <c r="B31" s="38" t="s">
        <v>321</v>
      </c>
      <c r="C31" s="40"/>
    </row>
    <row r="32" spans="1:3" x14ac:dyDescent="0.45">
      <c r="A32" s="20">
        <v>30</v>
      </c>
      <c r="B32" s="38" t="s">
        <v>365</v>
      </c>
      <c r="C32" s="40"/>
    </row>
    <row r="33" spans="1:3" x14ac:dyDescent="0.45">
      <c r="A33" s="20">
        <v>31</v>
      </c>
      <c r="B33" s="38" t="s">
        <v>366</v>
      </c>
      <c r="C33" s="40" t="s">
        <v>36</v>
      </c>
    </row>
    <row r="34" spans="1:3" x14ac:dyDescent="0.45">
      <c r="A34" s="20">
        <v>32</v>
      </c>
      <c r="B34" s="38" t="s">
        <v>367</v>
      </c>
      <c r="C34" s="39"/>
    </row>
    <row r="35" spans="1:3" x14ac:dyDescent="0.45">
      <c r="A35" s="20">
        <v>33</v>
      </c>
      <c r="B35" s="38" t="s">
        <v>368</v>
      </c>
      <c r="C35" s="40" t="s">
        <v>36</v>
      </c>
    </row>
    <row r="36" spans="1:3" x14ac:dyDescent="0.45">
      <c r="A36" s="20">
        <v>34</v>
      </c>
      <c r="B36" s="38" t="s">
        <v>413</v>
      </c>
      <c r="C36" s="40"/>
    </row>
    <row r="37" spans="1:3" x14ac:dyDescent="0.45">
      <c r="A37" s="20">
        <v>35</v>
      </c>
      <c r="B37" s="38" t="s">
        <v>414</v>
      </c>
      <c r="C37" s="40" t="s">
        <v>36</v>
      </c>
    </row>
    <row r="38" spans="1:3" x14ac:dyDescent="0.45">
      <c r="A38" s="20">
        <v>36</v>
      </c>
      <c r="B38" s="38" t="s">
        <v>452</v>
      </c>
      <c r="C38" s="40"/>
    </row>
    <row r="39" spans="1:3" x14ac:dyDescent="0.45">
      <c r="A39" s="20">
        <v>37</v>
      </c>
      <c r="B39" s="20" t="s">
        <v>4</v>
      </c>
      <c r="C39" s="21"/>
    </row>
    <row r="40" spans="1:3" x14ac:dyDescent="0.45">
      <c r="A40" s="20">
        <v>38</v>
      </c>
      <c r="B40"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29"/>
  <sheetViews>
    <sheetView topLeftCell="A11"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54</v>
      </c>
      <c r="B1" s="31">
        <v>27</v>
      </c>
      <c r="C1" s="17">
        <f>MAX($A$3:$A$29)-1</f>
        <v>26</v>
      </c>
    </row>
    <row r="2" spans="1:3" ht="15.75" thickTop="1" x14ac:dyDescent="0.45">
      <c r="A2" s="24" t="s">
        <v>32</v>
      </c>
      <c r="B2" s="24" t="s">
        <v>33</v>
      </c>
      <c r="C2" s="17" t="s">
        <v>34</v>
      </c>
    </row>
    <row r="3" spans="1:3" x14ac:dyDescent="0.45">
      <c r="A3" s="38">
        <v>1</v>
      </c>
      <c r="B3" s="61" t="s">
        <v>128</v>
      </c>
      <c r="C3" s="39"/>
    </row>
    <row r="4" spans="1:3" x14ac:dyDescent="0.45">
      <c r="A4" s="38">
        <v>2</v>
      </c>
      <c r="B4" s="61" t="s">
        <v>129</v>
      </c>
      <c r="C4" s="40" t="s">
        <v>36</v>
      </c>
    </row>
    <row r="5" spans="1:3" x14ac:dyDescent="0.45">
      <c r="A5" s="38">
        <v>3</v>
      </c>
      <c r="B5" s="61" t="s">
        <v>96</v>
      </c>
      <c r="C5" s="40"/>
    </row>
    <row r="6" spans="1:3" x14ac:dyDescent="0.45">
      <c r="A6" s="38">
        <v>4</v>
      </c>
      <c r="B6" s="61" t="s">
        <v>97</v>
      </c>
      <c r="C6" s="40" t="s">
        <v>36</v>
      </c>
    </row>
    <row r="7" spans="1:3" x14ac:dyDescent="0.45">
      <c r="A7" s="38">
        <v>5</v>
      </c>
      <c r="B7" s="61" t="s">
        <v>69</v>
      </c>
      <c r="C7" s="40"/>
    </row>
    <row r="8" spans="1:3" x14ac:dyDescent="0.45">
      <c r="A8" s="38">
        <v>6</v>
      </c>
      <c r="B8" s="61" t="s">
        <v>82</v>
      </c>
      <c r="C8" s="40"/>
    </row>
    <row r="9" spans="1:3" x14ac:dyDescent="0.45">
      <c r="A9" s="38">
        <v>7</v>
      </c>
      <c r="B9" s="61" t="s">
        <v>80</v>
      </c>
      <c r="C9" s="40"/>
    </row>
    <row r="10" spans="1:3" x14ac:dyDescent="0.45">
      <c r="A10" s="38">
        <v>8</v>
      </c>
      <c r="B10" s="61" t="s">
        <v>81</v>
      </c>
      <c r="C10" s="40"/>
    </row>
    <row r="11" spans="1:3" x14ac:dyDescent="0.45">
      <c r="A11" s="38">
        <v>9</v>
      </c>
      <c r="B11" s="61" t="s">
        <v>76</v>
      </c>
      <c r="C11" s="40"/>
    </row>
    <row r="12" spans="1:3" x14ac:dyDescent="0.45">
      <c r="A12" s="38">
        <v>10</v>
      </c>
      <c r="B12" s="61" t="s">
        <v>125</v>
      </c>
      <c r="C12" s="40" t="s">
        <v>36</v>
      </c>
    </row>
    <row r="13" spans="1:3" x14ac:dyDescent="0.45">
      <c r="A13" s="38">
        <v>11</v>
      </c>
      <c r="B13" s="61" t="s">
        <v>83</v>
      </c>
      <c r="C13" s="40"/>
    </row>
    <row r="14" spans="1:3" x14ac:dyDescent="0.45">
      <c r="A14" s="38">
        <v>12</v>
      </c>
      <c r="B14" s="61" t="s">
        <v>139</v>
      </c>
      <c r="C14" s="40"/>
    </row>
    <row r="15" spans="1:3" x14ac:dyDescent="0.45">
      <c r="A15" s="38">
        <v>13</v>
      </c>
      <c r="B15" s="61" t="s">
        <v>70</v>
      </c>
      <c r="C15" s="40"/>
    </row>
    <row r="16" spans="1:3" x14ac:dyDescent="0.45">
      <c r="A16" s="38">
        <v>14</v>
      </c>
      <c r="B16" s="61" t="s">
        <v>199</v>
      </c>
      <c r="C16" s="40"/>
    </row>
    <row r="17" spans="1:3" x14ac:dyDescent="0.45">
      <c r="A17" s="38">
        <v>15</v>
      </c>
      <c r="B17" s="61" t="s">
        <v>208</v>
      </c>
      <c r="C17" s="40"/>
    </row>
    <row r="18" spans="1:3" x14ac:dyDescent="0.45">
      <c r="A18" s="38">
        <v>16</v>
      </c>
      <c r="B18" s="61" t="s">
        <v>204</v>
      </c>
      <c r="C18" s="40"/>
    </row>
    <row r="19" spans="1:3" x14ac:dyDescent="0.45">
      <c r="A19" s="38">
        <v>17</v>
      </c>
      <c r="B19" s="61" t="s">
        <v>215</v>
      </c>
      <c r="C19" s="40"/>
    </row>
    <row r="20" spans="1:3" x14ac:dyDescent="0.45">
      <c r="A20" s="38">
        <v>18</v>
      </c>
      <c r="B20" s="61" t="s">
        <v>214</v>
      </c>
      <c r="C20" s="40"/>
    </row>
    <row r="21" spans="1:3" x14ac:dyDescent="0.45">
      <c r="A21" s="38">
        <v>19</v>
      </c>
      <c r="B21" s="61" t="s">
        <v>216</v>
      </c>
      <c r="C21" s="40"/>
    </row>
    <row r="22" spans="1:3" x14ac:dyDescent="0.45">
      <c r="A22" s="38">
        <v>20</v>
      </c>
      <c r="B22" s="61" t="s">
        <v>228</v>
      </c>
      <c r="C22" s="40"/>
    </row>
    <row r="23" spans="1:3" x14ac:dyDescent="0.45">
      <c r="A23" s="38">
        <v>21</v>
      </c>
      <c r="B23" s="38" t="s">
        <v>284</v>
      </c>
      <c r="C23" s="39"/>
    </row>
    <row r="24" spans="1:3" x14ac:dyDescent="0.45">
      <c r="A24" s="38">
        <v>22</v>
      </c>
      <c r="B24" s="38" t="s">
        <v>265</v>
      </c>
      <c r="C24" s="40" t="s">
        <v>36</v>
      </c>
    </row>
    <row r="25" spans="1:3" x14ac:dyDescent="0.45">
      <c r="A25" s="38">
        <v>23</v>
      </c>
      <c r="B25" s="38" t="s">
        <v>312</v>
      </c>
      <c r="C25" s="40"/>
    </row>
    <row r="26" spans="1:3" x14ac:dyDescent="0.45">
      <c r="A26" s="38">
        <v>24</v>
      </c>
      <c r="B26" s="38" t="s">
        <v>453</v>
      </c>
      <c r="C26" s="40"/>
    </row>
    <row r="27" spans="1:3" x14ac:dyDescent="0.45">
      <c r="A27" s="38">
        <v>25</v>
      </c>
      <c r="B27" s="38" t="s">
        <v>454</v>
      </c>
      <c r="C27" s="40"/>
    </row>
    <row r="28" spans="1:3" x14ac:dyDescent="0.45">
      <c r="A28" s="38">
        <v>26</v>
      </c>
      <c r="B28" s="23" t="s">
        <v>4</v>
      </c>
      <c r="C28" s="21"/>
    </row>
    <row r="29" spans="1:3" x14ac:dyDescent="0.45">
      <c r="A29" s="38">
        <v>27</v>
      </c>
      <c r="B29"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C95F-700A-4B98-A7A5-3C3CBF2FDCE8}">
  <dimension ref="A1:D16"/>
  <sheetViews>
    <sheetView workbookViewId="0"/>
  </sheetViews>
  <sheetFormatPr baseColWidth="10" defaultColWidth="11.42578125" defaultRowHeight="15.4" x14ac:dyDescent="0.45"/>
  <cols>
    <col min="1" max="3" width="27.5703125" style="146" customWidth="1"/>
    <col min="4" max="16384" width="11.42578125" style="146"/>
  </cols>
  <sheetData>
    <row r="1" spans="1:4" s="145" customFormat="1" x14ac:dyDescent="0.4">
      <c r="A1" s="144" t="s">
        <v>9</v>
      </c>
      <c r="B1" s="144"/>
      <c r="C1" s="144"/>
      <c r="D1" s="144"/>
    </row>
    <row r="2" spans="1:4" s="145" customFormat="1" ht="72" customHeight="1" x14ac:dyDescent="0.4">
      <c r="A2" s="162" t="s">
        <v>22</v>
      </c>
      <c r="B2" s="163"/>
      <c r="C2" s="163"/>
    </row>
    <row r="3" spans="1:4" s="145" customFormat="1" ht="59.45" customHeight="1" x14ac:dyDescent="0.4">
      <c r="A3" s="162" t="s">
        <v>23</v>
      </c>
      <c r="B3" s="163"/>
      <c r="C3" s="163"/>
    </row>
    <row r="4" spans="1:4" s="145" customFormat="1" ht="108" customHeight="1" x14ac:dyDescent="0.4">
      <c r="A4" s="162" t="s">
        <v>24</v>
      </c>
      <c r="B4" s="163"/>
      <c r="C4" s="163"/>
    </row>
    <row r="5" spans="1:4" s="145" customFormat="1" ht="154.5" customHeight="1" x14ac:dyDescent="0.4">
      <c r="A5" s="162" t="s">
        <v>25</v>
      </c>
      <c r="B5" s="162"/>
      <c r="C5" s="162"/>
    </row>
    <row r="6" spans="1:4" s="145" customFormat="1" ht="141.94999999999999" customHeight="1" x14ac:dyDescent="0.4">
      <c r="A6" s="162" t="s">
        <v>26</v>
      </c>
      <c r="B6" s="162"/>
      <c r="C6" s="162"/>
    </row>
    <row r="7" spans="1:4" s="145" customFormat="1" ht="195.2" customHeight="1" x14ac:dyDescent="0.4">
      <c r="A7" s="162" t="s">
        <v>419</v>
      </c>
      <c r="B7" s="163"/>
      <c r="C7" s="163"/>
    </row>
    <row r="8" spans="1:4" s="145" customFormat="1" ht="79.7" customHeight="1" x14ac:dyDescent="0.4">
      <c r="A8" s="162" t="s">
        <v>114</v>
      </c>
      <c r="B8" s="163"/>
      <c r="C8" s="163"/>
    </row>
    <row r="9" spans="1:4" x14ac:dyDescent="0.45">
      <c r="A9" s="161"/>
      <c r="B9" s="161"/>
      <c r="C9" s="161"/>
    </row>
    <row r="10" spans="1:4" x14ac:dyDescent="0.45">
      <c r="A10" s="161"/>
      <c r="B10" s="161"/>
      <c r="C10" s="161"/>
    </row>
    <row r="11" spans="1:4" x14ac:dyDescent="0.45">
      <c r="A11" s="161"/>
      <c r="B11" s="161"/>
      <c r="C11" s="161"/>
    </row>
    <row r="12" spans="1:4" x14ac:dyDescent="0.45">
      <c r="A12" s="161"/>
      <c r="B12" s="161"/>
      <c r="C12" s="161"/>
    </row>
    <row r="13" spans="1:4" x14ac:dyDescent="0.45">
      <c r="A13" s="161"/>
      <c r="B13" s="161"/>
      <c r="C13" s="161"/>
    </row>
    <row r="14" spans="1:4" x14ac:dyDescent="0.45">
      <c r="A14" s="161"/>
      <c r="B14" s="161"/>
      <c r="C14" s="161"/>
    </row>
    <row r="15" spans="1:4" x14ac:dyDescent="0.45">
      <c r="A15" s="161"/>
      <c r="B15" s="161"/>
      <c r="C15" s="161"/>
    </row>
    <row r="16" spans="1:4" x14ac:dyDescent="0.45">
      <c r="A16" s="161"/>
      <c r="B16" s="161"/>
      <c r="C16" s="161"/>
    </row>
  </sheetData>
  <sheetProtection algorithmName="SHA-512" hashValue="rzVsKmazOafzRa7ab2Lmh9qqT06L/SNJ3uUdZzH8B/iv+EZmvtI15ylLp7wXBcczrshHdPRXzhFRLcLnnvY0Xw==" saltValue="Du4tAAf0jVZ3Q442fzpixg=="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15"/>
  <sheetViews>
    <sheetView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164</v>
      </c>
      <c r="B1" s="31">
        <v>13</v>
      </c>
      <c r="C1" s="17">
        <f>MAX($A$3:$A$15)-1</f>
        <v>12</v>
      </c>
    </row>
    <row r="2" spans="1:3" ht="15.75" thickTop="1" x14ac:dyDescent="0.45">
      <c r="A2" s="24" t="s">
        <v>32</v>
      </c>
      <c r="B2" s="24" t="s">
        <v>33</v>
      </c>
      <c r="C2" s="17" t="s">
        <v>34</v>
      </c>
    </row>
    <row r="3" spans="1:3" x14ac:dyDescent="0.45">
      <c r="A3" s="94">
        <v>1</v>
      </c>
      <c r="B3" s="88" t="s">
        <v>304</v>
      </c>
      <c r="C3" s="95"/>
    </row>
    <row r="4" spans="1:3" ht="27.75" x14ac:dyDescent="0.45">
      <c r="A4" s="94">
        <v>2</v>
      </c>
      <c r="B4" s="88" t="s">
        <v>305</v>
      </c>
      <c r="C4" s="95" t="s">
        <v>36</v>
      </c>
    </row>
    <row r="5" spans="1:3" x14ac:dyDescent="0.45">
      <c r="A5" s="94">
        <v>3</v>
      </c>
      <c r="B5" s="88" t="s">
        <v>306</v>
      </c>
      <c r="C5" s="95"/>
    </row>
    <row r="6" spans="1:3" ht="27.75" x14ac:dyDescent="0.45">
      <c r="A6" s="94">
        <v>4</v>
      </c>
      <c r="B6" s="88" t="s">
        <v>313</v>
      </c>
      <c r="C6" s="95"/>
    </row>
    <row r="7" spans="1:3" x14ac:dyDescent="0.45">
      <c r="A7" s="94">
        <v>5</v>
      </c>
      <c r="B7" s="88" t="s">
        <v>244</v>
      </c>
      <c r="C7" s="95"/>
    </row>
    <row r="8" spans="1:3" x14ac:dyDescent="0.45">
      <c r="A8" s="94">
        <v>6</v>
      </c>
      <c r="B8" s="88" t="s">
        <v>314</v>
      </c>
      <c r="C8" s="95"/>
    </row>
    <row r="9" spans="1:3" x14ac:dyDescent="0.45">
      <c r="A9" s="94">
        <v>7</v>
      </c>
      <c r="B9" s="88" t="s">
        <v>321</v>
      </c>
      <c r="C9" s="95"/>
    </row>
    <row r="10" spans="1:3" x14ac:dyDescent="0.45">
      <c r="A10" s="94">
        <v>8</v>
      </c>
      <c r="B10" s="88" t="s">
        <v>369</v>
      </c>
      <c r="C10" s="95"/>
    </row>
    <row r="11" spans="1:3" x14ac:dyDescent="0.45">
      <c r="A11" s="94">
        <v>9</v>
      </c>
      <c r="B11" s="88" t="s">
        <v>435</v>
      </c>
      <c r="C11" s="95"/>
    </row>
    <row r="12" spans="1:3" x14ac:dyDescent="0.45">
      <c r="A12" s="94">
        <v>10</v>
      </c>
      <c r="B12" s="88" t="s">
        <v>436</v>
      </c>
      <c r="C12" s="95"/>
    </row>
    <row r="13" spans="1:3" x14ac:dyDescent="0.45">
      <c r="A13" s="94">
        <v>11</v>
      </c>
      <c r="B13" s="88" t="s">
        <v>449</v>
      </c>
      <c r="C13" s="95"/>
    </row>
    <row r="14" spans="1:3" x14ac:dyDescent="0.45">
      <c r="A14" s="94">
        <v>12</v>
      </c>
      <c r="B14" s="96" t="s">
        <v>295</v>
      </c>
      <c r="C14" s="96"/>
    </row>
    <row r="15" spans="1:3" x14ac:dyDescent="0.45">
      <c r="A15" s="94">
        <v>13</v>
      </c>
      <c r="B15"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30"/>
  <sheetViews>
    <sheetView topLeftCell="A4"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16" t="s">
        <v>164</v>
      </c>
      <c r="B1" s="31">
        <v>25</v>
      </c>
      <c r="C1" s="17">
        <f>MAX($A$3:$A$30)-1</f>
        <v>27</v>
      </c>
    </row>
    <row r="2" spans="1:3" ht="15.75" thickTop="1" x14ac:dyDescent="0.45">
      <c r="A2" s="24" t="s">
        <v>32</v>
      </c>
      <c r="B2" s="24" t="s">
        <v>33</v>
      </c>
      <c r="C2" s="17" t="s">
        <v>34</v>
      </c>
    </row>
    <row r="3" spans="1:3" x14ac:dyDescent="0.45">
      <c r="A3" s="19">
        <v>1</v>
      </c>
      <c r="B3" s="66" t="s">
        <v>174</v>
      </c>
      <c r="C3" s="28"/>
    </row>
    <row r="4" spans="1:3" x14ac:dyDescent="0.45">
      <c r="A4" s="19">
        <v>2</v>
      </c>
      <c r="B4" s="66" t="s">
        <v>175</v>
      </c>
      <c r="C4" s="16" t="s">
        <v>36</v>
      </c>
    </row>
    <row r="5" spans="1:3" x14ac:dyDescent="0.45">
      <c r="A5" s="19">
        <v>3</v>
      </c>
      <c r="B5" s="66" t="s">
        <v>176</v>
      </c>
      <c r="C5" s="16"/>
    </row>
    <row r="6" spans="1:3" x14ac:dyDescent="0.45">
      <c r="A6" s="19">
        <v>4</v>
      </c>
      <c r="B6" s="66" t="s">
        <v>177</v>
      </c>
      <c r="C6" s="16" t="s">
        <v>36</v>
      </c>
    </row>
    <row r="7" spans="1:3" x14ac:dyDescent="0.45">
      <c r="A7" s="19">
        <v>5</v>
      </c>
      <c r="B7" s="66" t="s">
        <v>178</v>
      </c>
      <c r="C7" s="16"/>
    </row>
    <row r="8" spans="1:3" x14ac:dyDescent="0.45">
      <c r="A8" s="19">
        <v>6</v>
      </c>
      <c r="B8" s="66" t="s">
        <v>179</v>
      </c>
      <c r="C8" s="16"/>
    </row>
    <row r="9" spans="1:3" x14ac:dyDescent="0.45">
      <c r="A9" s="19">
        <v>7</v>
      </c>
      <c r="B9" s="66" t="s">
        <v>180</v>
      </c>
      <c r="C9" s="16"/>
    </row>
    <row r="10" spans="1:3" x14ac:dyDescent="0.45">
      <c r="A10" s="19">
        <v>8</v>
      </c>
      <c r="B10" s="66" t="s">
        <v>181</v>
      </c>
      <c r="C10" s="16"/>
    </row>
    <row r="11" spans="1:3" x14ac:dyDescent="0.45">
      <c r="A11" s="19">
        <v>9</v>
      </c>
      <c r="B11" s="66" t="s">
        <v>182</v>
      </c>
      <c r="C11" s="16"/>
    </row>
    <row r="12" spans="1:3" x14ac:dyDescent="0.45">
      <c r="A12" s="19">
        <v>10</v>
      </c>
      <c r="B12" s="66" t="s">
        <v>183</v>
      </c>
      <c r="C12" s="16"/>
    </row>
    <row r="13" spans="1:3" ht="30.75" x14ac:dyDescent="0.45">
      <c r="A13" s="19">
        <v>11</v>
      </c>
      <c r="B13" s="66" t="s">
        <v>184</v>
      </c>
      <c r="C13" s="16"/>
    </row>
    <row r="14" spans="1:3" x14ac:dyDescent="0.45">
      <c r="A14" s="19">
        <v>12</v>
      </c>
      <c r="B14" s="66" t="s">
        <v>185</v>
      </c>
      <c r="C14" s="16"/>
    </row>
    <row r="15" spans="1:3" ht="30.75" x14ac:dyDescent="0.45">
      <c r="A15" s="19">
        <v>13</v>
      </c>
      <c r="B15" s="66" t="s">
        <v>186</v>
      </c>
      <c r="C15" s="16"/>
    </row>
    <row r="16" spans="1:3" x14ac:dyDescent="0.45">
      <c r="A16" s="19">
        <v>14</v>
      </c>
      <c r="B16" s="66" t="s">
        <v>187</v>
      </c>
      <c r="C16" s="16"/>
    </row>
    <row r="17" spans="1:3" x14ac:dyDescent="0.45">
      <c r="A17" s="19">
        <v>15</v>
      </c>
      <c r="B17" s="66" t="s">
        <v>200</v>
      </c>
      <c r="C17" s="16"/>
    </row>
    <row r="18" spans="1:3" x14ac:dyDescent="0.45">
      <c r="A18" s="19">
        <v>16</v>
      </c>
      <c r="B18" s="66" t="s">
        <v>201</v>
      </c>
      <c r="C18" s="16"/>
    </row>
    <row r="19" spans="1:3" ht="30.75" x14ac:dyDescent="0.45">
      <c r="A19" s="19">
        <v>17</v>
      </c>
      <c r="B19" s="66" t="s">
        <v>266</v>
      </c>
      <c r="C19" s="16"/>
    </row>
    <row r="20" spans="1:3" x14ac:dyDescent="0.45">
      <c r="A20" s="19">
        <v>18</v>
      </c>
      <c r="B20" s="66" t="s">
        <v>267</v>
      </c>
      <c r="C20" s="16"/>
    </row>
    <row r="21" spans="1:3" x14ac:dyDescent="0.45">
      <c r="A21" s="19">
        <v>19</v>
      </c>
      <c r="B21" s="66" t="s">
        <v>282</v>
      </c>
      <c r="C21" s="16"/>
    </row>
    <row r="22" spans="1:3" x14ac:dyDescent="0.45">
      <c r="A22" s="19">
        <v>20</v>
      </c>
      <c r="B22" s="66" t="s">
        <v>285</v>
      </c>
      <c r="C22" s="16"/>
    </row>
    <row r="23" spans="1:3" x14ac:dyDescent="0.45">
      <c r="A23" s="19">
        <v>21</v>
      </c>
      <c r="B23" s="66" t="s">
        <v>323</v>
      </c>
      <c r="C23" s="16"/>
    </row>
    <row r="24" spans="1:3" ht="30.75" x14ac:dyDescent="0.45">
      <c r="A24" s="19">
        <v>22</v>
      </c>
      <c r="B24" s="66" t="s">
        <v>399</v>
      </c>
      <c r="C24" s="16"/>
    </row>
    <row r="25" spans="1:3" ht="30.75" x14ac:dyDescent="0.45">
      <c r="A25" s="19">
        <v>23</v>
      </c>
      <c r="B25" s="66" t="s">
        <v>400</v>
      </c>
      <c r="C25" s="16" t="s">
        <v>36</v>
      </c>
    </row>
    <row r="26" spans="1:3" x14ac:dyDescent="0.45">
      <c r="A26" s="19">
        <v>24</v>
      </c>
      <c r="B26" s="66" t="s">
        <v>433</v>
      </c>
      <c r="C26" s="16"/>
    </row>
    <row r="27" spans="1:3" x14ac:dyDescent="0.45">
      <c r="A27" s="19">
        <v>25</v>
      </c>
      <c r="B27" s="66" t="s">
        <v>434</v>
      </c>
      <c r="C27" s="16"/>
    </row>
    <row r="28" spans="1:3" x14ac:dyDescent="0.45">
      <c r="A28" s="19">
        <v>26</v>
      </c>
      <c r="B28" s="66" t="s">
        <v>438</v>
      </c>
      <c r="C28" s="16"/>
    </row>
    <row r="29" spans="1:3" x14ac:dyDescent="0.45">
      <c r="A29" s="19">
        <v>27</v>
      </c>
      <c r="B29" s="66" t="s">
        <v>4</v>
      </c>
    </row>
    <row r="30" spans="1:3" x14ac:dyDescent="0.45">
      <c r="A30" s="19">
        <v>28</v>
      </c>
      <c r="B30" s="86" t="s">
        <v>294</v>
      </c>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C25"/>
  <sheetViews>
    <sheetView topLeftCell="A7" workbookViewId="0">
      <selection activeCell="A2" sqref="A2:G2"/>
    </sheetView>
  </sheetViews>
  <sheetFormatPr baseColWidth="10" defaultColWidth="11.42578125" defaultRowHeight="15.4" x14ac:dyDescent="0.45"/>
  <cols>
    <col min="1" max="1" width="13.140625" style="17" customWidth="1"/>
    <col min="2" max="2" width="55.140625" style="17" customWidth="1"/>
    <col min="3" max="16384" width="11.42578125" style="17"/>
  </cols>
  <sheetData>
    <row r="1" spans="1:3" ht="15.75" thickBot="1" x14ac:dyDescent="0.5">
      <c r="A1" s="71" t="s">
        <v>233</v>
      </c>
      <c r="B1" s="72">
        <v>23</v>
      </c>
      <c r="C1" s="73">
        <f>MAX($A$3:$A$25)-1</f>
        <v>22</v>
      </c>
    </row>
    <row r="2" spans="1:3" ht="15.75" thickTop="1" x14ac:dyDescent="0.45">
      <c r="A2" s="74" t="s">
        <v>32</v>
      </c>
      <c r="B2" s="74" t="s">
        <v>33</v>
      </c>
      <c r="C2" s="73" t="s">
        <v>34</v>
      </c>
    </row>
    <row r="3" spans="1:3" x14ac:dyDescent="0.45">
      <c r="A3" s="75">
        <v>1</v>
      </c>
      <c r="B3" s="75" t="s">
        <v>242</v>
      </c>
      <c r="C3" s="40"/>
    </row>
    <row r="4" spans="1:3" x14ac:dyDescent="0.45">
      <c r="A4" s="75">
        <v>2</v>
      </c>
      <c r="B4" s="75" t="s">
        <v>243</v>
      </c>
      <c r="C4" s="40" t="s">
        <v>36</v>
      </c>
    </row>
    <row r="5" spans="1:3" x14ac:dyDescent="0.45">
      <c r="A5" s="75">
        <v>3</v>
      </c>
      <c r="B5" s="75" t="s">
        <v>239</v>
      </c>
      <c r="C5" s="40"/>
    </row>
    <row r="6" spans="1:3" x14ac:dyDescent="0.45">
      <c r="A6" s="75">
        <v>4</v>
      </c>
      <c r="B6" s="75" t="s">
        <v>240</v>
      </c>
      <c r="C6" s="40"/>
    </row>
    <row r="7" spans="1:3" x14ac:dyDescent="0.45">
      <c r="A7" s="75">
        <v>5</v>
      </c>
      <c r="B7" s="75" t="s">
        <v>237</v>
      </c>
      <c r="C7" s="40"/>
    </row>
    <row r="8" spans="1:3" x14ac:dyDescent="0.45">
      <c r="A8" s="75">
        <v>6</v>
      </c>
      <c r="B8" s="75" t="s">
        <v>238</v>
      </c>
      <c r="C8" s="40" t="s">
        <v>36</v>
      </c>
    </row>
    <row r="9" spans="1:3" x14ac:dyDescent="0.45">
      <c r="A9" s="75">
        <v>7</v>
      </c>
      <c r="B9" s="75" t="s">
        <v>246</v>
      </c>
      <c r="C9" s="40"/>
    </row>
    <row r="10" spans="1:3" x14ac:dyDescent="0.45">
      <c r="A10" s="75">
        <v>8</v>
      </c>
      <c r="B10" s="75" t="s">
        <v>247</v>
      </c>
      <c r="C10" s="40" t="s">
        <v>36</v>
      </c>
    </row>
    <row r="11" spans="1:3" x14ac:dyDescent="0.45">
      <c r="A11" s="75">
        <v>9</v>
      </c>
      <c r="B11" s="75" t="s">
        <v>244</v>
      </c>
      <c r="C11" s="40"/>
    </row>
    <row r="12" spans="1:3" x14ac:dyDescent="0.45">
      <c r="A12" s="75">
        <v>10</v>
      </c>
      <c r="B12" s="75" t="s">
        <v>241</v>
      </c>
      <c r="C12" s="40"/>
    </row>
    <row r="13" spans="1:3" x14ac:dyDescent="0.45">
      <c r="A13" s="75">
        <v>11</v>
      </c>
      <c r="B13" s="75" t="s">
        <v>245</v>
      </c>
      <c r="C13" s="40"/>
    </row>
    <row r="14" spans="1:3" x14ac:dyDescent="0.45">
      <c r="A14" s="75">
        <v>12</v>
      </c>
      <c r="B14" s="75" t="s">
        <v>281</v>
      </c>
      <c r="C14" s="40"/>
    </row>
    <row r="15" spans="1:3" x14ac:dyDescent="0.45">
      <c r="A15" s="75">
        <v>13</v>
      </c>
      <c r="B15" s="75" t="s">
        <v>282</v>
      </c>
      <c r="C15" s="40"/>
    </row>
    <row r="16" spans="1:3" x14ac:dyDescent="0.45">
      <c r="A16" s="75">
        <v>14</v>
      </c>
      <c r="B16" s="75" t="s">
        <v>315</v>
      </c>
      <c r="C16" s="40"/>
    </row>
    <row r="17" spans="1:3" x14ac:dyDescent="0.45">
      <c r="A17" s="75">
        <v>15</v>
      </c>
      <c r="B17" s="75" t="s">
        <v>322</v>
      </c>
      <c r="C17" s="40"/>
    </row>
    <row r="18" spans="1:3" x14ac:dyDescent="0.45">
      <c r="A18" s="75">
        <v>16</v>
      </c>
      <c r="B18" s="75" t="s">
        <v>321</v>
      </c>
      <c r="C18" s="40"/>
    </row>
    <row r="19" spans="1:3" x14ac:dyDescent="0.45">
      <c r="A19" s="75">
        <v>17</v>
      </c>
      <c r="B19" s="75" t="s">
        <v>397</v>
      </c>
      <c r="C19" s="40"/>
    </row>
    <row r="20" spans="1:3" x14ac:dyDescent="0.45">
      <c r="A20" s="75">
        <v>18</v>
      </c>
      <c r="B20" s="75" t="s">
        <v>398</v>
      </c>
      <c r="C20" s="40"/>
    </row>
    <row r="21" spans="1:3" x14ac:dyDescent="0.45">
      <c r="A21" s="75">
        <v>19</v>
      </c>
      <c r="B21" s="75" t="s">
        <v>432</v>
      </c>
      <c r="C21" s="40"/>
    </row>
    <row r="22" spans="1:3" x14ac:dyDescent="0.45">
      <c r="A22" s="75">
        <v>20</v>
      </c>
      <c r="B22" s="75" t="s">
        <v>455</v>
      </c>
      <c r="C22" s="40"/>
    </row>
    <row r="23" spans="1:3" x14ac:dyDescent="0.45">
      <c r="A23" s="75">
        <v>21</v>
      </c>
      <c r="B23" s="75" t="s">
        <v>449</v>
      </c>
      <c r="C23" s="40"/>
    </row>
    <row r="24" spans="1:3" x14ac:dyDescent="0.45">
      <c r="A24" s="75">
        <v>22</v>
      </c>
      <c r="B24" s="76" t="s">
        <v>4</v>
      </c>
      <c r="C24" s="76"/>
    </row>
    <row r="25" spans="1:3" x14ac:dyDescent="0.45">
      <c r="A25" s="75">
        <v>23</v>
      </c>
      <c r="B25" s="86" t="s">
        <v>294</v>
      </c>
      <c r="C25" s="7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dimension ref="A1:C16"/>
  <sheetViews>
    <sheetView workbookViewId="0">
      <selection activeCell="A2" sqref="A2:G2"/>
    </sheetView>
  </sheetViews>
  <sheetFormatPr baseColWidth="10" defaultColWidth="11.42578125" defaultRowHeight="13.15" x14ac:dyDescent="0.4"/>
  <cols>
    <col min="1" max="1" width="13.140625" style="79" customWidth="1"/>
    <col min="2" max="2" width="55.140625" style="79" customWidth="1"/>
    <col min="3" max="16384" width="11.42578125" style="79"/>
  </cols>
  <sheetData>
    <row r="1" spans="1:3" ht="26.65" thickBot="1" x14ac:dyDescent="0.45">
      <c r="A1" s="77" t="s">
        <v>236</v>
      </c>
      <c r="B1" s="78">
        <v>10</v>
      </c>
      <c r="C1" s="79">
        <f>MAX($A$3:$A$16)-1</f>
        <v>13</v>
      </c>
    </row>
    <row r="2" spans="1:3" ht="13.5" thickTop="1" x14ac:dyDescent="0.4">
      <c r="A2" s="80" t="s">
        <v>32</v>
      </c>
      <c r="B2" s="80" t="s">
        <v>33</v>
      </c>
      <c r="C2" s="79" t="s">
        <v>34</v>
      </c>
    </row>
    <row r="3" spans="1:3" x14ac:dyDescent="0.4">
      <c r="A3" s="20">
        <v>1</v>
      </c>
      <c r="B3" s="75" t="s">
        <v>252</v>
      </c>
      <c r="C3" s="26"/>
    </row>
    <row r="4" spans="1:3" x14ac:dyDescent="0.4">
      <c r="A4" s="20">
        <v>2</v>
      </c>
      <c r="B4" s="75" t="s">
        <v>253</v>
      </c>
      <c r="C4" s="22" t="s">
        <v>36</v>
      </c>
    </row>
    <row r="5" spans="1:3" x14ac:dyDescent="0.4">
      <c r="A5" s="20">
        <v>3</v>
      </c>
      <c r="B5" s="38" t="s">
        <v>319</v>
      </c>
      <c r="C5" s="22"/>
    </row>
    <row r="6" spans="1:3" x14ac:dyDescent="0.4">
      <c r="A6" s="20">
        <v>4</v>
      </c>
      <c r="B6" s="38" t="s">
        <v>248</v>
      </c>
      <c r="C6" s="22"/>
    </row>
    <row r="7" spans="1:3" x14ac:dyDescent="0.4">
      <c r="A7" s="20">
        <v>5</v>
      </c>
      <c r="B7" s="38" t="s">
        <v>249</v>
      </c>
      <c r="C7" s="22"/>
    </row>
    <row r="8" spans="1:3" x14ac:dyDescent="0.4">
      <c r="A8" s="20">
        <v>6</v>
      </c>
      <c r="B8" s="38" t="s">
        <v>250</v>
      </c>
      <c r="C8" s="22"/>
    </row>
    <row r="9" spans="1:3" x14ac:dyDescent="0.4">
      <c r="A9" s="20">
        <v>7</v>
      </c>
      <c r="B9" s="76" t="s">
        <v>251</v>
      </c>
      <c r="C9" s="22"/>
    </row>
    <row r="10" spans="1:3" x14ac:dyDescent="0.4">
      <c r="A10" s="20">
        <v>8</v>
      </c>
      <c r="B10" s="38" t="s">
        <v>138</v>
      </c>
      <c r="C10" s="22"/>
    </row>
    <row r="11" spans="1:3" x14ac:dyDescent="0.4">
      <c r="A11" s="20">
        <v>9</v>
      </c>
      <c r="B11" s="38" t="s">
        <v>428</v>
      </c>
      <c r="C11" s="22"/>
    </row>
    <row r="12" spans="1:3" x14ac:dyDescent="0.4">
      <c r="A12" s="20">
        <v>10</v>
      </c>
      <c r="B12" s="38" t="s">
        <v>429</v>
      </c>
      <c r="C12" s="22"/>
    </row>
    <row r="13" spans="1:3" x14ac:dyDescent="0.4">
      <c r="A13" s="20">
        <v>11</v>
      </c>
      <c r="B13" s="38" t="s">
        <v>430</v>
      </c>
      <c r="C13" s="22"/>
    </row>
    <row r="14" spans="1:3" x14ac:dyDescent="0.4">
      <c r="A14" s="20">
        <v>12</v>
      </c>
      <c r="B14" s="38" t="s">
        <v>431</v>
      </c>
      <c r="C14" s="22"/>
    </row>
    <row r="15" spans="1:3" x14ac:dyDescent="0.4">
      <c r="A15" s="20">
        <v>13</v>
      </c>
      <c r="B15" s="20" t="s">
        <v>4</v>
      </c>
      <c r="C15" s="21"/>
    </row>
    <row r="16" spans="1:3" ht="15.4" x14ac:dyDescent="0.45">
      <c r="A16" s="20">
        <v>14</v>
      </c>
      <c r="B16"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dimension ref="A1:C18"/>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268</v>
      </c>
      <c r="B1" s="63">
        <v>16</v>
      </c>
      <c r="C1" s="17">
        <f>MAX($A$3:$A$18)-1</f>
        <v>15</v>
      </c>
    </row>
    <row r="2" spans="1:3" ht="15.75" thickTop="1" x14ac:dyDescent="0.45">
      <c r="A2" s="24" t="s">
        <v>32</v>
      </c>
      <c r="B2" s="64" t="s">
        <v>33</v>
      </c>
      <c r="C2" s="17" t="s">
        <v>34</v>
      </c>
    </row>
    <row r="3" spans="1:3" x14ac:dyDescent="0.45">
      <c r="A3" s="38">
        <v>1</v>
      </c>
      <c r="B3" s="58" t="s">
        <v>272</v>
      </c>
      <c r="C3" s="40"/>
    </row>
    <row r="4" spans="1:3" x14ac:dyDescent="0.45">
      <c r="A4" s="38">
        <v>2</v>
      </c>
      <c r="B4" s="58" t="s">
        <v>273</v>
      </c>
      <c r="C4" s="40" t="s">
        <v>36</v>
      </c>
    </row>
    <row r="5" spans="1:3" x14ac:dyDescent="0.45">
      <c r="A5" s="38">
        <v>3</v>
      </c>
      <c r="B5" s="58" t="s">
        <v>270</v>
      </c>
      <c r="C5" s="39"/>
    </row>
    <row r="6" spans="1:3" x14ac:dyDescent="0.45">
      <c r="A6" s="38">
        <v>4</v>
      </c>
      <c r="B6" s="58" t="s">
        <v>271</v>
      </c>
      <c r="C6" s="40" t="s">
        <v>36</v>
      </c>
    </row>
    <row r="7" spans="1:3" x14ac:dyDescent="0.45">
      <c r="A7" s="38">
        <v>5</v>
      </c>
      <c r="B7" s="58" t="s">
        <v>274</v>
      </c>
      <c r="C7" s="40"/>
    </row>
    <row r="8" spans="1:3" x14ac:dyDescent="0.45">
      <c r="A8" s="38">
        <v>6</v>
      </c>
      <c r="B8" s="58" t="s">
        <v>401</v>
      </c>
      <c r="C8" s="40"/>
    </row>
    <row r="9" spans="1:3" x14ac:dyDescent="0.45">
      <c r="A9" s="38">
        <v>7</v>
      </c>
      <c r="B9" s="58" t="s">
        <v>275</v>
      </c>
      <c r="C9" s="40"/>
    </row>
    <row r="10" spans="1:3" x14ac:dyDescent="0.45">
      <c r="A10" s="38">
        <v>8</v>
      </c>
      <c r="B10" s="58" t="s">
        <v>276</v>
      </c>
      <c r="C10" s="40"/>
    </row>
    <row r="11" spans="1:3" x14ac:dyDescent="0.45">
      <c r="A11" s="38">
        <v>9</v>
      </c>
      <c r="B11" s="58" t="s">
        <v>286</v>
      </c>
      <c r="C11" s="40"/>
    </row>
    <row r="12" spans="1:3" x14ac:dyDescent="0.45">
      <c r="A12" s="38">
        <v>10</v>
      </c>
      <c r="B12" s="58" t="s">
        <v>302</v>
      </c>
      <c r="C12" s="40"/>
    </row>
    <row r="13" spans="1:3" x14ac:dyDescent="0.45">
      <c r="A13" s="38">
        <v>11</v>
      </c>
      <c r="B13" s="58" t="s">
        <v>303</v>
      </c>
      <c r="C13" s="40" t="s">
        <v>36</v>
      </c>
    </row>
    <row r="14" spans="1:3" x14ac:dyDescent="0.45">
      <c r="A14" s="38">
        <v>12</v>
      </c>
      <c r="B14" s="58" t="s">
        <v>321</v>
      </c>
      <c r="C14" s="40"/>
    </row>
    <row r="15" spans="1:3" x14ac:dyDescent="0.45">
      <c r="A15" s="38">
        <v>13</v>
      </c>
      <c r="B15" s="58" t="s">
        <v>437</v>
      </c>
      <c r="C15" s="40"/>
    </row>
    <row r="16" spans="1:3" ht="27.75" x14ac:dyDescent="0.45">
      <c r="A16" s="38">
        <v>14</v>
      </c>
      <c r="B16" s="58" t="s">
        <v>457</v>
      </c>
      <c r="C16" s="40"/>
    </row>
    <row r="17" spans="1:3" x14ac:dyDescent="0.45">
      <c r="A17" s="38">
        <v>15</v>
      </c>
      <c r="B17" s="58" t="s">
        <v>4</v>
      </c>
      <c r="C17" s="21"/>
    </row>
    <row r="18" spans="1:3" x14ac:dyDescent="0.45">
      <c r="A18" s="38">
        <v>16</v>
      </c>
      <c r="B18"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6"/>
  <dimension ref="A1:C8"/>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269</v>
      </c>
      <c r="B1" s="63">
        <v>6</v>
      </c>
      <c r="C1" s="17">
        <f>MAX($A$3:$A$8)-1</f>
        <v>5</v>
      </c>
    </row>
    <row r="2" spans="1:3" ht="15.75" thickTop="1" x14ac:dyDescent="0.45">
      <c r="A2" s="24" t="s">
        <v>32</v>
      </c>
      <c r="B2" s="64" t="s">
        <v>33</v>
      </c>
      <c r="C2" s="17" t="s">
        <v>34</v>
      </c>
    </row>
    <row r="3" spans="1:3" x14ac:dyDescent="0.45">
      <c r="A3" s="19">
        <v>1</v>
      </c>
      <c r="B3" s="58" t="s">
        <v>277</v>
      </c>
      <c r="C3" s="28"/>
    </row>
    <row r="4" spans="1:3" x14ac:dyDescent="0.45">
      <c r="A4" s="19">
        <v>2</v>
      </c>
      <c r="B4" s="58" t="s">
        <v>278</v>
      </c>
      <c r="C4" s="16" t="s">
        <v>36</v>
      </c>
    </row>
    <row r="5" spans="1:3" x14ac:dyDescent="0.45">
      <c r="A5" s="19">
        <v>3</v>
      </c>
      <c r="B5" s="58" t="s">
        <v>287</v>
      </c>
      <c r="C5" s="16"/>
    </row>
    <row r="6" spans="1:3" ht="27.75" x14ac:dyDescent="0.45">
      <c r="A6" s="19">
        <v>4</v>
      </c>
      <c r="B6" s="58" t="s">
        <v>327</v>
      </c>
      <c r="C6" s="16"/>
    </row>
    <row r="7" spans="1:3" x14ac:dyDescent="0.45">
      <c r="A7" s="19">
        <v>5</v>
      </c>
      <c r="B7" s="66" t="s">
        <v>4</v>
      </c>
    </row>
    <row r="8" spans="1:3" x14ac:dyDescent="0.45">
      <c r="A8" s="19">
        <v>6</v>
      </c>
      <c r="B8"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5"/>
  <dimension ref="A1:C13"/>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165</v>
      </c>
      <c r="B1" s="63">
        <v>11</v>
      </c>
      <c r="C1" s="17">
        <f>MAX($A$3:$A$13)-1</f>
        <v>10</v>
      </c>
    </row>
    <row r="2" spans="1:3" ht="15.75" thickTop="1" x14ac:dyDescent="0.45">
      <c r="A2" s="24" t="s">
        <v>32</v>
      </c>
      <c r="B2" s="64" t="s">
        <v>33</v>
      </c>
      <c r="C2" s="17" t="s">
        <v>34</v>
      </c>
    </row>
    <row r="3" spans="1:3" x14ac:dyDescent="0.45">
      <c r="A3" s="38">
        <v>1</v>
      </c>
      <c r="B3" s="58" t="s">
        <v>168</v>
      </c>
      <c r="C3" s="39"/>
    </row>
    <row r="4" spans="1:3" x14ac:dyDescent="0.45">
      <c r="A4" s="38">
        <v>2</v>
      </c>
      <c r="B4" s="58" t="s">
        <v>169</v>
      </c>
      <c r="C4" s="40" t="s">
        <v>36</v>
      </c>
    </row>
    <row r="5" spans="1:3" x14ac:dyDescent="0.45">
      <c r="A5" s="38">
        <v>3</v>
      </c>
      <c r="B5" s="58" t="s">
        <v>167</v>
      </c>
      <c r="C5" s="40"/>
    </row>
    <row r="6" spans="1:3" ht="27.75" x14ac:dyDescent="0.45">
      <c r="A6" s="38">
        <v>4</v>
      </c>
      <c r="B6" s="58" t="s">
        <v>170</v>
      </c>
      <c r="C6" s="40"/>
    </row>
    <row r="7" spans="1:3" ht="27.75" x14ac:dyDescent="0.45">
      <c r="A7" s="38">
        <v>5</v>
      </c>
      <c r="B7" s="58" t="s">
        <v>171</v>
      </c>
      <c r="C7" s="40"/>
    </row>
    <row r="8" spans="1:3" ht="27.75" x14ac:dyDescent="0.45">
      <c r="A8" s="38">
        <v>6</v>
      </c>
      <c r="B8" s="58" t="s">
        <v>172</v>
      </c>
      <c r="C8" s="40" t="s">
        <v>36</v>
      </c>
    </row>
    <row r="9" spans="1:3" ht="27.75" x14ac:dyDescent="0.45">
      <c r="A9" s="38">
        <v>7</v>
      </c>
      <c r="B9" s="58" t="s">
        <v>173</v>
      </c>
      <c r="C9" s="40" t="s">
        <v>36</v>
      </c>
    </row>
    <row r="10" spans="1:3" x14ac:dyDescent="0.45">
      <c r="A10" s="38">
        <v>8</v>
      </c>
      <c r="B10" s="58" t="s">
        <v>191</v>
      </c>
      <c r="C10" s="40"/>
    </row>
    <row r="11" spans="1:3" x14ac:dyDescent="0.45">
      <c r="A11" s="38">
        <v>9</v>
      </c>
      <c r="B11" s="58" t="s">
        <v>258</v>
      </c>
      <c r="C11" s="40"/>
    </row>
    <row r="12" spans="1:3" x14ac:dyDescent="0.45">
      <c r="A12" s="38">
        <v>10</v>
      </c>
      <c r="B12" s="58" t="s">
        <v>4</v>
      </c>
      <c r="C12" s="21"/>
    </row>
    <row r="13" spans="1:3" x14ac:dyDescent="0.45">
      <c r="A13" s="38">
        <v>11</v>
      </c>
      <c r="B13"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1"/>
  <dimension ref="A1:C17"/>
  <sheetViews>
    <sheetView workbookViewId="0">
      <selection activeCell="A2" sqref="A2:G2"/>
    </sheetView>
  </sheetViews>
  <sheetFormatPr baseColWidth="10" defaultColWidth="11.42578125" defaultRowHeight="15.4" x14ac:dyDescent="0.45"/>
  <cols>
    <col min="1" max="1" width="13.140625" style="17" customWidth="1"/>
    <col min="2" max="2" width="55.140625" style="65" customWidth="1"/>
    <col min="3" max="16384" width="11.42578125" style="17"/>
  </cols>
  <sheetData>
    <row r="1" spans="1:3" ht="15.75" thickBot="1" x14ac:dyDescent="0.5">
      <c r="A1" s="16" t="s">
        <v>202</v>
      </c>
      <c r="B1" s="63">
        <v>15</v>
      </c>
      <c r="C1" s="17">
        <f>MAX($A$3:$A$17)-1</f>
        <v>14</v>
      </c>
    </row>
    <row r="2" spans="1:3" ht="15.75" thickTop="1" x14ac:dyDescent="0.45">
      <c r="A2" s="24" t="s">
        <v>32</v>
      </c>
      <c r="B2" s="64" t="s">
        <v>33</v>
      </c>
      <c r="C2" s="17" t="s">
        <v>34</v>
      </c>
    </row>
    <row r="3" spans="1:3" x14ac:dyDescent="0.45">
      <c r="A3" s="19">
        <v>1</v>
      </c>
      <c r="B3" s="66" t="s">
        <v>137</v>
      </c>
      <c r="C3" s="28"/>
    </row>
    <row r="4" spans="1:3" x14ac:dyDescent="0.45">
      <c r="A4" s="19">
        <v>2</v>
      </c>
      <c r="B4" s="66" t="s">
        <v>118</v>
      </c>
      <c r="C4" s="16" t="s">
        <v>36</v>
      </c>
    </row>
    <row r="5" spans="1:3" x14ac:dyDescent="0.45">
      <c r="A5" s="19">
        <v>3</v>
      </c>
      <c r="B5" s="66" t="s">
        <v>203</v>
      </c>
      <c r="C5" s="16"/>
    </row>
    <row r="6" spans="1:3" x14ac:dyDescent="0.45">
      <c r="A6" s="19">
        <v>4</v>
      </c>
      <c r="B6" s="66" t="s">
        <v>93</v>
      </c>
      <c r="C6" s="16"/>
    </row>
    <row r="7" spans="1:3" x14ac:dyDescent="0.45">
      <c r="A7" s="19">
        <v>5</v>
      </c>
      <c r="B7" s="66" t="s">
        <v>204</v>
      </c>
      <c r="C7" s="16"/>
    </row>
    <row r="8" spans="1:3" x14ac:dyDescent="0.45">
      <c r="A8" s="19">
        <v>6</v>
      </c>
      <c r="B8" s="66" t="s">
        <v>205</v>
      </c>
      <c r="C8" s="16"/>
    </row>
    <row r="9" spans="1:3" ht="30.75" x14ac:dyDescent="0.45">
      <c r="A9" s="19">
        <v>7</v>
      </c>
      <c r="B9" s="66" t="s">
        <v>206</v>
      </c>
      <c r="C9" s="16"/>
    </row>
    <row r="10" spans="1:3" x14ac:dyDescent="0.45">
      <c r="A10" s="19">
        <v>8</v>
      </c>
      <c r="B10" s="66" t="s">
        <v>207</v>
      </c>
      <c r="C10" s="16"/>
    </row>
    <row r="11" spans="1:3" x14ac:dyDescent="0.45">
      <c r="A11" s="19">
        <v>9</v>
      </c>
      <c r="B11" s="66" t="s">
        <v>296</v>
      </c>
      <c r="C11" s="16"/>
    </row>
    <row r="12" spans="1:3" x14ac:dyDescent="0.45">
      <c r="A12" s="19">
        <v>10</v>
      </c>
      <c r="B12" s="66" t="s">
        <v>316</v>
      </c>
      <c r="C12" s="16"/>
    </row>
    <row r="13" spans="1:3" x14ac:dyDescent="0.45">
      <c r="A13" s="19">
        <v>11</v>
      </c>
      <c r="B13" s="66" t="s">
        <v>409</v>
      </c>
      <c r="C13" s="16"/>
    </row>
    <row r="14" spans="1:3" x14ac:dyDescent="0.45">
      <c r="A14" s="19">
        <v>12</v>
      </c>
      <c r="B14" s="66" t="s">
        <v>415</v>
      </c>
      <c r="C14" s="16"/>
    </row>
    <row r="15" spans="1:3" x14ac:dyDescent="0.45">
      <c r="A15" s="19">
        <v>13</v>
      </c>
      <c r="B15" s="66" t="s">
        <v>249</v>
      </c>
      <c r="C15" s="16"/>
    </row>
    <row r="16" spans="1:3" x14ac:dyDescent="0.45">
      <c r="A16" s="19">
        <v>14</v>
      </c>
      <c r="B16" s="66" t="s">
        <v>4</v>
      </c>
    </row>
    <row r="17" spans="1:2" x14ac:dyDescent="0.45">
      <c r="A17" s="19">
        <v>15</v>
      </c>
      <c r="B17" s="86" t="s">
        <v>294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7"/>
  <sheetViews>
    <sheetView workbookViewId="0">
      <selection activeCell="A2" sqref="A2:G2"/>
    </sheetView>
  </sheetViews>
  <sheetFormatPr baseColWidth="10" defaultColWidth="11.42578125" defaultRowHeight="15.4" x14ac:dyDescent="0.45"/>
  <cols>
    <col min="1" max="1" width="8.85546875" style="86" bestFit="1" customWidth="1"/>
    <col min="2" max="2" width="58.42578125" style="86" customWidth="1"/>
    <col min="3" max="3" width="6.85546875" style="86" bestFit="1" customWidth="1"/>
    <col min="4" max="16384" width="11.42578125" style="86"/>
  </cols>
  <sheetData>
    <row r="1" spans="1:3" ht="15.75" thickBot="1" x14ac:dyDescent="0.5">
      <c r="A1" s="92" t="s">
        <v>289</v>
      </c>
      <c r="B1" s="91">
        <v>15</v>
      </c>
      <c r="C1" s="86">
        <f>MAX($A$17:$A$17)-1</f>
        <v>14</v>
      </c>
    </row>
    <row r="2" spans="1:3" ht="15.75" thickTop="1" x14ac:dyDescent="0.45">
      <c r="A2" s="90" t="s">
        <v>32</v>
      </c>
      <c r="B2" s="89" t="s">
        <v>33</v>
      </c>
      <c r="C2" s="86" t="s">
        <v>34</v>
      </c>
    </row>
    <row r="3" spans="1:3" ht="27.75" x14ac:dyDescent="0.45">
      <c r="A3" s="87">
        <v>1</v>
      </c>
      <c r="B3" s="88" t="s">
        <v>300</v>
      </c>
    </row>
    <row r="4" spans="1:3" ht="27.75" x14ac:dyDescent="0.45">
      <c r="A4" s="87">
        <v>2</v>
      </c>
      <c r="B4" s="88" t="s">
        <v>299</v>
      </c>
      <c r="C4" s="86" t="s">
        <v>36</v>
      </c>
    </row>
    <row r="5" spans="1:3" x14ac:dyDescent="0.45">
      <c r="A5" s="87">
        <v>3</v>
      </c>
      <c r="B5" s="88" t="s">
        <v>298</v>
      </c>
    </row>
    <row r="6" spans="1:3" x14ac:dyDescent="0.45">
      <c r="A6" s="87">
        <v>4</v>
      </c>
      <c r="B6" s="88" t="s">
        <v>416</v>
      </c>
    </row>
    <row r="7" spans="1:3" x14ac:dyDescent="0.45">
      <c r="A7" s="87">
        <v>5</v>
      </c>
      <c r="B7" s="88" t="s">
        <v>297</v>
      </c>
    </row>
    <row r="8" spans="1:3" x14ac:dyDescent="0.45">
      <c r="A8" s="87">
        <v>6</v>
      </c>
      <c r="B8" s="88" t="s">
        <v>296</v>
      </c>
    </row>
    <row r="9" spans="1:3" x14ac:dyDescent="0.45">
      <c r="A9" s="87">
        <v>7</v>
      </c>
      <c r="B9" s="88" t="s">
        <v>317</v>
      </c>
    </row>
    <row r="10" spans="1:3" x14ac:dyDescent="0.45">
      <c r="A10" s="87">
        <v>8</v>
      </c>
      <c r="B10" s="88" t="s">
        <v>318</v>
      </c>
    </row>
    <row r="11" spans="1:3" x14ac:dyDescent="0.45">
      <c r="A11" s="87">
        <v>9</v>
      </c>
      <c r="B11" s="88" t="s">
        <v>320</v>
      </c>
    </row>
    <row r="12" spans="1:3" x14ac:dyDescent="0.45">
      <c r="A12" s="87">
        <v>10</v>
      </c>
      <c r="B12" s="88" t="s">
        <v>321</v>
      </c>
    </row>
    <row r="13" spans="1:3" x14ac:dyDescent="0.45">
      <c r="A13" s="87">
        <v>11</v>
      </c>
      <c r="B13" s="88" t="s">
        <v>371</v>
      </c>
    </row>
    <row r="14" spans="1:3" x14ac:dyDescent="0.45">
      <c r="A14" s="87">
        <v>12</v>
      </c>
      <c r="B14" s="88" t="s">
        <v>372</v>
      </c>
    </row>
    <row r="15" spans="1:3" x14ac:dyDescent="0.45">
      <c r="A15" s="87">
        <v>13</v>
      </c>
      <c r="B15" s="133" t="s">
        <v>417</v>
      </c>
      <c r="C15" s="88"/>
    </row>
    <row r="16" spans="1:3" x14ac:dyDescent="0.45">
      <c r="A16" s="87">
        <v>14</v>
      </c>
      <c r="B16" s="88" t="s">
        <v>295</v>
      </c>
      <c r="C16" s="88"/>
    </row>
    <row r="17" spans="1:2" x14ac:dyDescent="0.45">
      <c r="A17" s="87">
        <v>15</v>
      </c>
      <c r="B17" s="88" t="s">
        <v>294</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86145-4B3E-465D-B77E-7A6286FB68FB}">
  <sheetPr>
    <pageSetUpPr fitToPage="1"/>
  </sheetPr>
  <dimension ref="A1:E11"/>
  <sheetViews>
    <sheetView workbookViewId="0">
      <selection sqref="A1:C1"/>
    </sheetView>
  </sheetViews>
  <sheetFormatPr baseColWidth="10" defaultColWidth="11.42578125" defaultRowHeight="15.4" x14ac:dyDescent="0.45"/>
  <cols>
    <col min="1" max="3" width="27.5703125" style="147" customWidth="1"/>
    <col min="4" max="16384" width="11.42578125" style="147"/>
  </cols>
  <sheetData>
    <row r="1" spans="1:5" ht="27.75" customHeight="1" x14ac:dyDescent="0.45">
      <c r="A1" s="164" t="s">
        <v>420</v>
      </c>
      <c r="B1" s="164"/>
      <c r="C1" s="164"/>
    </row>
    <row r="2" spans="1:5" s="148" customFormat="1" ht="100.25" customHeight="1" x14ac:dyDescent="0.4">
      <c r="A2" s="162" t="s">
        <v>421</v>
      </c>
      <c r="B2" s="163"/>
      <c r="C2" s="163"/>
      <c r="E2" s="149"/>
    </row>
    <row r="3" spans="1:5" s="148" customFormat="1" ht="45" customHeight="1" x14ac:dyDescent="0.4">
      <c r="A3" s="162" t="s">
        <v>422</v>
      </c>
      <c r="B3" s="163"/>
      <c r="C3" s="163"/>
      <c r="E3" s="149"/>
    </row>
    <row r="4" spans="1:5" s="148" customFormat="1" ht="66.75" customHeight="1" x14ac:dyDescent="0.4">
      <c r="A4" s="165" t="s">
        <v>423</v>
      </c>
      <c r="B4" s="166"/>
      <c r="C4" s="167"/>
      <c r="E4" s="149"/>
    </row>
    <row r="5" spans="1:5" ht="30.75" x14ac:dyDescent="0.45">
      <c r="A5" s="150" t="s">
        <v>37</v>
      </c>
      <c r="B5" s="150" t="s">
        <v>113</v>
      </c>
    </row>
    <row r="6" spans="1:5" x14ac:dyDescent="0.45">
      <c r="A6" s="151">
        <v>1379</v>
      </c>
      <c r="B6" s="151">
        <v>1380</v>
      </c>
    </row>
    <row r="7" spans="1:5" x14ac:dyDescent="0.45">
      <c r="A7" s="151">
        <v>179.34</v>
      </c>
      <c r="B7" s="151">
        <v>179</v>
      </c>
    </row>
    <row r="8" spans="1:5" x14ac:dyDescent="0.45">
      <c r="A8" s="151">
        <v>80.12</v>
      </c>
      <c r="B8" s="151">
        <v>80.099999999999994</v>
      </c>
    </row>
    <row r="9" spans="1:5" x14ac:dyDescent="0.45">
      <c r="A9" s="151">
        <v>7.8</v>
      </c>
      <c r="B9" s="152">
        <v>7.8</v>
      </c>
    </row>
    <row r="10" spans="1:5" ht="24" hidden="1" customHeight="1" x14ac:dyDescent="0.45">
      <c r="A10" s="168"/>
      <c r="B10" s="169"/>
      <c r="C10" s="169"/>
    </row>
    <row r="11" spans="1:5" x14ac:dyDescent="0.45">
      <c r="A11" s="151">
        <v>7.8320000000000001E-2</v>
      </c>
      <c r="B11" s="153">
        <v>7.8299999999999995E-2</v>
      </c>
    </row>
  </sheetData>
  <sheetProtection algorithmName="SHA-512" hashValue="8f8eDleaYfOU7j9P71yi94OOfu3lpC18tZ9cj8SgOE00MZBktN/9AX3YTr0mmTg7mKzrdeGVk24Nj/GkwE6GdQ==" saltValue="C1v8rC4NF/KNkGJty9kci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BA42-1F75-49FF-B6CA-F16400A3FD61}">
  <dimension ref="A1:H20"/>
  <sheetViews>
    <sheetView zoomScaleNormal="100" workbookViewId="0">
      <selection sqref="A1:H1"/>
    </sheetView>
  </sheetViews>
  <sheetFormatPr baseColWidth="10" defaultColWidth="11.42578125" defaultRowHeight="13.9" x14ac:dyDescent="0.4"/>
  <cols>
    <col min="1" max="8" width="10.5703125" style="155" customWidth="1"/>
    <col min="9" max="256" width="11.42578125" style="155"/>
    <col min="257" max="264" width="10.5703125" style="155" customWidth="1"/>
    <col min="265" max="512" width="11.42578125" style="155"/>
    <col min="513" max="520" width="10.5703125" style="155" customWidth="1"/>
    <col min="521" max="768" width="11.42578125" style="155"/>
    <col min="769" max="776" width="10.5703125" style="155" customWidth="1"/>
    <col min="777" max="1024" width="11.42578125" style="155"/>
    <col min="1025" max="1032" width="10.5703125" style="155" customWidth="1"/>
    <col min="1033" max="1280" width="11.42578125" style="155"/>
    <col min="1281" max="1288" width="10.5703125" style="155" customWidth="1"/>
    <col min="1289" max="1536" width="11.42578125" style="155"/>
    <col min="1537" max="1544" width="10.5703125" style="155" customWidth="1"/>
    <col min="1545" max="1792" width="11.42578125" style="155"/>
    <col min="1793" max="1800" width="10.5703125" style="155" customWidth="1"/>
    <col min="1801" max="2048" width="11.42578125" style="155"/>
    <col min="2049" max="2056" width="10.5703125" style="155" customWidth="1"/>
    <col min="2057" max="2304" width="11.42578125" style="155"/>
    <col min="2305" max="2312" width="10.5703125" style="155" customWidth="1"/>
    <col min="2313" max="2560" width="11.42578125" style="155"/>
    <col min="2561" max="2568" width="10.5703125" style="155" customWidth="1"/>
    <col min="2569" max="2816" width="11.42578125" style="155"/>
    <col min="2817" max="2824" width="10.5703125" style="155" customWidth="1"/>
    <col min="2825" max="3072" width="11.42578125" style="155"/>
    <col min="3073" max="3080" width="10.5703125" style="155" customWidth="1"/>
    <col min="3081" max="3328" width="11.42578125" style="155"/>
    <col min="3329" max="3336" width="10.5703125" style="155" customWidth="1"/>
    <col min="3337" max="3584" width="11.42578125" style="155"/>
    <col min="3585" max="3592" width="10.5703125" style="155" customWidth="1"/>
    <col min="3593" max="3840" width="11.42578125" style="155"/>
    <col min="3841" max="3848" width="10.5703125" style="155" customWidth="1"/>
    <col min="3849" max="4096" width="11.42578125" style="155"/>
    <col min="4097" max="4104" width="10.5703125" style="155" customWidth="1"/>
    <col min="4105" max="4352" width="11.42578125" style="155"/>
    <col min="4353" max="4360" width="10.5703125" style="155" customWidth="1"/>
    <col min="4361" max="4608" width="11.42578125" style="155"/>
    <col min="4609" max="4616" width="10.5703125" style="155" customWidth="1"/>
    <col min="4617" max="4864" width="11.42578125" style="155"/>
    <col min="4865" max="4872" width="10.5703125" style="155" customWidth="1"/>
    <col min="4873" max="5120" width="11.42578125" style="155"/>
    <col min="5121" max="5128" width="10.5703125" style="155" customWidth="1"/>
    <col min="5129" max="5376" width="11.42578125" style="155"/>
    <col min="5377" max="5384" width="10.5703125" style="155" customWidth="1"/>
    <col min="5385" max="5632" width="11.42578125" style="155"/>
    <col min="5633" max="5640" width="10.5703125" style="155" customWidth="1"/>
    <col min="5641" max="5888" width="11.42578125" style="155"/>
    <col min="5889" max="5896" width="10.5703125" style="155" customWidth="1"/>
    <col min="5897" max="6144" width="11.42578125" style="155"/>
    <col min="6145" max="6152" width="10.5703125" style="155" customWidth="1"/>
    <col min="6153" max="6400" width="11.42578125" style="155"/>
    <col min="6401" max="6408" width="10.5703125" style="155" customWidth="1"/>
    <col min="6409" max="6656" width="11.42578125" style="155"/>
    <col min="6657" max="6664" width="10.5703125" style="155" customWidth="1"/>
    <col min="6665" max="6912" width="11.42578125" style="155"/>
    <col min="6913" max="6920" width="10.5703125" style="155" customWidth="1"/>
    <col min="6921" max="7168" width="11.42578125" style="155"/>
    <col min="7169" max="7176" width="10.5703125" style="155" customWidth="1"/>
    <col min="7177" max="7424" width="11.42578125" style="155"/>
    <col min="7425" max="7432" width="10.5703125" style="155" customWidth="1"/>
    <col min="7433" max="7680" width="11.42578125" style="155"/>
    <col min="7681" max="7688" width="10.5703125" style="155" customWidth="1"/>
    <col min="7689" max="7936" width="11.42578125" style="155"/>
    <col min="7937" max="7944" width="10.5703125" style="155" customWidth="1"/>
    <col min="7945" max="8192" width="11.42578125" style="155"/>
    <col min="8193" max="8200" width="10.5703125" style="155" customWidth="1"/>
    <col min="8201" max="8448" width="11.42578125" style="155"/>
    <col min="8449" max="8456" width="10.5703125" style="155" customWidth="1"/>
    <col min="8457" max="8704" width="11.42578125" style="155"/>
    <col min="8705" max="8712" width="10.5703125" style="155" customWidth="1"/>
    <col min="8713" max="8960" width="11.42578125" style="155"/>
    <col min="8961" max="8968" width="10.5703125" style="155" customWidth="1"/>
    <col min="8969" max="9216" width="11.42578125" style="155"/>
    <col min="9217" max="9224" width="10.5703125" style="155" customWidth="1"/>
    <col min="9225" max="9472" width="11.42578125" style="155"/>
    <col min="9473" max="9480" width="10.5703125" style="155" customWidth="1"/>
    <col min="9481" max="9728" width="11.42578125" style="155"/>
    <col min="9729" max="9736" width="10.5703125" style="155" customWidth="1"/>
    <col min="9737" max="9984" width="11.42578125" style="155"/>
    <col min="9985" max="9992" width="10.5703125" style="155" customWidth="1"/>
    <col min="9993" max="10240" width="11.42578125" style="155"/>
    <col min="10241" max="10248" width="10.5703125" style="155" customWidth="1"/>
    <col min="10249" max="10496" width="11.42578125" style="155"/>
    <col min="10497" max="10504" width="10.5703125" style="155" customWidth="1"/>
    <col min="10505" max="10752" width="11.42578125" style="155"/>
    <col min="10753" max="10760" width="10.5703125" style="155" customWidth="1"/>
    <col min="10761" max="11008" width="11.42578125" style="155"/>
    <col min="11009" max="11016" width="10.5703125" style="155" customWidth="1"/>
    <col min="11017" max="11264" width="11.42578125" style="155"/>
    <col min="11265" max="11272" width="10.5703125" style="155" customWidth="1"/>
    <col min="11273" max="11520" width="11.42578125" style="155"/>
    <col min="11521" max="11528" width="10.5703125" style="155" customWidth="1"/>
    <col min="11529" max="11776" width="11.42578125" style="155"/>
    <col min="11777" max="11784" width="10.5703125" style="155" customWidth="1"/>
    <col min="11785" max="12032" width="11.42578125" style="155"/>
    <col min="12033" max="12040" width="10.5703125" style="155" customWidth="1"/>
    <col min="12041" max="12288" width="11.42578125" style="155"/>
    <col min="12289" max="12296" width="10.5703125" style="155" customWidth="1"/>
    <col min="12297" max="12544" width="11.42578125" style="155"/>
    <col min="12545" max="12552" width="10.5703125" style="155" customWidth="1"/>
    <col min="12553" max="12800" width="11.42578125" style="155"/>
    <col min="12801" max="12808" width="10.5703125" style="155" customWidth="1"/>
    <col min="12809" max="13056" width="11.42578125" style="155"/>
    <col min="13057" max="13064" width="10.5703125" style="155" customWidth="1"/>
    <col min="13065" max="13312" width="11.42578125" style="155"/>
    <col min="13313" max="13320" width="10.5703125" style="155" customWidth="1"/>
    <col min="13321" max="13568" width="11.42578125" style="155"/>
    <col min="13569" max="13576" width="10.5703125" style="155" customWidth="1"/>
    <col min="13577" max="13824" width="11.42578125" style="155"/>
    <col min="13825" max="13832" width="10.5703125" style="155" customWidth="1"/>
    <col min="13833" max="14080" width="11.42578125" style="155"/>
    <col min="14081" max="14088" width="10.5703125" style="155" customWidth="1"/>
    <col min="14089" max="14336" width="11.42578125" style="155"/>
    <col min="14337" max="14344" width="10.5703125" style="155" customWidth="1"/>
    <col min="14345" max="14592" width="11.42578125" style="155"/>
    <col min="14593" max="14600" width="10.5703125" style="155" customWidth="1"/>
    <col min="14601" max="14848" width="11.42578125" style="155"/>
    <col min="14849" max="14856" width="10.5703125" style="155" customWidth="1"/>
    <col min="14857" max="15104" width="11.42578125" style="155"/>
    <col min="15105" max="15112" width="10.5703125" style="155" customWidth="1"/>
    <col min="15113" max="15360" width="11.42578125" style="155"/>
    <col min="15361" max="15368" width="10.5703125" style="155" customWidth="1"/>
    <col min="15369" max="15616" width="11.42578125" style="155"/>
    <col min="15617" max="15624" width="10.5703125" style="155" customWidth="1"/>
    <col min="15625" max="15872" width="11.42578125" style="155"/>
    <col min="15873" max="15880" width="10.5703125" style="155" customWidth="1"/>
    <col min="15881" max="16128" width="11.42578125" style="155"/>
    <col min="16129" max="16136" width="10.5703125" style="155" customWidth="1"/>
    <col min="16137" max="16384" width="11.42578125" style="155"/>
  </cols>
  <sheetData>
    <row r="1" spans="1:8" s="154" customFormat="1" ht="20.100000000000001" customHeight="1" x14ac:dyDescent="0.4">
      <c r="A1" s="173" t="s">
        <v>381</v>
      </c>
      <c r="B1" s="173"/>
      <c r="C1" s="173"/>
      <c r="D1" s="173"/>
      <c r="E1" s="173"/>
      <c r="F1" s="173"/>
      <c r="G1" s="173"/>
      <c r="H1" s="173"/>
    </row>
    <row r="2" spans="1:8" s="154" customFormat="1" ht="43.5" customHeight="1" x14ac:dyDescent="0.4">
      <c r="A2" s="171" t="s">
        <v>382</v>
      </c>
      <c r="B2" s="171"/>
      <c r="C2" s="171"/>
      <c r="D2" s="171"/>
      <c r="E2" s="171"/>
      <c r="F2" s="171"/>
      <c r="G2" s="171"/>
      <c r="H2" s="171"/>
    </row>
    <row r="3" spans="1:8" s="154" customFormat="1" ht="35.1" customHeight="1" x14ac:dyDescent="0.4">
      <c r="A3" s="171" t="s">
        <v>383</v>
      </c>
      <c r="B3" s="171"/>
      <c r="C3" s="171"/>
      <c r="D3" s="171"/>
      <c r="E3" s="171"/>
      <c r="F3" s="171"/>
      <c r="G3" s="171"/>
      <c r="H3" s="171"/>
    </row>
    <row r="4" spans="1:8" s="154" customFormat="1" ht="99.75" customHeight="1" x14ac:dyDescent="0.4">
      <c r="A4" s="171" t="s">
        <v>425</v>
      </c>
      <c r="B4" s="171"/>
      <c r="C4" s="171"/>
      <c r="D4" s="171"/>
      <c r="E4" s="171"/>
      <c r="F4" s="171"/>
      <c r="G4" s="171"/>
      <c r="H4" s="171"/>
    </row>
    <row r="5" spans="1:8" s="154" customFormat="1" ht="53.1" customHeight="1" x14ac:dyDescent="0.4">
      <c r="A5" s="171" t="s">
        <v>384</v>
      </c>
      <c r="B5" s="171"/>
      <c r="C5" s="171"/>
      <c r="D5" s="171"/>
      <c r="E5" s="171"/>
      <c r="F5" s="171"/>
      <c r="G5" s="171"/>
      <c r="H5" s="171"/>
    </row>
    <row r="6" spans="1:8" s="154" customFormat="1" ht="35.1" customHeight="1" x14ac:dyDescent="0.4">
      <c r="A6" s="171" t="s">
        <v>385</v>
      </c>
      <c r="B6" s="171"/>
      <c r="C6" s="171"/>
      <c r="D6" s="171"/>
      <c r="E6" s="171"/>
      <c r="F6" s="171"/>
      <c r="G6" s="171"/>
      <c r="H6" s="171"/>
    </row>
    <row r="7" spans="1:8" s="154" customFormat="1" ht="88.35" customHeight="1" x14ac:dyDescent="0.4">
      <c r="A7" s="171" t="s">
        <v>386</v>
      </c>
      <c r="B7" s="171"/>
      <c r="C7" s="171"/>
      <c r="D7" s="171"/>
      <c r="E7" s="171"/>
      <c r="F7" s="171"/>
      <c r="G7" s="171"/>
      <c r="H7" s="171"/>
    </row>
    <row r="8" spans="1:8" s="154" customFormat="1" ht="88.35" customHeight="1" x14ac:dyDescent="0.4">
      <c r="A8" s="171" t="s">
        <v>387</v>
      </c>
      <c r="B8" s="171"/>
      <c r="C8" s="171"/>
      <c r="D8" s="171"/>
      <c r="E8" s="171"/>
      <c r="F8" s="171"/>
      <c r="G8" s="171"/>
      <c r="H8" s="171"/>
    </row>
    <row r="9" spans="1:8" s="154" customFormat="1" ht="70.349999999999994" customHeight="1" x14ac:dyDescent="0.4">
      <c r="A9" s="171" t="s">
        <v>424</v>
      </c>
      <c r="B9" s="171"/>
      <c r="C9" s="171"/>
      <c r="D9" s="171"/>
      <c r="E9" s="171"/>
      <c r="F9" s="171"/>
      <c r="G9" s="171"/>
      <c r="H9" s="171"/>
    </row>
    <row r="10" spans="1:8" s="154" customFormat="1" ht="53.1" customHeight="1" x14ac:dyDescent="0.4">
      <c r="A10" s="171" t="s">
        <v>388</v>
      </c>
      <c r="B10" s="171"/>
      <c r="C10" s="171"/>
      <c r="D10" s="171"/>
      <c r="E10" s="171"/>
      <c r="F10" s="171"/>
      <c r="G10" s="171"/>
      <c r="H10" s="171"/>
    </row>
    <row r="11" spans="1:8" s="154" customFormat="1" ht="122.75" customHeight="1" x14ac:dyDescent="0.4">
      <c r="A11" s="172" t="s">
        <v>458</v>
      </c>
      <c r="B11" s="171"/>
      <c r="C11" s="171"/>
      <c r="D11" s="171"/>
      <c r="E11" s="171"/>
      <c r="F11" s="171"/>
      <c r="G11" s="171"/>
      <c r="H11" s="171"/>
    </row>
    <row r="12" spans="1:8" s="154" customFormat="1" ht="35.1" customHeight="1" x14ac:dyDescent="0.4">
      <c r="A12" s="171" t="s">
        <v>389</v>
      </c>
      <c r="B12" s="171"/>
      <c r="C12" s="171"/>
      <c r="D12" s="171"/>
      <c r="E12" s="171"/>
      <c r="F12" s="171"/>
      <c r="G12" s="171"/>
      <c r="H12" s="171"/>
    </row>
    <row r="13" spans="1:8" s="154" customFormat="1" ht="97.35" customHeight="1" x14ac:dyDescent="0.4">
      <c r="A13" s="171" t="s">
        <v>390</v>
      </c>
      <c r="B13" s="171"/>
      <c r="C13" s="171"/>
      <c r="D13" s="171"/>
      <c r="E13" s="171"/>
      <c r="F13" s="171"/>
      <c r="G13" s="171"/>
      <c r="H13" s="171"/>
    </row>
    <row r="14" spans="1:8" s="154" customFormat="1" ht="97.35" customHeight="1" x14ac:dyDescent="0.4">
      <c r="A14" s="171" t="s">
        <v>391</v>
      </c>
      <c r="B14" s="171"/>
      <c r="C14" s="171"/>
      <c r="D14" s="171"/>
      <c r="E14" s="171"/>
      <c r="F14" s="171"/>
      <c r="G14" s="171"/>
      <c r="H14" s="171"/>
    </row>
    <row r="15" spans="1:8" s="154" customFormat="1" ht="20.100000000000001" customHeight="1" x14ac:dyDescent="0.4">
      <c r="A15" s="171" t="s">
        <v>392</v>
      </c>
      <c r="B15" s="171"/>
      <c r="C15" s="171"/>
      <c r="D15" s="171"/>
      <c r="E15" s="171"/>
      <c r="F15" s="171"/>
      <c r="G15" s="171"/>
      <c r="H15" s="171"/>
    </row>
    <row r="16" spans="1:8" x14ac:dyDescent="0.4">
      <c r="A16" s="170"/>
      <c r="B16" s="170"/>
      <c r="C16" s="170"/>
      <c r="D16" s="170"/>
      <c r="E16" s="170"/>
      <c r="F16" s="170"/>
      <c r="G16" s="170"/>
      <c r="H16" s="170"/>
    </row>
    <row r="17" spans="1:8" x14ac:dyDescent="0.4">
      <c r="A17" s="170"/>
      <c r="B17" s="170"/>
      <c r="C17" s="170"/>
      <c r="D17" s="170"/>
      <c r="E17" s="170"/>
      <c r="F17" s="170"/>
      <c r="G17" s="170"/>
      <c r="H17" s="170"/>
    </row>
    <row r="18" spans="1:8" x14ac:dyDescent="0.4">
      <c r="A18" s="170"/>
      <c r="B18" s="170"/>
      <c r="C18" s="170"/>
      <c r="D18" s="170"/>
      <c r="E18" s="170"/>
      <c r="F18" s="170"/>
      <c r="G18" s="170"/>
      <c r="H18" s="170"/>
    </row>
    <row r="19" spans="1:8" x14ac:dyDescent="0.4">
      <c r="A19" s="170"/>
      <c r="B19" s="170"/>
      <c r="C19" s="170"/>
      <c r="D19" s="170"/>
      <c r="E19" s="170"/>
      <c r="F19" s="170"/>
      <c r="G19" s="170"/>
      <c r="H19" s="170"/>
    </row>
    <row r="20" spans="1:8" x14ac:dyDescent="0.4">
      <c r="A20" s="170"/>
      <c r="B20" s="170"/>
      <c r="C20" s="170"/>
      <c r="D20" s="170"/>
      <c r="E20" s="170"/>
      <c r="F20" s="170"/>
      <c r="G20" s="170"/>
      <c r="H20" s="17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6744-EF9C-46CD-B514-0FD30622E1CE}">
  <dimension ref="A1:I51"/>
  <sheetViews>
    <sheetView workbookViewId="0"/>
  </sheetViews>
  <sheetFormatPr baseColWidth="10" defaultColWidth="10.640625" defaultRowHeight="13.9" x14ac:dyDescent="0.4"/>
  <cols>
    <col min="1" max="16384" width="10.640625" style="140"/>
  </cols>
  <sheetData>
    <row r="1" spans="1:9" x14ac:dyDescent="0.4">
      <c r="A1" s="139"/>
      <c r="B1" s="139"/>
      <c r="C1" s="139"/>
      <c r="D1" s="139"/>
      <c r="E1" s="139"/>
      <c r="F1" s="139"/>
      <c r="G1" s="139"/>
      <c r="H1" s="139"/>
      <c r="I1" s="139"/>
    </row>
    <row r="2" spans="1:9" x14ac:dyDescent="0.4">
      <c r="A2" s="139"/>
      <c r="B2" s="139"/>
      <c r="C2" s="139"/>
      <c r="D2" s="139"/>
      <c r="E2" s="139"/>
      <c r="F2" s="139"/>
      <c r="G2" s="139"/>
      <c r="H2" s="139"/>
      <c r="I2" s="139"/>
    </row>
    <row r="3" spans="1:9" x14ac:dyDescent="0.4">
      <c r="A3" s="139"/>
      <c r="B3" s="139"/>
      <c r="C3" s="139"/>
      <c r="D3" s="139"/>
      <c r="E3" s="139"/>
      <c r="F3" s="139"/>
      <c r="G3" s="139"/>
      <c r="H3" s="139"/>
      <c r="I3" s="139"/>
    </row>
    <row r="4" spans="1:9" x14ac:dyDescent="0.4">
      <c r="A4" s="139"/>
      <c r="B4" s="139"/>
      <c r="C4" s="139"/>
      <c r="D4" s="139"/>
      <c r="E4" s="139"/>
      <c r="F4" s="139"/>
      <c r="G4" s="139"/>
      <c r="H4" s="139"/>
      <c r="I4" s="139"/>
    </row>
    <row r="5" spans="1:9" x14ac:dyDescent="0.4">
      <c r="A5" s="139"/>
      <c r="B5" s="139"/>
      <c r="C5" s="139"/>
      <c r="D5" s="139"/>
      <c r="E5" s="139"/>
      <c r="F5" s="139"/>
      <c r="G5" s="139"/>
      <c r="H5" s="139"/>
      <c r="I5" s="139"/>
    </row>
    <row r="6" spans="1:9" x14ac:dyDescent="0.4">
      <c r="A6" s="139"/>
      <c r="B6" s="139"/>
      <c r="C6" s="139"/>
      <c r="D6" s="139"/>
      <c r="E6" s="139"/>
      <c r="F6" s="139"/>
      <c r="G6" s="139"/>
      <c r="H6" s="139"/>
      <c r="I6" s="139"/>
    </row>
    <row r="7" spans="1:9" x14ac:dyDescent="0.4">
      <c r="A7" s="139"/>
      <c r="B7" s="139"/>
      <c r="C7" s="139"/>
      <c r="D7" s="139"/>
      <c r="E7" s="139"/>
      <c r="F7" s="139"/>
      <c r="G7" s="139"/>
      <c r="H7" s="139"/>
      <c r="I7" s="139"/>
    </row>
    <row r="8" spans="1:9" x14ac:dyDescent="0.4">
      <c r="A8" s="139"/>
      <c r="B8" s="139"/>
      <c r="C8" s="139"/>
      <c r="D8" s="139"/>
      <c r="E8" s="139"/>
      <c r="F8" s="139"/>
      <c r="G8" s="139"/>
      <c r="H8" s="139"/>
      <c r="I8" s="139"/>
    </row>
    <row r="9" spans="1:9" x14ac:dyDescent="0.4">
      <c r="A9" s="139"/>
      <c r="B9" s="139"/>
      <c r="C9" s="139"/>
      <c r="D9" s="139"/>
      <c r="E9" s="139"/>
      <c r="F9" s="139"/>
      <c r="G9" s="139"/>
      <c r="H9" s="139"/>
      <c r="I9" s="139"/>
    </row>
    <row r="10" spans="1:9" x14ac:dyDescent="0.4">
      <c r="A10" s="139"/>
      <c r="B10" s="139"/>
      <c r="C10" s="139"/>
      <c r="D10" s="139"/>
      <c r="E10" s="139"/>
      <c r="F10" s="139"/>
      <c r="G10" s="139"/>
      <c r="H10" s="139"/>
      <c r="I10" s="139"/>
    </row>
    <row r="11" spans="1:9" x14ac:dyDescent="0.4">
      <c r="A11" s="139"/>
      <c r="B11" s="139"/>
      <c r="C11" s="139"/>
      <c r="D11" s="139"/>
      <c r="E11" s="139"/>
      <c r="F11" s="139"/>
      <c r="G11" s="139"/>
      <c r="H11" s="139"/>
      <c r="I11" s="139"/>
    </row>
    <row r="12" spans="1:9" x14ac:dyDescent="0.4">
      <c r="A12" s="139"/>
      <c r="B12" s="139"/>
      <c r="C12" s="139"/>
      <c r="D12" s="139"/>
      <c r="E12" s="139"/>
      <c r="F12" s="139"/>
      <c r="G12" s="139"/>
      <c r="H12" s="139"/>
      <c r="I12" s="139"/>
    </row>
    <row r="13" spans="1:9" x14ac:dyDescent="0.4">
      <c r="A13" s="139"/>
      <c r="B13" s="139"/>
      <c r="C13" s="139"/>
      <c r="D13" s="139"/>
      <c r="E13" s="139"/>
      <c r="F13" s="139"/>
      <c r="G13" s="139"/>
      <c r="H13" s="139"/>
      <c r="I13" s="139"/>
    </row>
    <row r="14" spans="1:9" x14ac:dyDescent="0.4">
      <c r="A14" s="139"/>
      <c r="B14" s="139"/>
      <c r="C14" s="139"/>
      <c r="D14" s="139"/>
      <c r="E14" s="139"/>
      <c r="F14" s="139"/>
      <c r="G14" s="139"/>
      <c r="H14" s="139"/>
      <c r="I14" s="139"/>
    </row>
    <row r="15" spans="1:9" x14ac:dyDescent="0.4">
      <c r="A15" s="139"/>
      <c r="B15" s="139"/>
      <c r="C15" s="139"/>
      <c r="D15" s="139"/>
      <c r="E15" s="139"/>
      <c r="F15" s="139"/>
      <c r="G15" s="139"/>
      <c r="H15" s="139"/>
      <c r="I15" s="139"/>
    </row>
    <row r="16" spans="1:9" x14ac:dyDescent="0.4">
      <c r="A16" s="139"/>
      <c r="B16" s="139"/>
      <c r="C16" s="139"/>
      <c r="D16" s="139"/>
      <c r="E16" s="139"/>
      <c r="F16" s="139"/>
      <c r="G16" s="139"/>
      <c r="H16" s="139"/>
      <c r="I16" s="139"/>
    </row>
    <row r="17" spans="1:9" x14ac:dyDescent="0.4">
      <c r="A17" s="139"/>
      <c r="B17" s="139"/>
      <c r="C17" s="139"/>
      <c r="D17" s="139"/>
      <c r="E17" s="139"/>
      <c r="F17" s="139"/>
      <c r="G17" s="139"/>
      <c r="H17" s="139"/>
      <c r="I17" s="139"/>
    </row>
    <row r="18" spans="1:9" x14ac:dyDescent="0.4">
      <c r="A18" s="139"/>
      <c r="B18" s="139"/>
      <c r="C18" s="139"/>
      <c r="D18" s="139"/>
      <c r="E18" s="139"/>
      <c r="F18" s="139"/>
      <c r="G18" s="139"/>
      <c r="H18" s="139"/>
      <c r="I18" s="139"/>
    </row>
    <row r="19" spans="1:9" x14ac:dyDescent="0.4">
      <c r="A19" s="139"/>
      <c r="B19" s="139"/>
      <c r="C19" s="139"/>
      <c r="D19" s="139"/>
      <c r="E19" s="139"/>
      <c r="F19" s="139"/>
      <c r="G19" s="139"/>
      <c r="H19" s="139"/>
      <c r="I19" s="139"/>
    </row>
    <row r="20" spans="1:9" x14ac:dyDescent="0.4">
      <c r="A20" s="139"/>
      <c r="B20" s="139"/>
      <c r="C20" s="139"/>
      <c r="D20" s="139"/>
      <c r="E20" s="139"/>
      <c r="F20" s="139"/>
      <c r="G20" s="139"/>
      <c r="H20" s="139"/>
      <c r="I20" s="139"/>
    </row>
    <row r="21" spans="1:9" x14ac:dyDescent="0.4">
      <c r="A21" s="139"/>
      <c r="B21" s="139"/>
      <c r="C21" s="139"/>
      <c r="D21" s="139"/>
      <c r="E21" s="139"/>
      <c r="F21" s="139"/>
      <c r="G21" s="139"/>
      <c r="H21" s="139"/>
      <c r="I21" s="139"/>
    </row>
    <row r="22" spans="1:9" x14ac:dyDescent="0.4">
      <c r="A22" s="139"/>
      <c r="B22" s="139"/>
      <c r="C22" s="139"/>
      <c r="D22" s="139"/>
      <c r="E22" s="139"/>
      <c r="F22" s="139"/>
      <c r="G22" s="139"/>
      <c r="H22" s="139"/>
      <c r="I22" s="139"/>
    </row>
    <row r="23" spans="1:9" x14ac:dyDescent="0.4">
      <c r="A23" s="139"/>
      <c r="B23" s="139"/>
      <c r="C23" s="139"/>
      <c r="D23" s="139"/>
      <c r="E23" s="139"/>
      <c r="F23" s="139"/>
      <c r="G23" s="139"/>
      <c r="H23" s="139"/>
      <c r="I23" s="139"/>
    </row>
    <row r="24" spans="1:9" x14ac:dyDescent="0.4">
      <c r="A24" s="139"/>
      <c r="B24" s="139"/>
      <c r="C24" s="139"/>
      <c r="D24" s="139"/>
      <c r="E24" s="139"/>
      <c r="F24" s="139"/>
      <c r="G24" s="139"/>
      <c r="H24" s="139"/>
      <c r="I24" s="139"/>
    </row>
    <row r="25" spans="1:9" x14ac:dyDescent="0.4">
      <c r="A25" s="139"/>
      <c r="B25" s="139"/>
      <c r="C25" s="139"/>
      <c r="D25" s="139"/>
      <c r="E25" s="139"/>
      <c r="F25" s="139"/>
      <c r="G25" s="139"/>
      <c r="H25" s="139"/>
      <c r="I25" s="139"/>
    </row>
    <row r="26" spans="1:9" x14ac:dyDescent="0.4">
      <c r="A26" s="139"/>
      <c r="B26" s="139"/>
      <c r="C26" s="139"/>
      <c r="D26" s="139"/>
      <c r="E26" s="139"/>
      <c r="F26" s="139"/>
      <c r="G26" s="139"/>
      <c r="H26" s="139"/>
      <c r="I26" s="139"/>
    </row>
    <row r="27" spans="1:9" x14ac:dyDescent="0.4">
      <c r="A27" s="139"/>
      <c r="B27" s="139"/>
      <c r="C27" s="139"/>
      <c r="D27" s="139"/>
      <c r="E27" s="139"/>
      <c r="F27" s="139"/>
      <c r="G27" s="139"/>
      <c r="H27" s="139"/>
      <c r="I27" s="139"/>
    </row>
    <row r="28" spans="1:9" x14ac:dyDescent="0.4">
      <c r="A28" s="139"/>
      <c r="B28" s="139"/>
      <c r="C28" s="139"/>
      <c r="D28" s="139"/>
      <c r="E28" s="139"/>
      <c r="F28" s="139"/>
      <c r="G28" s="139"/>
      <c r="H28" s="139"/>
      <c r="I28" s="139"/>
    </row>
    <row r="29" spans="1:9" x14ac:dyDescent="0.4">
      <c r="A29" s="139"/>
      <c r="B29" s="139"/>
      <c r="C29" s="139"/>
      <c r="D29" s="139"/>
      <c r="E29" s="139"/>
      <c r="F29" s="139"/>
      <c r="G29" s="139"/>
      <c r="H29" s="139"/>
      <c r="I29" s="139"/>
    </row>
    <row r="30" spans="1:9" x14ac:dyDescent="0.4">
      <c r="A30" s="139"/>
      <c r="B30" s="139"/>
      <c r="C30" s="139"/>
      <c r="D30" s="139"/>
      <c r="E30" s="139"/>
      <c r="F30" s="139"/>
      <c r="G30" s="139"/>
      <c r="H30" s="139"/>
      <c r="I30" s="139"/>
    </row>
    <row r="31" spans="1:9" x14ac:dyDescent="0.4">
      <c r="A31" s="139"/>
      <c r="B31" s="139"/>
      <c r="C31" s="139"/>
      <c r="D31" s="139"/>
      <c r="E31" s="139"/>
      <c r="F31" s="139"/>
      <c r="G31" s="139"/>
      <c r="H31" s="139"/>
      <c r="I31" s="139"/>
    </row>
    <row r="32" spans="1:9" x14ac:dyDescent="0.4">
      <c r="A32" s="139"/>
      <c r="B32" s="139"/>
      <c r="C32" s="139"/>
      <c r="D32" s="139"/>
      <c r="E32" s="139"/>
      <c r="F32" s="139"/>
      <c r="G32" s="139"/>
      <c r="H32" s="139"/>
      <c r="I32" s="139"/>
    </row>
    <row r="33" spans="1:9" x14ac:dyDescent="0.4">
      <c r="A33" s="139"/>
      <c r="B33" s="139"/>
      <c r="C33" s="139"/>
      <c r="D33" s="139"/>
      <c r="E33" s="139"/>
      <c r="F33" s="139"/>
      <c r="G33" s="139"/>
      <c r="H33" s="139"/>
      <c r="I33" s="139"/>
    </row>
    <row r="34" spans="1:9" x14ac:dyDescent="0.4">
      <c r="A34" s="139"/>
      <c r="B34" s="139"/>
      <c r="C34" s="139"/>
      <c r="D34" s="139"/>
      <c r="E34" s="139"/>
      <c r="F34" s="139"/>
      <c r="G34" s="139"/>
      <c r="H34" s="139"/>
      <c r="I34" s="139"/>
    </row>
    <row r="35" spans="1:9" x14ac:dyDescent="0.4">
      <c r="A35" s="139"/>
      <c r="B35" s="139"/>
      <c r="C35" s="139"/>
      <c r="D35" s="139"/>
      <c r="E35" s="139"/>
      <c r="F35" s="139"/>
      <c r="G35" s="139"/>
      <c r="H35" s="139"/>
      <c r="I35" s="139"/>
    </row>
    <row r="36" spans="1:9" x14ac:dyDescent="0.4">
      <c r="A36" s="139"/>
      <c r="B36" s="139"/>
      <c r="C36" s="139"/>
      <c r="D36" s="139"/>
      <c r="E36" s="139"/>
      <c r="F36" s="139"/>
      <c r="G36" s="139"/>
      <c r="H36" s="139"/>
      <c r="I36" s="139"/>
    </row>
    <row r="37" spans="1:9" x14ac:dyDescent="0.4">
      <c r="A37" s="139"/>
      <c r="B37" s="139"/>
      <c r="C37" s="139"/>
      <c r="D37" s="139"/>
      <c r="E37" s="139"/>
      <c r="F37" s="139"/>
      <c r="G37" s="139"/>
      <c r="H37" s="139"/>
      <c r="I37" s="139"/>
    </row>
    <row r="38" spans="1:9" x14ac:dyDescent="0.4">
      <c r="A38" s="139"/>
      <c r="B38" s="139"/>
      <c r="C38" s="139"/>
      <c r="D38" s="139"/>
      <c r="E38" s="139"/>
      <c r="F38" s="139"/>
      <c r="G38" s="139"/>
      <c r="H38" s="139"/>
      <c r="I38" s="139"/>
    </row>
    <row r="39" spans="1:9" x14ac:dyDescent="0.4">
      <c r="A39" s="139"/>
      <c r="B39" s="139"/>
      <c r="C39" s="139"/>
      <c r="D39" s="139"/>
      <c r="E39" s="139"/>
      <c r="F39" s="139"/>
      <c r="G39" s="139"/>
      <c r="H39" s="139"/>
      <c r="I39" s="139"/>
    </row>
    <row r="40" spans="1:9" x14ac:dyDescent="0.4">
      <c r="A40" s="139"/>
      <c r="B40" s="139"/>
      <c r="C40" s="139"/>
      <c r="D40" s="139"/>
      <c r="E40" s="139"/>
      <c r="F40" s="139"/>
      <c r="G40" s="139"/>
      <c r="H40" s="139"/>
      <c r="I40" s="139"/>
    </row>
    <row r="41" spans="1:9" x14ac:dyDescent="0.4">
      <c r="A41" s="139"/>
      <c r="B41" s="139"/>
      <c r="C41" s="139"/>
      <c r="D41" s="139"/>
      <c r="E41" s="139"/>
      <c r="F41" s="139"/>
      <c r="G41" s="139"/>
      <c r="H41" s="139"/>
      <c r="I41" s="139"/>
    </row>
    <row r="42" spans="1:9" x14ac:dyDescent="0.4">
      <c r="A42" s="139"/>
      <c r="B42" s="139"/>
      <c r="C42" s="139"/>
      <c r="D42" s="139"/>
      <c r="E42" s="139"/>
      <c r="F42" s="139"/>
      <c r="G42" s="139"/>
      <c r="H42" s="139"/>
      <c r="I42" s="139"/>
    </row>
    <row r="43" spans="1:9" x14ac:dyDescent="0.4">
      <c r="A43" s="139"/>
      <c r="B43" s="139"/>
      <c r="C43" s="139"/>
      <c r="D43" s="139"/>
      <c r="E43" s="139"/>
      <c r="F43" s="139"/>
      <c r="G43" s="139"/>
      <c r="H43" s="139"/>
      <c r="I43" s="139"/>
    </row>
    <row r="44" spans="1:9" x14ac:dyDescent="0.4">
      <c r="A44" s="139"/>
      <c r="B44" s="139"/>
      <c r="C44" s="139"/>
      <c r="D44" s="139"/>
      <c r="E44" s="139"/>
      <c r="F44" s="139"/>
      <c r="G44" s="139"/>
      <c r="H44" s="139"/>
      <c r="I44" s="139"/>
    </row>
    <row r="45" spans="1:9" x14ac:dyDescent="0.4">
      <c r="A45" s="139"/>
      <c r="B45" s="139"/>
      <c r="C45" s="139"/>
      <c r="D45" s="139"/>
      <c r="E45" s="139"/>
      <c r="F45" s="139"/>
      <c r="G45" s="139"/>
      <c r="H45" s="139"/>
      <c r="I45" s="139"/>
    </row>
    <row r="46" spans="1:9" x14ac:dyDescent="0.4">
      <c r="A46" s="139"/>
      <c r="B46" s="139"/>
      <c r="C46" s="139"/>
      <c r="D46" s="139"/>
      <c r="E46" s="139"/>
      <c r="F46" s="139"/>
      <c r="G46" s="139"/>
      <c r="H46" s="139"/>
      <c r="I46" s="139"/>
    </row>
    <row r="47" spans="1:9" x14ac:dyDescent="0.4">
      <c r="A47" s="141" t="s">
        <v>459</v>
      </c>
      <c r="B47" s="141"/>
      <c r="C47" s="141"/>
      <c r="D47" s="141"/>
      <c r="E47" s="141"/>
      <c r="F47" s="139"/>
      <c r="G47" s="139"/>
      <c r="H47" s="139"/>
      <c r="I47" s="139"/>
    </row>
    <row r="48" spans="1:9" x14ac:dyDescent="0.4">
      <c r="A48" s="141" t="s">
        <v>460</v>
      </c>
      <c r="B48" s="141"/>
      <c r="C48" s="141"/>
      <c r="D48" s="141"/>
      <c r="E48" s="141"/>
      <c r="F48" s="139"/>
      <c r="G48" s="139"/>
      <c r="H48" s="139"/>
      <c r="I48" s="139"/>
    </row>
    <row r="49" spans="1:9" x14ac:dyDescent="0.4">
      <c r="A49" s="142" t="s">
        <v>461</v>
      </c>
      <c r="B49" s="139"/>
      <c r="C49" s="139"/>
      <c r="D49" s="139"/>
      <c r="E49" s="139"/>
      <c r="F49" s="139"/>
      <c r="G49" s="139"/>
      <c r="H49" s="139"/>
      <c r="I49" s="139"/>
    </row>
    <row r="50" spans="1:9" x14ac:dyDescent="0.4">
      <c r="A50" s="139"/>
      <c r="B50" s="139"/>
      <c r="C50" s="139"/>
      <c r="D50" s="139"/>
      <c r="E50" s="139"/>
      <c r="F50" s="139"/>
      <c r="G50" s="139"/>
      <c r="H50" s="139"/>
      <c r="I50" s="139"/>
    </row>
    <row r="51" spans="1:9" x14ac:dyDescent="0.4">
      <c r="A51" s="139"/>
      <c r="B51" s="139"/>
      <c r="C51" s="139"/>
      <c r="D51" s="139"/>
      <c r="E51" s="139"/>
      <c r="F51" s="139"/>
      <c r="G51" s="139"/>
      <c r="H51" s="139"/>
      <c r="I51" s="139"/>
    </row>
  </sheetData>
  <sheetProtection algorithmName="SHA-512" hashValue="kVGtJDaVH/fioYWqVdFpEE0ELfIr2ahJOr/7wGvUWRiGwLbsm+juU7GH8HRGVnaQQ0K/jJsOLo3gxD6Ab+PWfw==" saltValue="AwzhH3uin82SqflWKtG6ZQ==" spinCount="100000" sheet="1" objects="1" scenarios="1"/>
  <hyperlinks>
    <hyperlink ref="A49" r:id="rId1" xr:uid="{C64F3154-1597-42AA-8A34-D49EA679CB9F}"/>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49" bestFit="1" customWidth="1"/>
    <col min="2" max="2" width="39" style="49" customWidth="1"/>
    <col min="3" max="16384" width="11.42578125" style="49"/>
  </cols>
  <sheetData>
    <row r="1" spans="1:7" ht="20.100000000000001" customHeight="1" x14ac:dyDescent="0.4">
      <c r="A1" s="48" t="s">
        <v>100</v>
      </c>
      <c r="C1" s="50" t="s">
        <v>101</v>
      </c>
    </row>
    <row r="2" spans="1:7" ht="20.100000000000001" customHeight="1" x14ac:dyDescent="0.4">
      <c r="A2" s="49" t="s">
        <v>102</v>
      </c>
      <c r="B2" s="51"/>
      <c r="C2" s="49" t="s">
        <v>102</v>
      </c>
    </row>
    <row r="3" spans="1:7" ht="20.100000000000001" customHeight="1" x14ac:dyDescent="0.4">
      <c r="A3" s="49" t="s">
        <v>103</v>
      </c>
      <c r="B3" s="69"/>
      <c r="C3" s="49" t="s">
        <v>104</v>
      </c>
    </row>
    <row r="4" spans="1:7" ht="20.100000000000001" customHeight="1" x14ac:dyDescent="0.4">
      <c r="A4" s="49" t="s">
        <v>105</v>
      </c>
      <c r="B4" s="51"/>
      <c r="C4" s="49" t="s">
        <v>106</v>
      </c>
    </row>
    <row r="5" spans="1:7" ht="10.25" customHeight="1" x14ac:dyDescent="0.4"/>
    <row r="6" spans="1:7" ht="60" customHeight="1" x14ac:dyDescent="0.4">
      <c r="A6" s="177" t="s">
        <v>462</v>
      </c>
      <c r="B6" s="178"/>
      <c r="C6" s="178"/>
      <c r="D6" s="178"/>
      <c r="E6" s="178"/>
      <c r="F6" s="178"/>
      <c r="G6" s="178"/>
    </row>
    <row r="7" spans="1:7" ht="15.2" customHeight="1" x14ac:dyDescent="0.4">
      <c r="A7" s="156"/>
      <c r="B7" s="156"/>
      <c r="C7" s="156"/>
      <c r="D7" s="156"/>
      <c r="E7" s="156"/>
      <c r="F7" s="156"/>
      <c r="G7" s="156"/>
    </row>
    <row r="8" spans="1:7" ht="60" customHeight="1" x14ac:dyDescent="0.4">
      <c r="A8" s="177" t="s">
        <v>463</v>
      </c>
      <c r="B8" s="178"/>
      <c r="C8" s="178"/>
      <c r="D8" s="178"/>
      <c r="E8" s="178"/>
      <c r="F8" s="178"/>
      <c r="G8" s="178"/>
    </row>
    <row r="9" spans="1:7" ht="10.25" customHeight="1" x14ac:dyDescent="0.4">
      <c r="A9" s="52"/>
    </row>
    <row r="10" spans="1:7" ht="35" customHeight="1" x14ac:dyDescent="0.4">
      <c r="A10" s="174" t="s">
        <v>408</v>
      </c>
      <c r="B10" s="174"/>
      <c r="C10" s="174"/>
      <c r="D10" s="174"/>
      <c r="E10" s="174"/>
      <c r="F10" s="174"/>
      <c r="G10" s="174"/>
    </row>
    <row r="11" spans="1:7" ht="75" customHeight="1" x14ac:dyDescent="0.4">
      <c r="A11" s="179" t="s">
        <v>464</v>
      </c>
      <c r="B11" s="179"/>
      <c r="C11" s="179"/>
      <c r="D11" s="179"/>
      <c r="E11" s="179"/>
      <c r="F11" s="179"/>
      <c r="G11" s="179"/>
    </row>
    <row r="12" spans="1:7" ht="35" customHeight="1" x14ac:dyDescent="0.4">
      <c r="A12" s="174" t="s">
        <v>222</v>
      </c>
      <c r="B12" s="174"/>
      <c r="C12" s="175" t="s">
        <v>223</v>
      </c>
      <c r="D12" s="175"/>
      <c r="E12" s="175"/>
      <c r="F12" s="175"/>
      <c r="G12" s="157"/>
    </row>
    <row r="13" spans="1:7" ht="10.25" customHeight="1" x14ac:dyDescent="0.4">
      <c r="A13" s="67"/>
      <c r="B13" s="67"/>
      <c r="C13" s="68"/>
      <c r="D13" s="68"/>
      <c r="E13" s="68"/>
      <c r="F13" s="68"/>
      <c r="G13" s="68"/>
    </row>
    <row r="14" spans="1:7" ht="10.25" customHeight="1" x14ac:dyDescent="0.4"/>
    <row r="15" spans="1:7" x14ac:dyDescent="0.4">
      <c r="A15" s="49" t="s">
        <v>132</v>
      </c>
      <c r="B15" s="69"/>
      <c r="C15" s="176" t="s">
        <v>148</v>
      </c>
      <c r="D15" s="176"/>
      <c r="E15" s="176"/>
    </row>
    <row r="16" spans="1:7" x14ac:dyDescent="0.4">
      <c r="A16" s="49" t="s">
        <v>133</v>
      </c>
      <c r="B16" s="52" t="str">
        <f>IF(ISBLANK(B15),"",IF(B3=B15,"Kontrolle erfolgreich - check ok","FEHLER - ERROR"))</f>
        <v/>
      </c>
      <c r="C16" s="49" t="s">
        <v>149</v>
      </c>
    </row>
    <row r="17" spans="2:2" x14ac:dyDescent="0.4">
      <c r="B17" s="52" t="str">
        <f>IF(ISBLANK(B15),"",IF(ISERROR(FIND("@",B15,1)),"keine gültige eMail-Adresse",IF((VALUE(FIND("@",B15,1))&gt;1),"","keine gültige eMail-Adresse!")))</f>
        <v/>
      </c>
    </row>
    <row r="18" spans="2:2" x14ac:dyDescent="0.4">
      <c r="B18" s="52" t="str">
        <f>IF(ISBLANK(B15),"",IF(ISERROR(FIND("@",B15,1)),"no valid eMail-adress",IF((VALUE(FIND("@",B15,1))&gt;1),"","no valid eMail-address!")))</f>
        <v/>
      </c>
    </row>
    <row r="19" spans="2:2" x14ac:dyDescent="0.4">
      <c r="B19" s="49" t="str">
        <f>IF(ISBLANK(B15),"",IF(ISERROR(FIND("; ",B15,1)),"",IF((VALUE(FIND("; ",B15,1))&gt;8),"","Achtung - die zweite eMail-Adresse wurde nicht korrekt eingegeben")))</f>
        <v/>
      </c>
    </row>
  </sheetData>
  <sheetProtection algorithmName="SHA-512" hashValue="CATtGtb9jrQuLK2Cv4HGWh79jK7nbx35eQibIOaYS0IzJhCf5mvo+I2aNiB0OlQf2wPe9l7J/OSIOFynSbeLkA==" saltValue="o0YjgYL6iDc6WTfYO1jgv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1"/>
  <sheetViews>
    <sheetView workbookViewId="0"/>
  </sheetViews>
  <sheetFormatPr baseColWidth="10" defaultRowHeight="13.9" x14ac:dyDescent="0.4"/>
  <cols>
    <col min="1" max="1" width="39.42578125" bestFit="1" customWidth="1"/>
    <col min="2" max="2" width="33.140625" bestFit="1" customWidth="1"/>
  </cols>
  <sheetData>
    <row r="1" spans="1:7" x14ac:dyDescent="0.4">
      <c r="A1" t="s">
        <v>10</v>
      </c>
      <c r="B1" s="3" t="str">
        <f>IF(ISNUMBER(VALUE(Ergebnisse!G1)),IF(VALUE(Ergebnisse!G1)&gt;0,VALUE(Ergebnisse!G1),""),"")</f>
        <v/>
      </c>
      <c r="D1" t="s">
        <v>17</v>
      </c>
    </row>
    <row r="2" spans="1:7" x14ac:dyDescent="0.4">
      <c r="A2" t="s">
        <v>2</v>
      </c>
      <c r="B2" s="3" t="str">
        <f>IF(ISNUMBER(VALUE(Ergebnisse!G2)),IF(VALUE(Ergebnisse!G2)&gt;0,VALUE(Ergebnisse!G2),""),"")</f>
        <v/>
      </c>
    </row>
    <row r="3" spans="1:7" x14ac:dyDescent="0.4">
      <c r="A3" t="s">
        <v>11</v>
      </c>
      <c r="B3" s="60" t="s">
        <v>140</v>
      </c>
      <c r="D3" t="s">
        <v>16</v>
      </c>
    </row>
    <row r="4" spans="1:7" x14ac:dyDescent="0.4">
      <c r="A4" t="s">
        <v>12</v>
      </c>
      <c r="B4" s="3">
        <f>YEAR(Ergebnisse!E5)</f>
        <v>2025</v>
      </c>
      <c r="D4" s="4">
        <v>2</v>
      </c>
    </row>
    <row r="5" spans="1:7" x14ac:dyDescent="0.4">
      <c r="A5" t="s">
        <v>13</v>
      </c>
      <c r="B5" s="3" t="str">
        <f>D8</f>
        <v>N</v>
      </c>
      <c r="D5" t="str">
        <f>IF(D4=2,"N","J")</f>
        <v>N</v>
      </c>
      <c r="F5">
        <v>1</v>
      </c>
      <c r="G5" t="s">
        <v>156</v>
      </c>
    </row>
    <row r="6" spans="1:7" x14ac:dyDescent="0.4">
      <c r="A6" t="s">
        <v>50</v>
      </c>
      <c r="B6" s="3">
        <f>Ergebnisse!G3</f>
        <v>1</v>
      </c>
      <c r="F6">
        <v>2</v>
      </c>
      <c r="G6" t="s">
        <v>157</v>
      </c>
    </row>
    <row r="7" spans="1:7" x14ac:dyDescent="0.4">
      <c r="A7" t="s">
        <v>98</v>
      </c>
      <c r="B7" s="47">
        <f>Ergebnisse!E5</f>
        <v>45774</v>
      </c>
    </row>
    <row r="8" spans="1:7" x14ac:dyDescent="0.4">
      <c r="A8" t="s">
        <v>14</v>
      </c>
      <c r="B8" s="3">
        <v>19</v>
      </c>
      <c r="D8" t="str">
        <f>LEFT(D5,1)</f>
        <v>N</v>
      </c>
    </row>
    <row r="9" spans="1:7" x14ac:dyDescent="0.4">
      <c r="A9" t="s">
        <v>15</v>
      </c>
      <c r="B9" s="135">
        <v>2</v>
      </c>
    </row>
    <row r="10" spans="1:7" x14ac:dyDescent="0.4">
      <c r="A10" t="s">
        <v>404</v>
      </c>
      <c r="B10" s="134">
        <f>Kontakt!B2</f>
        <v>0</v>
      </c>
    </row>
    <row r="11" spans="1:7" x14ac:dyDescent="0.4">
      <c r="A11" t="s">
        <v>405</v>
      </c>
      <c r="B11" s="3">
        <f>IF(Kontakt!B3=Kontakt!B15,Kontakt!B3,0)</f>
        <v>0</v>
      </c>
    </row>
    <row r="12" spans="1:7" x14ac:dyDescent="0.4">
      <c r="A12" s="132" t="s">
        <v>406</v>
      </c>
      <c r="B12" s="3">
        <v>1</v>
      </c>
    </row>
    <row r="13" spans="1:7" x14ac:dyDescent="0.4">
      <c r="A13" t="s">
        <v>19</v>
      </c>
      <c r="B13" s="2" t="str">
        <f>Ergebnisse!A17</f>
        <v>Lösliche Trockenmasse (°Brix)</v>
      </c>
      <c r="C13" s="2" t="str">
        <f>Ergebnisse!B17</f>
        <v>g/100 g</v>
      </c>
    </row>
    <row r="14" spans="1:7" x14ac:dyDescent="0.4">
      <c r="A14" t="s">
        <v>20</v>
      </c>
      <c r="B14" s="2" t="str">
        <f>Ergebnisse!A18</f>
        <v>Relative Dichte 20°/20° C</v>
      </c>
      <c r="C14" s="2" t="str">
        <f>Ergebnisse!B18</f>
        <v>ohne</v>
      </c>
    </row>
    <row r="15" spans="1:7" x14ac:dyDescent="0.4">
      <c r="A15" t="s">
        <v>21</v>
      </c>
      <c r="B15" s="2" t="str">
        <f>Ergebnisse!A19</f>
        <v>pH-Wert</v>
      </c>
      <c r="C15" s="2" t="str">
        <f>Ergebnisse!B19</f>
        <v>ohne</v>
      </c>
    </row>
    <row r="16" spans="1:7" x14ac:dyDescent="0.4">
      <c r="A16" t="s">
        <v>27</v>
      </c>
      <c r="B16" s="2" t="str">
        <f>Ergebnisse!A20</f>
        <v>Titrierbare Gesamtsäure
(bis pH 8,1, als Citronensäure wasserfrei)</v>
      </c>
      <c r="C16" s="2" t="str">
        <f>Ergebnisse!B20</f>
        <v>g/L</v>
      </c>
    </row>
    <row r="17" spans="1:3" x14ac:dyDescent="0.4">
      <c r="A17" t="s">
        <v>28</v>
      </c>
      <c r="B17" s="2" t="str">
        <f>Ergebnisse!A21</f>
        <v>Glucose, wasserfrei</v>
      </c>
      <c r="C17" s="2" t="str">
        <f>Ergebnisse!B21</f>
        <v>g/L</v>
      </c>
    </row>
    <row r="18" spans="1:3" x14ac:dyDescent="0.4">
      <c r="A18" t="s">
        <v>29</v>
      </c>
      <c r="B18" s="2" t="str">
        <f>Ergebnisse!A22</f>
        <v>Fructose, wasserfrei</v>
      </c>
      <c r="C18" s="2" t="str">
        <f>Ergebnisse!B22</f>
        <v>g/L</v>
      </c>
    </row>
    <row r="19" spans="1:3" x14ac:dyDescent="0.4">
      <c r="A19" t="s">
        <v>30</v>
      </c>
      <c r="B19" s="2" t="str">
        <f>Ergebnisse!A23</f>
        <v>Saccharose, wasserfrei</v>
      </c>
      <c r="C19" s="2" t="str">
        <f>Ergebnisse!B23</f>
        <v>g/L</v>
      </c>
    </row>
    <row r="20" spans="1:3" x14ac:dyDescent="0.4">
      <c r="A20" t="s">
        <v>31</v>
      </c>
      <c r="B20" s="2" t="str">
        <f>Ergebnisse!A24</f>
        <v>Asche</v>
      </c>
      <c r="C20" s="2" t="str">
        <f>Ergebnisse!B24</f>
        <v>g/L</v>
      </c>
    </row>
    <row r="21" spans="1:3" x14ac:dyDescent="0.4">
      <c r="A21" t="s">
        <v>38</v>
      </c>
      <c r="B21" s="2" t="str">
        <f>Ergebnisse!A25</f>
        <v>Natrium</v>
      </c>
      <c r="C21" s="2" t="str">
        <f>Ergebnisse!B25</f>
        <v>mg/L</v>
      </c>
    </row>
    <row r="22" spans="1:3" x14ac:dyDescent="0.4">
      <c r="A22" t="s">
        <v>58</v>
      </c>
      <c r="B22" s="2" t="str">
        <f>Ergebnisse!A26</f>
        <v>Kalium</v>
      </c>
      <c r="C22" s="2" t="str">
        <f>Ergebnisse!B26</f>
        <v>mg/L</v>
      </c>
    </row>
    <row r="23" spans="1:3" x14ac:dyDescent="0.4">
      <c r="A23" t="s">
        <v>59</v>
      </c>
      <c r="B23" s="2" t="str">
        <f>Ergebnisse!A27</f>
        <v>Calcium</v>
      </c>
      <c r="C23" s="2" t="str">
        <f>Ergebnisse!B27</f>
        <v>mg/L</v>
      </c>
    </row>
    <row r="24" spans="1:3" x14ac:dyDescent="0.4">
      <c r="A24" t="s">
        <v>166</v>
      </c>
      <c r="B24" s="2" t="str">
        <f>Ergebnisse!A28</f>
        <v>Magnesium</v>
      </c>
      <c r="C24" s="2" t="str">
        <f>Ergebnisse!B28</f>
        <v>mg/L</v>
      </c>
    </row>
    <row r="25" spans="1:3" x14ac:dyDescent="0.4">
      <c r="A25" t="s">
        <v>254</v>
      </c>
      <c r="B25" s="2" t="str">
        <f>Ergebnisse!A29</f>
        <v>Phosphat, berechnet als PO4</v>
      </c>
      <c r="C25" s="2" t="str">
        <f>Ergebnisse!B29</f>
        <v>mg/L</v>
      </c>
    </row>
    <row r="26" spans="1:3" x14ac:dyDescent="0.4">
      <c r="A26" t="s">
        <v>255</v>
      </c>
      <c r="B26" s="2" t="str">
        <f>Ergebnisse!A30</f>
        <v>L-Äpfelsäure</v>
      </c>
      <c r="C26" s="2" t="str">
        <f>Ergebnisse!B30</f>
        <v>g/L</v>
      </c>
    </row>
    <row r="27" spans="1:3" x14ac:dyDescent="0.4">
      <c r="A27" t="s">
        <v>256</v>
      </c>
      <c r="B27" s="2" t="str">
        <f>Ergebnisse!A31</f>
        <v>Citronensäure, wasserfrei</v>
      </c>
      <c r="C27" s="2" t="str">
        <f>Ergebnisse!B31</f>
        <v>g/L</v>
      </c>
    </row>
    <row r="28" spans="1:3" x14ac:dyDescent="0.4">
      <c r="A28" t="s">
        <v>279</v>
      </c>
      <c r="B28" s="2" t="str">
        <f>Ergebnisse!A34</f>
        <v>Prolin</v>
      </c>
      <c r="C28" s="2" t="str">
        <f>Ergebnisse!B34</f>
        <v>mg/L</v>
      </c>
    </row>
    <row r="29" spans="1:3" x14ac:dyDescent="0.4">
      <c r="A29" t="s">
        <v>290</v>
      </c>
      <c r="B29" s="2" t="str">
        <f>Ergebnisse!A35</f>
        <v>Formolzahl</v>
      </c>
      <c r="C29" s="2" t="str">
        <f>Ergebnisse!B35</f>
        <v>ml 0,1 n NaOH  /100 mL</v>
      </c>
    </row>
    <row r="30" spans="1:3" x14ac:dyDescent="0.4">
      <c r="A30" t="s">
        <v>291</v>
      </c>
      <c r="B30" s="2" t="str">
        <f>Ergebnisse!A36</f>
        <v>Ethanol</v>
      </c>
      <c r="C30" s="2" t="str">
        <f>Ergebnisse!B36</f>
        <v>mg/L</v>
      </c>
    </row>
    <row r="31" spans="1:3" x14ac:dyDescent="0.4">
      <c r="A31" t="s">
        <v>292</v>
      </c>
      <c r="B31" s="2" t="str">
        <f>Ergebnisse!A37</f>
        <v>Sorbit</v>
      </c>
      <c r="C31" s="2" t="str">
        <f>Ergebnisse!B37</f>
        <v>mg/L</v>
      </c>
    </row>
  </sheetData>
  <sheetProtection algorithmName="SHA-512" hashValue="djabe84I+6xF08y2Ak1cfqnh0yLkr7DgnsqcABODltJUgYrozdhQGFwkn9tF4apVLrzMouJvA4PB3egmAAA/YA==" saltValue="r5rGfs/+X70wDSVOv8QVC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83"/>
  <sheetViews>
    <sheetView workbookViewId="0">
      <selection activeCell="G3" sqref="G3"/>
    </sheetView>
  </sheetViews>
  <sheetFormatPr baseColWidth="10" defaultColWidth="11.42578125" defaultRowHeight="13.9" x14ac:dyDescent="0.4"/>
  <cols>
    <col min="1" max="1" width="36.85546875" style="9" customWidth="1"/>
    <col min="2" max="2" width="11.42578125" style="9"/>
    <col min="3" max="3" width="13" style="9" customWidth="1"/>
    <col min="4" max="5" width="14.5703125" style="9" customWidth="1"/>
    <col min="6" max="6" width="15.5703125" style="9" customWidth="1"/>
    <col min="7" max="7" width="12.5703125" style="9" customWidth="1"/>
    <col min="8" max="8" width="7.5703125" style="9" customWidth="1"/>
    <col min="9" max="9" width="9.140625" style="9" bestFit="1" customWidth="1"/>
    <col min="10" max="10" width="11.5703125" style="9" customWidth="1"/>
    <col min="11" max="16384" width="11.42578125" style="9"/>
  </cols>
  <sheetData>
    <row r="1" spans="1:8" ht="21.95" customHeight="1" x14ac:dyDescent="0.55000000000000004">
      <c r="A1" s="5" t="s">
        <v>110</v>
      </c>
      <c r="B1" s="6"/>
      <c r="E1" s="7" t="s">
        <v>107</v>
      </c>
      <c r="F1" s="8"/>
      <c r="G1" s="130" t="s">
        <v>403</v>
      </c>
    </row>
    <row r="2" spans="1:8" ht="21.95" customHeight="1" x14ac:dyDescent="0.55000000000000004">
      <c r="A2" s="5" t="s">
        <v>234</v>
      </c>
      <c r="B2" s="6"/>
      <c r="E2" s="7" t="s">
        <v>108</v>
      </c>
      <c r="F2" s="8"/>
      <c r="G2" s="130" t="s">
        <v>403</v>
      </c>
    </row>
    <row r="3" spans="1:8" ht="21.95" customHeight="1" x14ac:dyDescent="0.55000000000000004">
      <c r="A3" s="5"/>
      <c r="B3" s="6"/>
      <c r="E3" s="181" t="s">
        <v>109</v>
      </c>
      <c r="F3" s="181"/>
      <c r="G3" s="53">
        <v>1</v>
      </c>
    </row>
    <row r="4" spans="1:8" ht="21.95" customHeight="1" x14ac:dyDescent="0.5">
      <c r="A4" s="7" t="s">
        <v>8</v>
      </c>
      <c r="B4" s="185" t="s">
        <v>3</v>
      </c>
      <c r="C4" s="185"/>
      <c r="E4" s="37" t="s">
        <v>55</v>
      </c>
      <c r="F4" s="54" t="str">
        <f>IF(OR(ISBLANK(G1),G1="?"),"",IF(ISNUMBER(VALUE(G1)),"","Bitte nur Ziffern eingeben (numbers only)"))</f>
        <v/>
      </c>
      <c r="G4" s="97" t="s">
        <v>402</v>
      </c>
      <c r="H4" s="10"/>
    </row>
    <row r="5" spans="1:8" ht="21.95" customHeight="1" x14ac:dyDescent="0.5">
      <c r="A5" s="10" t="s">
        <v>111</v>
      </c>
      <c r="E5" s="12">
        <v>45774</v>
      </c>
      <c r="F5" s="54" t="str">
        <f>IF(OR(ISBLANK(G2),G2="?"),"",IF(ISNUMBER(VALUE(G2)),"","Bitte nur Ziffern eingeben (numbers only)"))</f>
        <v/>
      </c>
      <c r="G5" s="8"/>
      <c r="H5" s="10"/>
    </row>
    <row r="6" spans="1:8" ht="12.5" customHeight="1" x14ac:dyDescent="0.4"/>
    <row r="7" spans="1:8" s="13" customFormat="1" ht="39.950000000000003" customHeight="1" x14ac:dyDescent="0.4">
      <c r="A7" s="182" t="s">
        <v>134</v>
      </c>
      <c r="B7" s="182"/>
      <c r="C7" s="182"/>
      <c r="D7" s="182"/>
      <c r="E7" s="182"/>
      <c r="F7" s="182"/>
      <c r="G7" s="182"/>
    </row>
    <row r="8" spans="1:8" s="13" customFormat="1" ht="39.950000000000003" customHeight="1" x14ac:dyDescent="0.4">
      <c r="A8" s="182" t="s">
        <v>445</v>
      </c>
      <c r="B8" s="182"/>
      <c r="C8" s="182"/>
      <c r="D8" s="182"/>
      <c r="E8" s="182"/>
      <c r="F8" s="182"/>
      <c r="G8" s="182"/>
    </row>
    <row r="9" spans="1:8" s="13" customFormat="1" ht="39.950000000000003" customHeight="1" x14ac:dyDescent="0.4">
      <c r="A9" s="183" t="s">
        <v>150</v>
      </c>
      <c r="B9" s="184"/>
      <c r="C9" s="184"/>
      <c r="D9" s="184"/>
      <c r="E9" s="184"/>
      <c r="F9" s="184"/>
      <c r="G9" s="184"/>
    </row>
    <row r="10" spans="1:8" s="13" customFormat="1" ht="39.950000000000003" customHeight="1" x14ac:dyDescent="0.4">
      <c r="A10" s="183" t="s">
        <v>446</v>
      </c>
      <c r="B10" s="184"/>
      <c r="C10" s="184"/>
      <c r="D10" s="184"/>
      <c r="E10" s="184"/>
      <c r="F10" s="184"/>
      <c r="G10" s="184"/>
    </row>
    <row r="11" spans="1:8" s="13" customFormat="1" ht="39.950000000000003" customHeight="1" x14ac:dyDescent="0.4">
      <c r="A11" s="183" t="s">
        <v>135</v>
      </c>
      <c r="B11" s="184"/>
      <c r="C11" s="184"/>
      <c r="D11" s="184"/>
      <c r="E11" s="184"/>
      <c r="F11" s="184"/>
      <c r="G11" s="184"/>
    </row>
    <row r="12" spans="1:8" s="13" customFormat="1" ht="39.950000000000003" customHeight="1" x14ac:dyDescent="0.4">
      <c r="A12" s="183" t="s">
        <v>136</v>
      </c>
      <c r="B12" s="184"/>
      <c r="C12" s="184"/>
      <c r="D12" s="184"/>
      <c r="E12" s="184"/>
      <c r="F12" s="184"/>
      <c r="G12" s="184"/>
    </row>
    <row r="13" spans="1:8" s="59" customFormat="1" ht="20.100000000000001" customHeight="1" x14ac:dyDescent="0.4">
      <c r="A13"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6"/>
      <c r="C13" s="186"/>
      <c r="D13" s="186"/>
      <c r="E13" s="186"/>
      <c r="F13" s="186"/>
      <c r="G13" s="186"/>
    </row>
    <row r="14" spans="1:8" s="13" customFormat="1" ht="20.100000000000001" customHeight="1" x14ac:dyDescent="0.4">
      <c r="A14" s="186" t="str">
        <f>IF(OR(OR(G1="?",ISBLANK(G1)),OR(G2="?",ISBLANK(G2))),"Nur wenn diese beiden Felder korrekt ausgefüllt sind, kann der Absender dieser Tabelle identifiziert werden.","")</f>
        <v>Nur wenn diese beiden Felder korrekt ausgefüllt sind, kann der Absender dieser Tabelle identifiziert werden.</v>
      </c>
      <c r="B14" s="186"/>
      <c r="C14" s="186"/>
      <c r="D14" s="186"/>
      <c r="E14" s="186"/>
      <c r="F14" s="186"/>
      <c r="G14" s="186"/>
    </row>
    <row r="15" spans="1:8" s="13" customFormat="1" ht="39.950000000000003" customHeight="1" x14ac:dyDescent="0.4">
      <c r="A15" s="181" t="s">
        <v>158</v>
      </c>
      <c r="B15" s="181"/>
      <c r="C15" s="181"/>
      <c r="D15" s="181"/>
      <c r="E15" s="181"/>
      <c r="F15" s="181"/>
      <c r="G15" s="62"/>
    </row>
    <row r="16" spans="1:8" ht="40.25" customHeight="1" x14ac:dyDescent="0.4">
      <c r="A16" s="36" t="s">
        <v>0</v>
      </c>
      <c r="B16" s="36" t="s">
        <v>1</v>
      </c>
      <c r="C16" s="55" t="s">
        <v>112</v>
      </c>
      <c r="D16" s="55" t="s">
        <v>5</v>
      </c>
      <c r="E16" s="55" t="s">
        <v>6</v>
      </c>
      <c r="F16" s="55" t="s">
        <v>7</v>
      </c>
      <c r="G16" s="56"/>
    </row>
    <row r="17" spans="1:10" s="34" customFormat="1" ht="23.1" customHeight="1" x14ac:dyDescent="0.45">
      <c r="A17" s="82" t="s">
        <v>331</v>
      </c>
      <c r="B17" s="82" t="s">
        <v>332</v>
      </c>
      <c r="C17" s="83">
        <v>4</v>
      </c>
      <c r="D17" s="93"/>
      <c r="E17" s="93"/>
      <c r="F17" s="83">
        <f>LoeslichTrocken!B1</f>
        <v>16</v>
      </c>
      <c r="G17" s="83"/>
      <c r="H17" s="84">
        <f>LoeslichTrocken!C1</f>
        <v>15</v>
      </c>
      <c r="I17" s="57"/>
      <c r="J17" s="35"/>
    </row>
    <row r="18" spans="1:10" s="34" customFormat="1" ht="23.1" customHeight="1" x14ac:dyDescent="0.45">
      <c r="A18" s="82" t="str">
        <f>Dichte!A1</f>
        <v>Relative Dichte 20°/20° C</v>
      </c>
      <c r="B18" s="82" t="s">
        <v>40</v>
      </c>
      <c r="C18" s="83">
        <v>6</v>
      </c>
      <c r="D18" s="93"/>
      <c r="E18" s="93"/>
      <c r="F18" s="83">
        <f>Dichte!$B$1</f>
        <v>26</v>
      </c>
      <c r="G18" s="83">
        <f>Dichte!$B$39</f>
        <v>5</v>
      </c>
      <c r="H18" s="84">
        <f>Dichte!$C$1</f>
        <v>25</v>
      </c>
      <c r="I18" s="138">
        <f>Dichte!$C$39</f>
        <v>4</v>
      </c>
      <c r="J18" s="35"/>
    </row>
    <row r="19" spans="1:10" s="34" customFormat="1" ht="23.1" customHeight="1" x14ac:dyDescent="0.45">
      <c r="A19" s="82" t="str">
        <f>'pH-Wert'!A1</f>
        <v>pH-Wert</v>
      </c>
      <c r="B19" s="82" t="s">
        <v>40</v>
      </c>
      <c r="C19" s="83">
        <v>3</v>
      </c>
      <c r="D19" s="93"/>
      <c r="E19" s="93"/>
      <c r="F19" s="83">
        <f>'pH-Wert'!$B$1</f>
        <v>16</v>
      </c>
      <c r="G19" s="83"/>
      <c r="H19" s="84">
        <f>'pH-Wert'!$C$1</f>
        <v>15</v>
      </c>
      <c r="I19" s="57"/>
      <c r="J19" s="35"/>
    </row>
    <row r="20" spans="1:10" s="34" customFormat="1" ht="35.1" customHeight="1" x14ac:dyDescent="0.45">
      <c r="A20" s="82" t="s">
        <v>407</v>
      </c>
      <c r="B20" s="82" t="s">
        <v>51</v>
      </c>
      <c r="C20" s="83">
        <v>3</v>
      </c>
      <c r="D20" s="131"/>
      <c r="E20" s="93"/>
      <c r="F20" s="83">
        <f>Gesamtsäure!$B$1</f>
        <v>16</v>
      </c>
      <c r="G20" s="83"/>
      <c r="H20" s="84">
        <f>Gesamtsäure!$C$1</f>
        <v>15</v>
      </c>
      <c r="I20" s="57"/>
      <c r="J20" s="35"/>
    </row>
    <row r="21" spans="1:10" s="34" customFormat="1" ht="23.1" customHeight="1" x14ac:dyDescent="0.45">
      <c r="A21" s="82" t="s">
        <v>44</v>
      </c>
      <c r="B21" s="82" t="s">
        <v>51</v>
      </c>
      <c r="C21" s="83">
        <v>4</v>
      </c>
      <c r="D21" s="93"/>
      <c r="E21" s="93"/>
      <c r="F21" s="83">
        <f>GluFruSac!D2</f>
        <v>47</v>
      </c>
      <c r="G21" s="83"/>
      <c r="H21" s="84">
        <f>GluFruSac!C1</f>
        <v>46</v>
      </c>
      <c r="I21" s="57"/>
      <c r="J21" s="35"/>
    </row>
    <row r="22" spans="1:10" s="34" customFormat="1" ht="23.1" customHeight="1" x14ac:dyDescent="0.45">
      <c r="A22" s="82" t="s">
        <v>45</v>
      </c>
      <c r="B22" s="82" t="s">
        <v>51</v>
      </c>
      <c r="C22" s="83">
        <v>4</v>
      </c>
      <c r="D22" s="93"/>
      <c r="E22" s="93"/>
      <c r="F22" s="83">
        <f>GluFruSac!E2</f>
        <v>47</v>
      </c>
      <c r="G22" s="85"/>
      <c r="H22" s="84">
        <f>GluFruSac!C1</f>
        <v>46</v>
      </c>
      <c r="I22" s="57"/>
      <c r="J22" s="35"/>
    </row>
    <row r="23" spans="1:10" s="34" customFormat="1" ht="23.1" customHeight="1" x14ac:dyDescent="0.45">
      <c r="A23" s="82" t="s">
        <v>43</v>
      </c>
      <c r="B23" s="82" t="s">
        <v>51</v>
      </c>
      <c r="C23" s="83">
        <v>4</v>
      </c>
      <c r="D23" s="93"/>
      <c r="E23" s="93"/>
      <c r="F23" s="83">
        <f>GluFruSac!F2</f>
        <v>47</v>
      </c>
      <c r="G23" s="85"/>
      <c r="H23" s="84">
        <f>GluFruSac!C1</f>
        <v>46</v>
      </c>
      <c r="I23" s="57"/>
      <c r="J23" s="35"/>
    </row>
    <row r="24" spans="1:10" s="34" customFormat="1" ht="23.1" customHeight="1" x14ac:dyDescent="0.45">
      <c r="A24" s="82" t="s">
        <v>46</v>
      </c>
      <c r="B24" s="82" t="s">
        <v>51</v>
      </c>
      <c r="C24" s="83">
        <v>3</v>
      </c>
      <c r="D24" s="93"/>
      <c r="E24" s="93"/>
      <c r="F24" s="83">
        <f>Asche!B1</f>
        <v>18</v>
      </c>
      <c r="G24" s="83"/>
      <c r="H24" s="84">
        <f>Asche!C1</f>
        <v>17</v>
      </c>
      <c r="I24" s="57"/>
      <c r="J24" s="35"/>
    </row>
    <row r="25" spans="1:10" s="34" customFormat="1" ht="23.1" customHeight="1" x14ac:dyDescent="0.45">
      <c r="A25" s="82" t="s">
        <v>288</v>
      </c>
      <c r="B25" s="82" t="s">
        <v>52</v>
      </c>
      <c r="C25" s="83">
        <v>3</v>
      </c>
      <c r="D25" s="93"/>
      <c r="E25" s="93"/>
      <c r="F25" s="83">
        <f>Elemente!D2</f>
        <v>38</v>
      </c>
      <c r="G25" s="83"/>
      <c r="H25" s="84">
        <f>Elemente!C1</f>
        <v>37</v>
      </c>
      <c r="I25" s="57"/>
      <c r="J25" s="35"/>
    </row>
    <row r="26" spans="1:10" s="34" customFormat="1" ht="23.1" customHeight="1" x14ac:dyDescent="0.45">
      <c r="A26" s="82" t="s">
        <v>47</v>
      </c>
      <c r="B26" s="82" t="s">
        <v>52</v>
      </c>
      <c r="C26" s="83">
        <v>3</v>
      </c>
      <c r="D26" s="93"/>
      <c r="E26" s="93"/>
      <c r="F26" s="83">
        <f>Elemente!E2</f>
        <v>38</v>
      </c>
      <c r="G26" s="83"/>
      <c r="H26" s="84">
        <f>Elemente!C1</f>
        <v>37</v>
      </c>
      <c r="I26" s="57"/>
      <c r="J26" s="35"/>
    </row>
    <row r="27" spans="1:10" s="34" customFormat="1" ht="23.1" customHeight="1" x14ac:dyDescent="0.45">
      <c r="A27" s="82" t="s">
        <v>48</v>
      </c>
      <c r="B27" s="82" t="s">
        <v>52</v>
      </c>
      <c r="C27" s="83">
        <v>3</v>
      </c>
      <c r="D27" s="93"/>
      <c r="E27" s="93"/>
      <c r="F27" s="83">
        <f>Elemente!F2</f>
        <v>38</v>
      </c>
      <c r="G27" s="83"/>
      <c r="H27" s="84">
        <f>Elemente!C1</f>
        <v>37</v>
      </c>
      <c r="I27" s="57"/>
      <c r="J27" s="35"/>
    </row>
    <row r="28" spans="1:10" s="34" customFormat="1" ht="23.1" customHeight="1" x14ac:dyDescent="0.45">
      <c r="A28" s="82" t="s">
        <v>49</v>
      </c>
      <c r="B28" s="82" t="s">
        <v>52</v>
      </c>
      <c r="C28" s="83">
        <v>3</v>
      </c>
      <c r="D28" s="93"/>
      <c r="E28" s="93"/>
      <c r="F28" s="83">
        <f>Elemente!G2</f>
        <v>38</v>
      </c>
      <c r="G28" s="83"/>
      <c r="H28" s="84">
        <f>Elemente!C1</f>
        <v>37</v>
      </c>
      <c r="I28" s="36"/>
    </row>
    <row r="29" spans="1:10" s="34" customFormat="1" ht="23.1" customHeight="1" x14ac:dyDescent="0.45">
      <c r="A29" s="82" t="s">
        <v>293</v>
      </c>
      <c r="B29" s="82" t="s">
        <v>52</v>
      </c>
      <c r="C29" s="83">
        <v>3</v>
      </c>
      <c r="D29" s="93"/>
      <c r="E29" s="93"/>
      <c r="F29" s="83">
        <f>Phosphat!B1</f>
        <v>27</v>
      </c>
      <c r="G29" s="83"/>
      <c r="H29" s="84">
        <f>Phosphat!C1</f>
        <v>26</v>
      </c>
      <c r="I29" s="36"/>
    </row>
    <row r="30" spans="1:10" s="34" customFormat="1" ht="23.1" customHeight="1" x14ac:dyDescent="0.45">
      <c r="A30" s="82" t="s">
        <v>326</v>
      </c>
      <c r="B30" s="82" t="s">
        <v>51</v>
      </c>
      <c r="C30" s="83">
        <v>3</v>
      </c>
      <c r="D30" s="93"/>
      <c r="E30" s="93"/>
      <c r="F30" s="83">
        <f>Aepfelsäure!B1</f>
        <v>13</v>
      </c>
      <c r="G30" s="82"/>
      <c r="H30" s="84">
        <f>Aepfelsäure!C1</f>
        <v>12</v>
      </c>
      <c r="I30" s="36"/>
    </row>
    <row r="31" spans="1:10" ht="23.1" customHeight="1" x14ac:dyDescent="0.45">
      <c r="A31" s="82" t="s">
        <v>235</v>
      </c>
      <c r="B31" s="82" t="s">
        <v>51</v>
      </c>
      <c r="C31" s="83">
        <v>3</v>
      </c>
      <c r="D31" s="93"/>
      <c r="E31" s="93"/>
      <c r="F31" s="83">
        <f>Citronensäure!B1</f>
        <v>23</v>
      </c>
      <c r="G31" s="17"/>
      <c r="H31" s="84">
        <f>Citronensäure!C1</f>
        <v>22</v>
      </c>
      <c r="I31" s="13"/>
    </row>
    <row r="32" spans="1:10" ht="23.1" hidden="1" customHeight="1" x14ac:dyDescent="0.45">
      <c r="A32" s="137" t="s">
        <v>333</v>
      </c>
      <c r="B32" s="82" t="s">
        <v>51</v>
      </c>
      <c r="C32" s="83">
        <v>3</v>
      </c>
      <c r="D32" s="93"/>
      <c r="E32" s="93"/>
      <c r="F32" s="83">
        <f>Weinsäure!B1</f>
        <v>12</v>
      </c>
      <c r="G32" s="17"/>
      <c r="H32" s="84">
        <f>Weinsäure!C1</f>
        <v>11</v>
      </c>
      <c r="I32" s="13"/>
    </row>
    <row r="33" spans="1:10" ht="23.1" hidden="1" customHeight="1" x14ac:dyDescent="0.45">
      <c r="A33" s="82" t="s">
        <v>164</v>
      </c>
      <c r="B33" s="82" t="s">
        <v>52</v>
      </c>
      <c r="C33" s="83">
        <v>3</v>
      </c>
      <c r="D33" s="93"/>
      <c r="E33" s="93"/>
      <c r="F33" s="83">
        <f>Ascorbinsäure!B1</f>
        <v>25</v>
      </c>
      <c r="G33" s="17"/>
      <c r="H33" s="84">
        <f>Ascorbinsäure!C1</f>
        <v>27</v>
      </c>
      <c r="I33" s="13"/>
    </row>
    <row r="34" spans="1:10" ht="23.1" customHeight="1" x14ac:dyDescent="0.45">
      <c r="A34" s="82" t="s">
        <v>268</v>
      </c>
      <c r="B34" s="82" t="s">
        <v>52</v>
      </c>
      <c r="C34" s="83">
        <v>3</v>
      </c>
      <c r="D34" s="93"/>
      <c r="E34" s="93"/>
      <c r="F34" s="83">
        <f>Prolin!B1</f>
        <v>16</v>
      </c>
      <c r="G34" s="17"/>
      <c r="H34" s="84">
        <f>Prolin!C1</f>
        <v>15</v>
      </c>
    </row>
    <row r="35" spans="1:10" ht="23.1" customHeight="1" x14ac:dyDescent="0.45">
      <c r="A35" s="82" t="s">
        <v>269</v>
      </c>
      <c r="B35" s="81" t="s">
        <v>354</v>
      </c>
      <c r="C35" s="83">
        <v>3</v>
      </c>
      <c r="D35" s="93"/>
      <c r="E35" s="93"/>
      <c r="F35" s="83">
        <f>Formolzahl!B1</f>
        <v>6</v>
      </c>
      <c r="G35" s="17"/>
      <c r="H35" s="84">
        <f>Formolzahl!C1</f>
        <v>5</v>
      </c>
    </row>
    <row r="36" spans="1:10" ht="23.1" customHeight="1" x14ac:dyDescent="0.45">
      <c r="A36" s="82" t="s">
        <v>289</v>
      </c>
      <c r="B36" s="82" t="s">
        <v>52</v>
      </c>
      <c r="C36" s="83">
        <v>3</v>
      </c>
      <c r="D36" s="93"/>
      <c r="E36" s="93"/>
      <c r="F36" s="83">
        <f>Ethanol!B1</f>
        <v>15</v>
      </c>
      <c r="G36" s="17"/>
      <c r="H36" s="84">
        <f>Ethanol!C1</f>
        <v>14</v>
      </c>
    </row>
    <row r="37" spans="1:10" ht="23.1" customHeight="1" x14ac:dyDescent="0.45">
      <c r="A37" s="82" t="s">
        <v>202</v>
      </c>
      <c r="B37" s="82" t="s">
        <v>52</v>
      </c>
      <c r="C37" s="83">
        <v>3</v>
      </c>
      <c r="D37" s="93"/>
      <c r="E37" s="93"/>
      <c r="F37" s="83">
        <f>Sorbit!B1</f>
        <v>15</v>
      </c>
      <c r="G37" s="17"/>
      <c r="H37" s="84">
        <f>Sorbit!C1</f>
        <v>14</v>
      </c>
    </row>
    <row r="38" spans="1:10" ht="24" hidden="1" customHeight="1" x14ac:dyDescent="0.45">
      <c r="A38" s="82"/>
      <c r="B38" s="82"/>
      <c r="C38" s="83"/>
      <c r="D38" s="93"/>
      <c r="E38" s="93"/>
      <c r="F38" s="83"/>
      <c r="G38" s="17"/>
      <c r="H38" s="84"/>
    </row>
    <row r="39" spans="1:10" ht="24" customHeight="1" x14ac:dyDescent="0.45">
      <c r="A39" s="11" t="s">
        <v>57</v>
      </c>
      <c r="F39" s="98"/>
    </row>
    <row r="40" spans="1:10" ht="18.95" customHeight="1" x14ac:dyDescent="0.4">
      <c r="A40" s="128" t="str">
        <f>A17</f>
        <v>Lösliche Trockenmasse (°Brix)</v>
      </c>
      <c r="B40" s="180"/>
      <c r="C40" s="180"/>
      <c r="D40" s="180"/>
      <c r="E40" s="180"/>
      <c r="F40" s="180"/>
      <c r="G40" s="180"/>
      <c r="H40" s="180"/>
      <c r="I40" s="15" t="b">
        <f>ISBLANK(VLOOKUP(F17,LoeslichTrocken!A3:C18,3))</f>
        <v>1</v>
      </c>
    </row>
    <row r="41" spans="1:10" ht="25.25" customHeight="1" x14ac:dyDescent="0.4">
      <c r="A41" s="14" t="str">
        <f>IF(F17=H17,"bitte eingeben:",IF(I40,"","Art der Modifikation:"))</f>
        <v/>
      </c>
      <c r="B41" s="187"/>
      <c r="C41" s="187"/>
      <c r="D41" s="187"/>
      <c r="E41" s="187"/>
      <c r="F41" s="187"/>
      <c r="G41" s="187"/>
      <c r="H41" s="187"/>
      <c r="I41" s="15"/>
    </row>
    <row r="42" spans="1:10" ht="18.95" customHeight="1" x14ac:dyDescent="0.4">
      <c r="A42" s="128" t="s">
        <v>41</v>
      </c>
      <c r="B42" s="180"/>
      <c r="C42" s="180"/>
      <c r="D42" s="180"/>
      <c r="E42" s="180"/>
      <c r="F42" s="180"/>
      <c r="G42" s="180"/>
      <c r="H42" s="180"/>
      <c r="I42" s="15" t="b">
        <f>ISBLANK(VLOOKUP(F18,Dichte!A3:C33,3))</f>
        <v>1</v>
      </c>
      <c r="J42" s="136"/>
    </row>
    <row r="43" spans="1:10" ht="18.95" customHeight="1" x14ac:dyDescent="0.4">
      <c r="A43" s="128" t="s">
        <v>440</v>
      </c>
      <c r="B43" s="188"/>
      <c r="C43" s="188"/>
      <c r="D43" s="188"/>
      <c r="E43" s="188"/>
      <c r="F43" s="188"/>
      <c r="G43" s="188"/>
      <c r="H43" s="188"/>
      <c r="I43" s="15"/>
      <c r="J43" s="136"/>
    </row>
    <row r="44" spans="1:10" ht="25.25" customHeight="1" x14ac:dyDescent="0.4">
      <c r="A44" s="14" t="str">
        <f>IF(OR(F18=H18,G18=I18),"bitte eingeben:",IF(I42,"","Art der Modifikation:"))</f>
        <v/>
      </c>
      <c r="B44" s="187"/>
      <c r="C44" s="187"/>
      <c r="D44" s="187"/>
      <c r="E44" s="187"/>
      <c r="F44" s="187"/>
      <c r="G44" s="187"/>
      <c r="H44" s="187"/>
      <c r="I44" s="15"/>
    </row>
    <row r="45" spans="1:10" ht="18.95" customHeight="1" x14ac:dyDescent="0.4">
      <c r="A45" s="128" t="str">
        <f>A19</f>
        <v>pH-Wert</v>
      </c>
      <c r="B45" s="180"/>
      <c r="C45" s="180"/>
      <c r="D45" s="180"/>
      <c r="E45" s="180"/>
      <c r="F45" s="180"/>
      <c r="G45" s="180"/>
      <c r="H45" s="180"/>
      <c r="I45" s="15" t="b">
        <f>ISBLANK(VLOOKUP(F19,'pH-Wert'!A3:C28,3))</f>
        <v>1</v>
      </c>
    </row>
    <row r="46" spans="1:10" ht="25.25" customHeight="1" x14ac:dyDescent="0.4">
      <c r="A46" s="14" t="str">
        <f>IF(F19=H19,"bitte eingeben:",IF(I45,"","Art der Modifikation:"))</f>
        <v/>
      </c>
      <c r="B46" s="190"/>
      <c r="C46" s="190"/>
      <c r="D46" s="190"/>
      <c r="E46" s="190"/>
      <c r="F46" s="190"/>
      <c r="G46" s="190"/>
      <c r="H46" s="190"/>
      <c r="I46" s="15"/>
    </row>
    <row r="47" spans="1:10" ht="18.95" customHeight="1" x14ac:dyDescent="0.4">
      <c r="A47" s="128" t="s">
        <v>42</v>
      </c>
      <c r="B47" s="180"/>
      <c r="C47" s="180"/>
      <c r="D47" s="180"/>
      <c r="E47" s="180"/>
      <c r="F47" s="180"/>
      <c r="G47" s="180"/>
      <c r="H47" s="180"/>
      <c r="I47" s="15" t="b">
        <f>ISBLANK(VLOOKUP(F20,Gesamtsäure!A3:C26,3))</f>
        <v>1</v>
      </c>
    </row>
    <row r="48" spans="1:10" ht="25.25" customHeight="1" x14ac:dyDescent="0.4">
      <c r="A48" s="14" t="str">
        <f>IF(F20=H20,"bitte eingeben:",IF(I47,"","Art der Modifikation:"))</f>
        <v/>
      </c>
      <c r="B48" s="190"/>
      <c r="C48" s="190"/>
      <c r="D48" s="190"/>
      <c r="E48" s="190"/>
      <c r="F48" s="190"/>
      <c r="G48" s="190"/>
      <c r="H48" s="190"/>
      <c r="I48" s="15"/>
    </row>
    <row r="49" spans="1:9" ht="18.95" customHeight="1" x14ac:dyDescent="0.4">
      <c r="A49" s="128" t="str">
        <f>A21</f>
        <v>Glucose, wasserfrei</v>
      </c>
      <c r="B49" s="188"/>
      <c r="C49" s="188"/>
      <c r="D49" s="188"/>
      <c r="E49" s="188"/>
      <c r="F49" s="188"/>
      <c r="G49" s="188"/>
      <c r="H49" s="188"/>
      <c r="I49" s="15" t="b">
        <f>ISBLANK(VLOOKUP(F21,GluFruSac!A3:C49,3))</f>
        <v>1</v>
      </c>
    </row>
    <row r="50" spans="1:9" ht="25.25" customHeight="1" x14ac:dyDescent="0.4">
      <c r="A50" s="14" t="str">
        <f>IF(F21=H21,"bitte eingeben:",IF(I49,"","Art der Modifikation:"))</f>
        <v/>
      </c>
      <c r="B50" s="190"/>
      <c r="C50" s="190"/>
      <c r="D50" s="190"/>
      <c r="E50" s="190"/>
      <c r="F50" s="190"/>
      <c r="G50" s="190"/>
      <c r="H50" s="190"/>
      <c r="I50" s="15"/>
    </row>
    <row r="51" spans="1:9" ht="18.95" customHeight="1" x14ac:dyDescent="0.4">
      <c r="A51" s="128" t="str">
        <f>A22</f>
        <v>Fructose, wasserfrei</v>
      </c>
      <c r="B51" s="191"/>
      <c r="C51" s="191"/>
      <c r="D51" s="191"/>
      <c r="E51" s="191"/>
      <c r="F51" s="191"/>
      <c r="G51" s="191"/>
      <c r="H51" s="191"/>
      <c r="I51" s="15" t="b">
        <f>ISBLANK(VLOOKUP(F22,GluFruSac!A3:C49,3))</f>
        <v>1</v>
      </c>
    </row>
    <row r="52" spans="1:9" ht="25.25" customHeight="1" x14ac:dyDescent="0.4">
      <c r="A52" s="14" t="str">
        <f>IF(F22=H22,"bitte eingeben:",IF(I51,"","Art der Modifikation:"))</f>
        <v/>
      </c>
      <c r="B52" s="189"/>
      <c r="C52" s="189"/>
      <c r="D52" s="189"/>
      <c r="E52" s="189"/>
      <c r="F52" s="189"/>
      <c r="G52" s="189"/>
      <c r="H52" s="189"/>
      <c r="I52" s="15"/>
    </row>
    <row r="53" spans="1:9" ht="18.95" customHeight="1" x14ac:dyDescent="0.4">
      <c r="A53" s="128" t="str">
        <f>A23</f>
        <v>Saccharose, wasserfrei</v>
      </c>
      <c r="B53" s="188"/>
      <c r="C53" s="188"/>
      <c r="D53" s="188"/>
      <c r="E53" s="188"/>
      <c r="F53" s="188"/>
      <c r="G53" s="188"/>
      <c r="H53" s="188"/>
      <c r="I53" s="15" t="b">
        <f>ISBLANK(VLOOKUP(F23,GluFruSac!A3:C49,3))</f>
        <v>1</v>
      </c>
    </row>
    <row r="54" spans="1:9" ht="25.25" customHeight="1" x14ac:dyDescent="0.4">
      <c r="A54" s="14" t="str">
        <f>IF(F23=H23,"bitte eingeben:",IF(I53,"","Art der Modifikation:"))</f>
        <v/>
      </c>
      <c r="B54" s="189"/>
      <c r="C54" s="189"/>
      <c r="D54" s="189"/>
      <c r="E54" s="189"/>
      <c r="F54" s="189"/>
      <c r="G54" s="189"/>
      <c r="H54" s="189"/>
      <c r="I54" s="15"/>
    </row>
    <row r="55" spans="1:9" ht="18.95" customHeight="1" x14ac:dyDescent="0.4">
      <c r="A55" s="128" t="str">
        <f>A24</f>
        <v>Asche</v>
      </c>
      <c r="B55" s="188"/>
      <c r="C55" s="188"/>
      <c r="D55" s="188"/>
      <c r="E55" s="188"/>
      <c r="F55" s="188"/>
      <c r="G55" s="188"/>
      <c r="H55" s="188"/>
      <c r="I55" s="15" t="b">
        <f>ISBLANK(VLOOKUP(F24,Asche!A3:C28,3))</f>
        <v>1</v>
      </c>
    </row>
    <row r="56" spans="1:9" ht="25.25" customHeight="1" x14ac:dyDescent="0.4">
      <c r="A56" s="14" t="str">
        <f>IF(F24=H24,"bitte eingeben:",IF(I55,"","Art der Modifikation:"))</f>
        <v/>
      </c>
      <c r="B56" s="190"/>
      <c r="C56" s="190"/>
      <c r="D56" s="190"/>
      <c r="E56" s="190"/>
      <c r="F56" s="190"/>
      <c r="G56" s="190"/>
      <c r="H56" s="190"/>
      <c r="I56" s="15"/>
    </row>
    <row r="57" spans="1:9" ht="18.95" customHeight="1" x14ac:dyDescent="0.4">
      <c r="A57" s="128" t="s">
        <v>288</v>
      </c>
      <c r="B57" s="188"/>
      <c r="C57" s="188"/>
      <c r="D57" s="188"/>
      <c r="E57" s="188"/>
      <c r="F57" s="188"/>
      <c r="G57" s="188"/>
      <c r="H57" s="188"/>
      <c r="I57" s="15" t="b">
        <f>ISBLANK(VLOOKUP(F25,Elemente!A3:C46,3))</f>
        <v>1</v>
      </c>
    </row>
    <row r="58" spans="1:9" ht="25.25" customHeight="1" x14ac:dyDescent="0.4">
      <c r="A58" s="14" t="str">
        <f>IF(F25=H25,"bitte eingeben:",IF(I57,"","Art der Modifikation:"))</f>
        <v/>
      </c>
      <c r="B58" s="190"/>
      <c r="C58" s="190"/>
      <c r="D58" s="190"/>
      <c r="E58" s="190"/>
      <c r="F58" s="190"/>
      <c r="G58" s="190"/>
      <c r="H58" s="190"/>
      <c r="I58" s="15"/>
    </row>
    <row r="59" spans="1:9" ht="18.95" customHeight="1" x14ac:dyDescent="0.4">
      <c r="A59" s="128" t="str">
        <f>A26</f>
        <v>Kalium</v>
      </c>
      <c r="B59" s="188"/>
      <c r="C59" s="188"/>
      <c r="D59" s="188"/>
      <c r="E59" s="188"/>
      <c r="F59" s="188"/>
      <c r="G59" s="188"/>
      <c r="H59" s="188"/>
      <c r="I59" s="15" t="b">
        <f>ISBLANK(VLOOKUP(F26,Elemente!A3:C46,3))</f>
        <v>1</v>
      </c>
    </row>
    <row r="60" spans="1:9" ht="25.25" customHeight="1" x14ac:dyDescent="0.4">
      <c r="A60" s="14" t="str">
        <f>IF(F26=H26,"bitte eingeben:",IF(I59,"","Art der Modifikation:"))</f>
        <v/>
      </c>
      <c r="B60" s="190"/>
      <c r="C60" s="190"/>
      <c r="D60" s="190"/>
      <c r="E60" s="190"/>
      <c r="F60" s="190"/>
      <c r="G60" s="190"/>
      <c r="H60" s="190"/>
    </row>
    <row r="61" spans="1:9" ht="18.95" customHeight="1" x14ac:dyDescent="0.4">
      <c r="A61" s="128" t="str">
        <f>A27</f>
        <v>Calcium</v>
      </c>
      <c r="B61" s="188"/>
      <c r="C61" s="188"/>
      <c r="D61" s="188"/>
      <c r="E61" s="188"/>
      <c r="F61" s="188"/>
      <c r="G61" s="188"/>
      <c r="H61" s="188"/>
      <c r="I61" s="15" t="b">
        <f>ISBLANK(VLOOKUP(F27,Elemente!A3:C46,3))</f>
        <v>1</v>
      </c>
    </row>
    <row r="62" spans="1:9" ht="25.25" customHeight="1" x14ac:dyDescent="0.4">
      <c r="A62" s="14" t="str">
        <f>IF(F27=H27,"bitte eingeben:",IF(I61,"","Art der Modifikation:"))</f>
        <v/>
      </c>
      <c r="B62" s="190"/>
      <c r="C62" s="190"/>
      <c r="D62" s="190"/>
      <c r="E62" s="190"/>
      <c r="F62" s="190"/>
      <c r="G62" s="190"/>
      <c r="H62" s="190"/>
      <c r="I62" s="15"/>
    </row>
    <row r="63" spans="1:9" ht="27" customHeight="1" x14ac:dyDescent="0.45">
      <c r="A63" s="11" t="s">
        <v>56</v>
      </c>
      <c r="I63" s="15"/>
    </row>
    <row r="64" spans="1:9" ht="18.95" customHeight="1" x14ac:dyDescent="0.4">
      <c r="A64" s="128" t="str">
        <f>A28</f>
        <v>Magnesium</v>
      </c>
      <c r="B64" s="188"/>
      <c r="C64" s="188"/>
      <c r="D64" s="188"/>
      <c r="E64" s="188"/>
      <c r="F64" s="188"/>
      <c r="G64" s="188"/>
      <c r="H64" s="188"/>
      <c r="I64" s="15" t="b">
        <f>ISBLANK(VLOOKUP(F28,Elemente!A3:C46,3))</f>
        <v>1</v>
      </c>
    </row>
    <row r="65" spans="1:9" ht="25.25" customHeight="1" x14ac:dyDescent="0.4">
      <c r="A65" s="14" t="str">
        <f>IF(F28=H28,"bitte eingeben:",IF(I64,"","Art der Modifikation:"))</f>
        <v/>
      </c>
      <c r="B65" s="190"/>
      <c r="C65" s="190"/>
      <c r="D65" s="190"/>
      <c r="E65" s="190"/>
      <c r="F65" s="190"/>
      <c r="G65" s="190"/>
      <c r="H65" s="190"/>
    </row>
    <row r="66" spans="1:9" ht="18.95" customHeight="1" x14ac:dyDescent="0.4">
      <c r="A66" s="128" t="s">
        <v>53</v>
      </c>
      <c r="B66" s="188"/>
      <c r="C66" s="188"/>
      <c r="D66" s="188"/>
      <c r="E66" s="188"/>
      <c r="F66" s="188"/>
      <c r="G66" s="188"/>
      <c r="H66" s="188"/>
      <c r="I66" s="15" t="b">
        <f>ISBLANK(VLOOKUP(F29,Phosphat!A3:C38,3))</f>
        <v>1</v>
      </c>
    </row>
    <row r="67" spans="1:9" ht="25.25" customHeight="1" x14ac:dyDescent="0.4">
      <c r="A67" s="14" t="str">
        <f>IF(F29=H29,"bitte eingeben:",IF(I66,"","Art der Modifikation:"))</f>
        <v/>
      </c>
      <c r="B67" s="190"/>
      <c r="C67" s="190"/>
      <c r="D67" s="190"/>
      <c r="E67" s="190"/>
      <c r="F67" s="190"/>
      <c r="G67" s="190"/>
      <c r="H67" s="190"/>
    </row>
    <row r="68" spans="1:9" ht="18.95" customHeight="1" x14ac:dyDescent="0.4">
      <c r="A68" s="128" t="s">
        <v>326</v>
      </c>
      <c r="B68" s="188"/>
      <c r="C68" s="188"/>
      <c r="D68" s="188"/>
      <c r="E68" s="188"/>
      <c r="F68" s="188"/>
      <c r="G68" s="188"/>
      <c r="H68" s="188"/>
      <c r="I68" s="15" t="b">
        <f>ISBLANK(VLOOKUP(F30,Aepfelsäure!A3:C15,3))</f>
        <v>1</v>
      </c>
    </row>
    <row r="69" spans="1:9" ht="25.25" customHeight="1" x14ac:dyDescent="0.4">
      <c r="A69" s="14" t="str">
        <f>IF(F30=H30,"bitte eingeben:",IF(I68,"","Art der Modifikation:"))</f>
        <v/>
      </c>
      <c r="B69" s="190"/>
      <c r="C69" s="190"/>
      <c r="D69" s="190"/>
      <c r="E69" s="190"/>
      <c r="F69" s="190"/>
      <c r="G69" s="190"/>
      <c r="H69" s="190"/>
    </row>
    <row r="70" spans="1:9" ht="18.95" customHeight="1" x14ac:dyDescent="0.4">
      <c r="A70" s="128" t="s">
        <v>233</v>
      </c>
      <c r="B70" s="188"/>
      <c r="C70" s="188"/>
      <c r="D70" s="188"/>
      <c r="E70" s="188"/>
      <c r="F70" s="188"/>
      <c r="G70" s="188"/>
      <c r="H70" s="188"/>
      <c r="I70" s="15" t="b">
        <f>ISBLANK(VLOOKUP(F31,Citronensäure!A3:C25,3))</f>
        <v>1</v>
      </c>
    </row>
    <row r="71" spans="1:9" ht="25.25" customHeight="1" x14ac:dyDescent="0.4">
      <c r="A71" s="14" t="str">
        <f>IF(F31=H31,"bitte eingeben:",IF(I70,"","Art der Modifikation:"))</f>
        <v/>
      </c>
      <c r="B71" s="190"/>
      <c r="C71" s="190"/>
      <c r="D71" s="190"/>
      <c r="E71" s="190"/>
      <c r="F71" s="190"/>
      <c r="G71" s="190"/>
      <c r="H71" s="190"/>
    </row>
    <row r="72" spans="1:9" ht="18.95" hidden="1" customHeight="1" x14ac:dyDescent="0.4">
      <c r="A72" s="128" t="s">
        <v>333</v>
      </c>
      <c r="B72" s="188"/>
      <c r="C72" s="188"/>
      <c r="D72" s="188"/>
      <c r="E72" s="188"/>
      <c r="F72" s="188"/>
      <c r="G72" s="188"/>
      <c r="H72" s="188"/>
      <c r="I72" s="15" t="b">
        <f>ISBLANK(VLOOKUP(F32,IsoCitronensäure!A3:C16,3))</f>
        <v>1</v>
      </c>
    </row>
    <row r="73" spans="1:9" ht="25.25" hidden="1" customHeight="1" x14ac:dyDescent="0.4">
      <c r="A73" s="14" t="str">
        <f>IF(F32=H32,"bitte eingeben:",IF(I72,"","Art der Modifikation:"))</f>
        <v/>
      </c>
      <c r="B73" s="190"/>
      <c r="C73" s="190"/>
      <c r="D73" s="190"/>
      <c r="E73" s="190"/>
      <c r="F73" s="190"/>
      <c r="G73" s="190"/>
      <c r="H73" s="190"/>
    </row>
    <row r="74" spans="1:9" ht="18.95" hidden="1" customHeight="1" x14ac:dyDescent="0.4">
      <c r="A74" s="128" t="s">
        <v>164</v>
      </c>
      <c r="B74" s="188"/>
      <c r="C74" s="188"/>
      <c r="D74" s="188"/>
      <c r="E74" s="188"/>
      <c r="F74" s="188"/>
      <c r="G74" s="188"/>
      <c r="H74" s="188"/>
      <c r="I74" s="15" t="b">
        <f>ISBLANK(VLOOKUP(F33,Ascorbinsäure!A3:C30,3))</f>
        <v>1</v>
      </c>
    </row>
    <row r="75" spans="1:9" ht="27" hidden="1" customHeight="1" x14ac:dyDescent="0.4">
      <c r="A75" s="14" t="str">
        <f>IF(F33=H33,"bitte eingeben:",IF(I74,"","Art der Modifikation:"))</f>
        <v/>
      </c>
      <c r="B75" s="190"/>
      <c r="C75" s="190"/>
      <c r="D75" s="190"/>
      <c r="E75" s="190"/>
      <c r="F75" s="190"/>
      <c r="G75" s="190"/>
      <c r="H75" s="190"/>
    </row>
    <row r="76" spans="1:9" ht="18.95" customHeight="1" x14ac:dyDescent="0.4">
      <c r="A76" s="128" t="s">
        <v>268</v>
      </c>
      <c r="B76" s="188"/>
      <c r="C76" s="188"/>
      <c r="D76" s="188"/>
      <c r="E76" s="188"/>
      <c r="F76" s="188"/>
      <c r="G76" s="188"/>
      <c r="H76" s="188"/>
      <c r="I76" s="15" t="b">
        <f>ISBLANK(VLOOKUP(F34,Prolin!A3:C18,3))</f>
        <v>1</v>
      </c>
    </row>
    <row r="77" spans="1:9" ht="25.25" customHeight="1" x14ac:dyDescent="0.4">
      <c r="A77" s="14" t="str">
        <f>IF(F34=H34,"bitte eingeben:",IF(I76,"","Art der Modifikation:"))</f>
        <v/>
      </c>
      <c r="B77" s="190"/>
      <c r="C77" s="190"/>
      <c r="D77" s="190"/>
      <c r="E77" s="190"/>
      <c r="F77" s="190"/>
      <c r="G77" s="190"/>
      <c r="H77" s="190"/>
    </row>
    <row r="78" spans="1:9" ht="18.95" customHeight="1" x14ac:dyDescent="0.4">
      <c r="A78" s="128" t="s">
        <v>269</v>
      </c>
      <c r="B78" s="188"/>
      <c r="C78" s="188"/>
      <c r="D78" s="188"/>
      <c r="E78" s="188"/>
      <c r="F78" s="188"/>
      <c r="G78" s="188"/>
      <c r="H78" s="188"/>
      <c r="I78" s="15" t="b">
        <f>ISBLANK(VLOOKUP(F35,Formolzahl!A3:C8,3))</f>
        <v>1</v>
      </c>
    </row>
    <row r="79" spans="1:9" ht="25.25" customHeight="1" x14ac:dyDescent="0.4">
      <c r="A79" s="14" t="str">
        <f>IF(F35=H35,"bitte eingeben:",IF(I78,"","Art der Modifikation:"))</f>
        <v/>
      </c>
      <c r="B79" s="190"/>
      <c r="C79" s="190"/>
      <c r="D79" s="190"/>
      <c r="E79" s="190"/>
      <c r="F79" s="190"/>
      <c r="G79" s="190"/>
      <c r="H79" s="190"/>
    </row>
    <row r="80" spans="1:9" ht="18.95" customHeight="1" x14ac:dyDescent="0.4">
      <c r="A80" s="128" t="s">
        <v>289</v>
      </c>
      <c r="B80" s="188"/>
      <c r="C80" s="188"/>
      <c r="D80" s="188"/>
      <c r="E80" s="188"/>
      <c r="F80" s="188"/>
      <c r="G80" s="188"/>
      <c r="H80" s="188"/>
      <c r="I80" s="15" t="b">
        <f>ISBLANK(VLOOKUP(F36,Ethanol!A3:C17,3))</f>
        <v>1</v>
      </c>
    </row>
    <row r="81" spans="1:9" ht="25.25" customHeight="1" x14ac:dyDescent="0.4">
      <c r="A81" s="14" t="str">
        <f>IF(F36=H36,"bitte eingeben:",IF(I80,"","Art der Modifikation:"))</f>
        <v/>
      </c>
      <c r="B81" s="190"/>
      <c r="C81" s="190"/>
      <c r="D81" s="190"/>
      <c r="E81" s="190"/>
      <c r="F81" s="190"/>
      <c r="G81" s="190"/>
      <c r="H81" s="190"/>
    </row>
    <row r="82" spans="1:9" ht="18.95" customHeight="1" x14ac:dyDescent="0.4">
      <c r="A82" s="128" t="s">
        <v>202</v>
      </c>
      <c r="B82" s="188"/>
      <c r="C82" s="188"/>
      <c r="D82" s="188"/>
      <c r="E82" s="188"/>
      <c r="F82" s="188"/>
      <c r="G82" s="188"/>
      <c r="H82" s="188"/>
      <c r="I82" s="15" t="b">
        <f>ISBLANK(VLOOKUP(F37,Sorbit!A3:C17,3))</f>
        <v>1</v>
      </c>
    </row>
    <row r="83" spans="1:9" ht="25.25" customHeight="1" x14ac:dyDescent="0.4">
      <c r="A83" s="14" t="str">
        <f>IF(F37=H37,"bitte eingeben:",IF(I82,"","Art der Modifikation:"))</f>
        <v/>
      </c>
      <c r="B83" s="190"/>
      <c r="C83" s="190"/>
      <c r="D83" s="190"/>
      <c r="E83" s="190"/>
      <c r="F83" s="190"/>
      <c r="G83" s="190"/>
      <c r="H83" s="190"/>
    </row>
  </sheetData>
  <sheetProtection algorithmName="SHA-512" hashValue="b3S8l6QQuosuEYxC3HREfpj5dU9OX2D2p6ckXFcHm1xP12haG63yHujOKvygRdEDOb7QI536ua6XnF1mKIMskw==" saltValue="GQ+b9RLauX9LBufI2O8J5Q==" spinCount="100000" sheet="1" objects="1" scenarios="1"/>
  <mergeCells count="54">
    <mergeCell ref="B43:H43"/>
    <mergeCell ref="B82:H82"/>
    <mergeCell ref="B83:H83"/>
    <mergeCell ref="B80:H80"/>
    <mergeCell ref="B81:H81"/>
    <mergeCell ref="B78:H78"/>
    <mergeCell ref="B79:H79"/>
    <mergeCell ref="B76:H76"/>
    <mergeCell ref="B77:H77"/>
    <mergeCell ref="B70:H70"/>
    <mergeCell ref="B71:H71"/>
    <mergeCell ref="B67:H67"/>
    <mergeCell ref="B72:H72"/>
    <mergeCell ref="B73:H73"/>
    <mergeCell ref="B74:H74"/>
    <mergeCell ref="B75:H75"/>
    <mergeCell ref="B68:H68"/>
    <mergeCell ref="B69:H69"/>
    <mergeCell ref="B44:H44"/>
    <mergeCell ref="B52:H52"/>
    <mergeCell ref="B50:H50"/>
    <mergeCell ref="B57:H57"/>
    <mergeCell ref="B58:H58"/>
    <mergeCell ref="B56:H56"/>
    <mergeCell ref="B45:H45"/>
    <mergeCell ref="B46:H46"/>
    <mergeCell ref="B47:H47"/>
    <mergeCell ref="B55:H55"/>
    <mergeCell ref="B51:H51"/>
    <mergeCell ref="B49:H49"/>
    <mergeCell ref="B48:H48"/>
    <mergeCell ref="B53:H53"/>
    <mergeCell ref="B66:H66"/>
    <mergeCell ref="B54:H54"/>
    <mergeCell ref="B61:H61"/>
    <mergeCell ref="B65:H65"/>
    <mergeCell ref="B60:H60"/>
    <mergeCell ref="B62:H62"/>
    <mergeCell ref="B64:H64"/>
    <mergeCell ref="B59:H59"/>
    <mergeCell ref="B42:H42"/>
    <mergeCell ref="A15:F15"/>
    <mergeCell ref="E3:F3"/>
    <mergeCell ref="A7:G7"/>
    <mergeCell ref="A8:G8"/>
    <mergeCell ref="A9:G9"/>
    <mergeCell ref="B4:C4"/>
    <mergeCell ref="A10:G10"/>
    <mergeCell ref="A11:G11"/>
    <mergeCell ref="A12:G12"/>
    <mergeCell ref="A13:G13"/>
    <mergeCell ref="A14:G14"/>
    <mergeCell ref="B40:H40"/>
    <mergeCell ref="B41:H41"/>
  </mergeCells>
  <phoneticPr fontId="0" type="noConversion"/>
  <conditionalFormatting sqref="B41:H41">
    <cfRule type="expression" dxfId="56" priority="77" stopIfTrue="1">
      <formula>OR($F$17-$H$17=0,NOT(I40))</formula>
    </cfRule>
  </conditionalFormatting>
  <conditionalFormatting sqref="B44:H44">
    <cfRule type="expression" dxfId="55" priority="21" stopIfTrue="1">
      <formula>OR(OR($F$18-$H$18=0,$G$18-$I$18=0),NOT(I42))</formula>
    </cfRule>
  </conditionalFormatting>
  <conditionalFormatting sqref="B46:H46">
    <cfRule type="expression" dxfId="54" priority="54" stopIfTrue="1">
      <formula>OR($F$19-$H$19=0,NOT(I45))</formula>
    </cfRule>
  </conditionalFormatting>
  <conditionalFormatting sqref="B48:H48">
    <cfRule type="expression" dxfId="53" priority="55" stopIfTrue="1">
      <formula>OR($F$20-$H$20=0,NOT(I47))</formula>
    </cfRule>
  </conditionalFormatting>
  <conditionalFormatting sqref="B49:H49">
    <cfRule type="expression" dxfId="52" priority="75" stopIfTrue="1">
      <formula>$H$18-5=0</formula>
    </cfRule>
  </conditionalFormatting>
  <conditionalFormatting sqref="B50:H50">
    <cfRule type="expression" dxfId="51" priority="56" stopIfTrue="1">
      <formula>OR($F$21-$H$21=0,NOT(I49))</formula>
    </cfRule>
  </conditionalFormatting>
  <conditionalFormatting sqref="B51:H51">
    <cfRule type="expression" dxfId="50" priority="39" stopIfTrue="1">
      <formula>$I$17-3=0</formula>
    </cfRule>
  </conditionalFormatting>
  <conditionalFormatting sqref="B52:H52">
    <cfRule type="expression" dxfId="49" priority="57" stopIfTrue="1">
      <formula>OR($F$22-$H$22=0,NOT(I51))</formula>
    </cfRule>
  </conditionalFormatting>
  <conditionalFormatting sqref="B53:H53">
    <cfRule type="expression" dxfId="48" priority="40" stopIfTrue="1">
      <formula>$I$17-10=0</formula>
    </cfRule>
  </conditionalFormatting>
  <conditionalFormatting sqref="B54:H54">
    <cfRule type="expression" dxfId="47" priority="63" stopIfTrue="1">
      <formula>OR($F$23-$H$23=0,NOT(I53))</formula>
    </cfRule>
  </conditionalFormatting>
  <conditionalFormatting sqref="B55:H55 B59:H59 B61:H61 B64:H64 B66:H66 B68:H68 B70:H70 B76:H76 B78:H78">
    <cfRule type="expression" dxfId="46" priority="41" stopIfTrue="1">
      <formula>$J$17-14=0</formula>
    </cfRule>
  </conditionalFormatting>
  <conditionalFormatting sqref="B56:H56">
    <cfRule type="expression" dxfId="45" priority="58" stopIfTrue="1">
      <formula>OR($F$24-$H$24=0,NOT(I55))</formula>
    </cfRule>
  </conditionalFormatting>
  <conditionalFormatting sqref="B57:H57">
    <cfRule type="expression" dxfId="44" priority="8" stopIfTrue="1">
      <formula>$J$17-14=0</formula>
    </cfRule>
  </conditionalFormatting>
  <conditionalFormatting sqref="B58:H58">
    <cfRule type="expression" dxfId="43" priority="7" stopIfTrue="1">
      <formula>OR($F$25-$H$25=0,NOT(I57))</formula>
    </cfRule>
  </conditionalFormatting>
  <conditionalFormatting sqref="B60:H60">
    <cfRule type="expression" dxfId="42" priority="59" stopIfTrue="1">
      <formula>OR($F$26-$H$26=0,NOT(I59))</formula>
    </cfRule>
  </conditionalFormatting>
  <conditionalFormatting sqref="B62:H62">
    <cfRule type="expression" dxfId="41" priority="60" stopIfTrue="1">
      <formula>OR($F$27-$H$27=0,NOT(I61))</formula>
    </cfRule>
  </conditionalFormatting>
  <conditionalFormatting sqref="B65:H65">
    <cfRule type="expression" dxfId="40" priority="72" stopIfTrue="1">
      <formula>OR($F$28-$H$28=0,NOT($I$64))</formula>
    </cfRule>
  </conditionalFormatting>
  <conditionalFormatting sqref="B67:H67">
    <cfRule type="expression" dxfId="39" priority="61" stopIfTrue="1">
      <formula>OR($F$29-$H$29=0,NOT(I66))</formula>
    </cfRule>
  </conditionalFormatting>
  <conditionalFormatting sqref="B69:H69">
    <cfRule type="expression" dxfId="38" priority="64" stopIfTrue="1">
      <formula>OR($F$30-$H$30=0,NOT(I68))</formula>
    </cfRule>
  </conditionalFormatting>
  <conditionalFormatting sqref="B71:H71">
    <cfRule type="expression" dxfId="37" priority="68" stopIfTrue="1">
      <formula>OR($F$31-$H$31=0,NOT(I70))</formula>
    </cfRule>
  </conditionalFormatting>
  <conditionalFormatting sqref="B72:H72">
    <cfRule type="expression" dxfId="36" priority="13" stopIfTrue="1">
      <formula>$J$17-14=0</formula>
    </cfRule>
  </conditionalFormatting>
  <conditionalFormatting sqref="B73:H73">
    <cfRule type="expression" dxfId="35" priority="10" stopIfTrue="1">
      <formula>OR($F$32-$H$32=0,NOT(I72))</formula>
    </cfRule>
  </conditionalFormatting>
  <conditionalFormatting sqref="B74:H74">
    <cfRule type="expression" dxfId="34" priority="11" stopIfTrue="1">
      <formula>$J$17-14=0</formula>
    </cfRule>
  </conditionalFormatting>
  <conditionalFormatting sqref="B75:H75">
    <cfRule type="expression" dxfId="33" priority="12" stopIfTrue="1">
      <formula>OR($F$33-$H$33=0,NOT(I74))</formula>
    </cfRule>
  </conditionalFormatting>
  <conditionalFormatting sqref="B77:H77">
    <cfRule type="expression" dxfId="32" priority="66" stopIfTrue="1">
      <formula>OR($F$34-$H$34=0,NOT(I76))</formula>
    </cfRule>
  </conditionalFormatting>
  <conditionalFormatting sqref="B79:H79">
    <cfRule type="expression" dxfId="31" priority="73" stopIfTrue="1">
      <formula>OR($F$35-$H$35=0,NOT(I78))</formula>
    </cfRule>
  </conditionalFormatting>
  <conditionalFormatting sqref="B80:H80">
    <cfRule type="expression" dxfId="30" priority="25" stopIfTrue="1">
      <formula>$J$17-14=0</formula>
    </cfRule>
  </conditionalFormatting>
  <conditionalFormatting sqref="B81:H81">
    <cfRule type="expression" dxfId="29" priority="26" stopIfTrue="1">
      <formula>OR($F$36-$H$36=0,NOT(I80))</formula>
    </cfRule>
  </conditionalFormatting>
  <conditionalFormatting sqref="B82:H82">
    <cfRule type="expression" dxfId="28" priority="5" stopIfTrue="1">
      <formula>$J$17-14=0</formula>
    </cfRule>
  </conditionalFormatting>
  <conditionalFormatting sqref="B83:H83">
    <cfRule type="expression" dxfId="27" priority="4" stopIfTrue="1">
      <formula>OR(F$37-$H37=0,NOT(I82))</formula>
    </cfRule>
  </conditionalFormatting>
  <conditionalFormatting sqref="F17">
    <cfRule type="expression" dxfId="26" priority="43" stopIfTrue="1">
      <formula>$F$17-$H$17=1</formula>
    </cfRule>
  </conditionalFormatting>
  <conditionalFormatting sqref="F18">
    <cfRule type="expression" dxfId="25" priority="22" stopIfTrue="1">
      <formula>$F$18-$H$18=1</formula>
    </cfRule>
  </conditionalFormatting>
  <conditionalFormatting sqref="F19">
    <cfRule type="expression" dxfId="24" priority="44" stopIfTrue="1">
      <formula>$F$19-$H$19=1</formula>
    </cfRule>
  </conditionalFormatting>
  <conditionalFormatting sqref="F20">
    <cfRule type="expression" dxfId="23" priority="20" stopIfTrue="1">
      <formula>$F$20-$H$20=1</formula>
    </cfRule>
  </conditionalFormatting>
  <conditionalFormatting sqref="F21">
    <cfRule type="expression" dxfId="22" priority="46" stopIfTrue="1">
      <formula>$F$21-$H$21=1</formula>
    </cfRule>
  </conditionalFormatting>
  <conditionalFormatting sqref="F22">
    <cfRule type="expression" dxfId="21" priority="47" stopIfTrue="1">
      <formula>$F$22-$H$22=1</formula>
    </cfRule>
  </conditionalFormatting>
  <conditionalFormatting sqref="F23">
    <cfRule type="expression" dxfId="20" priority="48" stopIfTrue="1">
      <formula>$F$23-$H$23=1</formula>
    </cfRule>
  </conditionalFormatting>
  <conditionalFormatting sqref="F24">
    <cfRule type="expression" dxfId="19" priority="49" stopIfTrue="1">
      <formula>$F$24-$H$24=1</formula>
    </cfRule>
  </conditionalFormatting>
  <conditionalFormatting sqref="F25:F26">
    <cfRule type="expression" dxfId="18" priority="30" stopIfTrue="1">
      <formula>$F$26-$H$26=1</formula>
    </cfRule>
  </conditionalFormatting>
  <conditionalFormatting sqref="F27">
    <cfRule type="expression" dxfId="17" priority="34" stopIfTrue="1">
      <formula>$F$27-$H$27=1</formula>
    </cfRule>
  </conditionalFormatting>
  <conditionalFormatting sqref="F28">
    <cfRule type="expression" dxfId="16" priority="52" stopIfTrue="1">
      <formula>$F$28-$H$28=1</formula>
    </cfRule>
  </conditionalFormatting>
  <conditionalFormatting sqref="F29">
    <cfRule type="expression" dxfId="15" priority="62" stopIfTrue="1">
      <formula>$F$29-$H$29=1</formula>
    </cfRule>
  </conditionalFormatting>
  <conditionalFormatting sqref="F30">
    <cfRule type="expression" dxfId="14" priority="65" stopIfTrue="1">
      <formula>$F$30-$H$30=1</formula>
    </cfRule>
  </conditionalFormatting>
  <conditionalFormatting sqref="F31">
    <cfRule type="expression" dxfId="13" priority="69" stopIfTrue="1">
      <formula>$F$31-$H$31=1</formula>
    </cfRule>
  </conditionalFormatting>
  <conditionalFormatting sqref="F32">
    <cfRule type="expression" dxfId="12" priority="16" stopIfTrue="1">
      <formula>$F$32-$H$32=1</formula>
    </cfRule>
  </conditionalFormatting>
  <conditionalFormatting sqref="F33">
    <cfRule type="expression" dxfId="11" priority="15" stopIfTrue="1">
      <formula>$F$33-$H$33=1</formula>
    </cfRule>
  </conditionalFormatting>
  <conditionalFormatting sqref="F34">
    <cfRule type="expression" dxfId="10" priority="24" stopIfTrue="1">
      <formula>$F$34-$H$34=1</formula>
    </cfRule>
  </conditionalFormatting>
  <conditionalFormatting sqref="F35">
    <cfRule type="expression" dxfId="9" priority="74" stopIfTrue="1">
      <formula>$F$35-$H$35=1</formula>
    </cfRule>
  </conditionalFormatting>
  <conditionalFormatting sqref="F36 F38">
    <cfRule type="expression" dxfId="8" priority="23" stopIfTrue="1">
      <formula>$F$36-$H$36=1</formula>
    </cfRule>
  </conditionalFormatting>
  <conditionalFormatting sqref="F37">
    <cfRule type="expression" dxfId="7" priority="3" stopIfTrue="1">
      <formula>F$37-$H$37=1</formula>
    </cfRule>
  </conditionalFormatting>
  <conditionalFormatting sqref="G17 G19:G21">
    <cfRule type="cellIs" dxfId="6" priority="19" stopIfTrue="1" operator="equal">
      <formula>10</formula>
    </cfRule>
  </conditionalFormatting>
  <conditionalFormatting sqref="G18">
    <cfRule type="expression" dxfId="5" priority="2" stopIfTrue="1">
      <formula>G18-I18=1</formula>
    </cfRule>
  </conditionalFormatting>
  <conditionalFormatting sqref="G24:G30">
    <cfRule type="cellIs" dxfId="4" priority="42" stopIfTrue="1" operator="equal">
      <formula>10</formula>
    </cfRule>
  </conditionalFormatting>
  <conditionalFormatting sqref="H17:H20">
    <cfRule type="cellIs" dxfId="3" priority="9" stopIfTrue="1" operator="equal">
      <formula>6</formula>
    </cfRule>
  </conditionalFormatting>
  <conditionalFormatting sqref="H23:H24">
    <cfRule type="cellIs" dxfId="2" priority="35" stopIfTrue="1" operator="equal">
      <formula>6</formula>
    </cfRule>
  </conditionalFormatting>
  <conditionalFormatting sqref="I17 I19:I27">
    <cfRule type="cellIs" dxfId="1" priority="18" stopIfTrue="1" operator="equal">
      <formula>11</formula>
    </cfRule>
  </conditionalFormatting>
  <conditionalFormatting sqref="J17:J27">
    <cfRule type="cellIs" dxfId="0" priority="17" stopIfTrue="1" operator="equal">
      <formula>15</formula>
    </cfRule>
  </conditionalFormatting>
  <hyperlinks>
    <hyperlink ref="B4" r:id="rId1" xr:uid="{00000000-0004-0000-0800-000000000000}"/>
  </hyperlinks>
  <pageMargins left="0.78740157480314965" right="0.59055118110236227" top="0.43307086614173229" bottom="0.35433070866141736"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5" max="7" man="1"/>
    <brk id="38" max="16383" man="1"/>
    <brk id="62" max="7"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39</xdr:row>
                    <xdr:rowOff>38100</xdr:rowOff>
                  </from>
                  <to>
                    <xdr:col>7</xdr:col>
                    <xdr:colOff>523875</xdr:colOff>
                    <xdr:row>39</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44</xdr:row>
                    <xdr:rowOff>38100</xdr:rowOff>
                  </from>
                  <to>
                    <xdr:col>7</xdr:col>
                    <xdr:colOff>523875</xdr:colOff>
                    <xdr:row>44</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46</xdr:row>
                    <xdr:rowOff>38100</xdr:rowOff>
                  </from>
                  <to>
                    <xdr:col>7</xdr:col>
                    <xdr:colOff>523875</xdr:colOff>
                    <xdr:row>46</xdr:row>
                    <xdr:rowOff>228600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28575</xdr:colOff>
                    <xdr:row>48</xdr:row>
                    <xdr:rowOff>38100</xdr:rowOff>
                  </from>
                  <to>
                    <xdr:col>7</xdr:col>
                    <xdr:colOff>523875</xdr:colOff>
                    <xdr:row>48</xdr:row>
                    <xdr:rowOff>228600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28575</xdr:colOff>
                    <xdr:row>50</xdr:row>
                    <xdr:rowOff>38100</xdr:rowOff>
                  </from>
                  <to>
                    <xdr:col>7</xdr:col>
                    <xdr:colOff>523875</xdr:colOff>
                    <xdr:row>50</xdr:row>
                    <xdr:rowOff>228600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28575</xdr:colOff>
                    <xdr:row>52</xdr:row>
                    <xdr:rowOff>38100</xdr:rowOff>
                  </from>
                  <to>
                    <xdr:col>7</xdr:col>
                    <xdr:colOff>523875</xdr:colOff>
                    <xdr:row>52</xdr:row>
                    <xdr:rowOff>228600</xdr:rowOff>
                  </to>
                </anchor>
              </controlPr>
            </control>
          </mc:Choice>
        </mc:AlternateContent>
        <mc:AlternateContent xmlns:mc="http://schemas.openxmlformats.org/markup-compatibility/2006">
          <mc:Choice Requires="x14">
            <control shapeId="2102" r:id="rId11" name="Drop Down 54">
              <controlPr locked="0" defaultSize="0" autoLine="0" autoPict="0">
                <anchor moveWithCells="1">
                  <from>
                    <xdr:col>1</xdr:col>
                    <xdr:colOff>28575</xdr:colOff>
                    <xdr:row>54</xdr:row>
                    <xdr:rowOff>38100</xdr:rowOff>
                  </from>
                  <to>
                    <xdr:col>7</xdr:col>
                    <xdr:colOff>523875</xdr:colOff>
                    <xdr:row>54</xdr:row>
                    <xdr:rowOff>228600</xdr:rowOff>
                  </to>
                </anchor>
              </controlPr>
            </control>
          </mc:Choice>
        </mc:AlternateContent>
        <mc:AlternateContent xmlns:mc="http://schemas.openxmlformats.org/markup-compatibility/2006">
          <mc:Choice Requires="x14">
            <control shapeId="2105" r:id="rId12" name="Drop Down 57">
              <controlPr locked="0" defaultSize="0" autoLine="0" autoPict="0">
                <anchor moveWithCells="1">
                  <from>
                    <xdr:col>1</xdr:col>
                    <xdr:colOff>28575</xdr:colOff>
                    <xdr:row>58</xdr:row>
                    <xdr:rowOff>38100</xdr:rowOff>
                  </from>
                  <to>
                    <xdr:col>7</xdr:col>
                    <xdr:colOff>523875</xdr:colOff>
                    <xdr:row>58</xdr:row>
                    <xdr:rowOff>228600</xdr:rowOff>
                  </to>
                </anchor>
              </controlPr>
            </control>
          </mc:Choice>
        </mc:AlternateContent>
        <mc:AlternateContent xmlns:mc="http://schemas.openxmlformats.org/markup-compatibility/2006">
          <mc:Choice Requires="x14">
            <control shapeId="2107" r:id="rId13" name="Drop Down 59">
              <controlPr locked="0" defaultSize="0" autoLine="0" autoPict="0">
                <anchor moveWithCells="1">
                  <from>
                    <xdr:col>1</xdr:col>
                    <xdr:colOff>28575</xdr:colOff>
                    <xdr:row>60</xdr:row>
                    <xdr:rowOff>38100</xdr:rowOff>
                  </from>
                  <to>
                    <xdr:col>7</xdr:col>
                    <xdr:colOff>523875</xdr:colOff>
                    <xdr:row>60</xdr:row>
                    <xdr:rowOff>228600</xdr:rowOff>
                  </to>
                </anchor>
              </controlPr>
            </control>
          </mc:Choice>
        </mc:AlternateContent>
        <mc:AlternateContent xmlns:mc="http://schemas.openxmlformats.org/markup-compatibility/2006">
          <mc:Choice Requires="x14">
            <control shapeId="2108" r:id="rId14" name="Drop Down 60">
              <controlPr locked="0" defaultSize="0" autoLine="0" autoPict="0">
                <anchor moveWithCells="1">
                  <from>
                    <xdr:col>1</xdr:col>
                    <xdr:colOff>28575</xdr:colOff>
                    <xdr:row>63</xdr:row>
                    <xdr:rowOff>38100</xdr:rowOff>
                  </from>
                  <to>
                    <xdr:col>7</xdr:col>
                    <xdr:colOff>523875</xdr:colOff>
                    <xdr:row>63</xdr:row>
                    <xdr:rowOff>228600</xdr:rowOff>
                  </to>
                </anchor>
              </controlPr>
            </control>
          </mc:Choice>
        </mc:AlternateContent>
        <mc:AlternateContent xmlns:mc="http://schemas.openxmlformats.org/markup-compatibility/2006">
          <mc:Choice Requires="x14">
            <control shapeId="2109" r:id="rId15" name="Drop Down 61">
              <controlPr locked="0" defaultSize="0" autoLine="0" autoPict="0">
                <anchor moveWithCells="1">
                  <from>
                    <xdr:col>1</xdr:col>
                    <xdr:colOff>28575</xdr:colOff>
                    <xdr:row>65</xdr:row>
                    <xdr:rowOff>38100</xdr:rowOff>
                  </from>
                  <to>
                    <xdr:col>7</xdr:col>
                    <xdr:colOff>523875</xdr:colOff>
                    <xdr:row>65</xdr:row>
                    <xdr:rowOff>228600</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6</xdr:col>
                    <xdr:colOff>9525</xdr:colOff>
                    <xdr:row>14</xdr:row>
                    <xdr:rowOff>104775</xdr:rowOff>
                  </from>
                  <to>
                    <xdr:col>7</xdr:col>
                    <xdr:colOff>0</xdr:colOff>
                    <xdr:row>14</xdr:row>
                    <xdr:rowOff>381000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28575</xdr:colOff>
                    <xdr:row>69</xdr:row>
                    <xdr:rowOff>38100</xdr:rowOff>
                  </from>
                  <to>
                    <xdr:col>7</xdr:col>
                    <xdr:colOff>523875</xdr:colOff>
                    <xdr:row>69</xdr:row>
                    <xdr:rowOff>228600</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28575</xdr:colOff>
                    <xdr:row>75</xdr:row>
                    <xdr:rowOff>28575</xdr:rowOff>
                  </from>
                  <to>
                    <xdr:col>7</xdr:col>
                    <xdr:colOff>514350</xdr:colOff>
                    <xdr:row>76</xdr:row>
                    <xdr:rowOff>0</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28575</xdr:colOff>
                    <xdr:row>77</xdr:row>
                    <xdr:rowOff>38100</xdr:rowOff>
                  </from>
                  <to>
                    <xdr:col>7</xdr:col>
                    <xdr:colOff>523875</xdr:colOff>
                    <xdr:row>77</xdr:row>
                    <xdr:rowOff>228600</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28575</xdr:colOff>
                    <xdr:row>58</xdr:row>
                    <xdr:rowOff>0</xdr:rowOff>
                  </from>
                  <to>
                    <xdr:col>7</xdr:col>
                    <xdr:colOff>523875</xdr:colOff>
                    <xdr:row>58</xdr:row>
                    <xdr:rowOff>200025</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28575</xdr:colOff>
                    <xdr:row>79</xdr:row>
                    <xdr:rowOff>0</xdr:rowOff>
                  </from>
                  <to>
                    <xdr:col>7</xdr:col>
                    <xdr:colOff>523875</xdr:colOff>
                    <xdr:row>79</xdr:row>
                    <xdr:rowOff>200025</xdr:rowOff>
                  </to>
                </anchor>
              </controlPr>
            </control>
          </mc:Choice>
        </mc:AlternateContent>
        <mc:AlternateContent xmlns:mc="http://schemas.openxmlformats.org/markup-compatibility/2006">
          <mc:Choice Requires="x14">
            <control shapeId="2130" r:id="rId22" name="Drop Down 82">
              <controlPr locked="0" defaultSize="0" autoLine="0" autoPict="0">
                <anchor moveWithCells="1">
                  <from>
                    <xdr:col>1</xdr:col>
                    <xdr:colOff>28575</xdr:colOff>
                    <xdr:row>78</xdr:row>
                    <xdr:rowOff>361950</xdr:rowOff>
                  </from>
                  <to>
                    <xdr:col>8</xdr:col>
                    <xdr:colOff>0</xdr:colOff>
                    <xdr:row>79</xdr:row>
                    <xdr:rowOff>190500</xdr:rowOff>
                  </to>
                </anchor>
              </controlPr>
            </control>
          </mc:Choice>
        </mc:AlternateContent>
        <mc:AlternateContent xmlns:mc="http://schemas.openxmlformats.org/markup-compatibility/2006">
          <mc:Choice Requires="x14">
            <control shapeId="2131" r:id="rId23" name="Drop Down 83">
              <controlPr locked="0" defaultSize="0" autoLine="0" autoPict="0">
                <anchor moveWithCells="1">
                  <from>
                    <xdr:col>1</xdr:col>
                    <xdr:colOff>28575</xdr:colOff>
                    <xdr:row>67</xdr:row>
                    <xdr:rowOff>38100</xdr:rowOff>
                  </from>
                  <to>
                    <xdr:col>7</xdr:col>
                    <xdr:colOff>523875</xdr:colOff>
                    <xdr:row>67</xdr:row>
                    <xdr:rowOff>228600</xdr:rowOff>
                  </to>
                </anchor>
              </controlPr>
            </control>
          </mc:Choice>
        </mc:AlternateContent>
        <mc:AlternateContent xmlns:mc="http://schemas.openxmlformats.org/markup-compatibility/2006">
          <mc:Choice Requires="x14">
            <control shapeId="2132" r:id="rId24" name="Drop Down 84">
              <controlPr locked="0" defaultSize="0" autoLine="0" autoPict="0">
                <anchor moveWithCells="1">
                  <from>
                    <xdr:col>1</xdr:col>
                    <xdr:colOff>28575</xdr:colOff>
                    <xdr:row>41</xdr:row>
                    <xdr:rowOff>38100</xdr:rowOff>
                  </from>
                  <to>
                    <xdr:col>7</xdr:col>
                    <xdr:colOff>523875</xdr:colOff>
                    <xdr:row>41</xdr:row>
                    <xdr:rowOff>228600</xdr:rowOff>
                  </to>
                </anchor>
              </controlPr>
            </control>
          </mc:Choice>
        </mc:AlternateContent>
        <mc:AlternateContent xmlns:mc="http://schemas.openxmlformats.org/markup-compatibility/2006">
          <mc:Choice Requires="x14">
            <control shapeId="2135" r:id="rId25" name="Drop Down 87">
              <controlPr locked="0" defaultSize="0" autoLine="0" autoPict="0">
                <anchor moveWithCells="1">
                  <from>
                    <xdr:col>1</xdr:col>
                    <xdr:colOff>28575</xdr:colOff>
                    <xdr:row>56</xdr:row>
                    <xdr:rowOff>38100</xdr:rowOff>
                  </from>
                  <to>
                    <xdr:col>8</xdr:col>
                    <xdr:colOff>0</xdr:colOff>
                    <xdr:row>56</xdr:row>
                    <xdr:rowOff>228600</xdr:rowOff>
                  </to>
                </anchor>
              </controlPr>
            </control>
          </mc:Choice>
        </mc:AlternateContent>
        <mc:AlternateContent xmlns:mc="http://schemas.openxmlformats.org/markup-compatibility/2006">
          <mc:Choice Requires="x14">
            <control shapeId="2137" r:id="rId26" name="Drop Down 89">
              <controlPr locked="0" defaultSize="0" autoLine="0" autoPict="0">
                <anchor moveWithCells="1">
                  <from>
                    <xdr:col>1</xdr:col>
                    <xdr:colOff>28575</xdr:colOff>
                    <xdr:row>81</xdr:row>
                    <xdr:rowOff>0</xdr:rowOff>
                  </from>
                  <to>
                    <xdr:col>7</xdr:col>
                    <xdr:colOff>523875</xdr:colOff>
                    <xdr:row>81</xdr:row>
                    <xdr:rowOff>200025</xdr:rowOff>
                  </to>
                </anchor>
              </controlPr>
            </control>
          </mc:Choice>
        </mc:AlternateContent>
        <mc:AlternateContent xmlns:mc="http://schemas.openxmlformats.org/markup-compatibility/2006">
          <mc:Choice Requires="x14">
            <control shapeId="2138" r:id="rId27" name="Drop Down 90">
              <controlPr locked="0" defaultSize="0" autoLine="0" autoPict="0">
                <anchor moveWithCells="1">
                  <from>
                    <xdr:col>1</xdr:col>
                    <xdr:colOff>28575</xdr:colOff>
                    <xdr:row>80</xdr:row>
                    <xdr:rowOff>361950</xdr:rowOff>
                  </from>
                  <to>
                    <xdr:col>8</xdr:col>
                    <xdr:colOff>0</xdr:colOff>
                    <xdr:row>81</xdr:row>
                    <xdr:rowOff>190500</xdr:rowOff>
                  </to>
                </anchor>
              </controlPr>
            </control>
          </mc:Choice>
        </mc:AlternateContent>
        <mc:AlternateContent xmlns:mc="http://schemas.openxmlformats.org/markup-compatibility/2006">
          <mc:Choice Requires="x14">
            <control shapeId="2139" r:id="rId28" name="Drop Down 91">
              <controlPr locked="0" defaultSize="0" autoLine="0" autoPict="0">
                <anchor moveWithCells="1">
                  <from>
                    <xdr:col>1</xdr:col>
                    <xdr:colOff>28575</xdr:colOff>
                    <xdr:row>42</xdr:row>
                    <xdr:rowOff>38100</xdr:rowOff>
                  </from>
                  <to>
                    <xdr:col>8</xdr:col>
                    <xdr:colOff>0</xdr:colOff>
                    <xdr:row>42</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2578125" defaultRowHeight="15.4" x14ac:dyDescent="0.45"/>
  <cols>
    <col min="1" max="7" width="12.5703125" style="1" customWidth="1"/>
    <col min="8" max="16384" width="11.42578125" style="1"/>
  </cols>
  <sheetData>
    <row r="1" spans="1:8" x14ac:dyDescent="0.45">
      <c r="A1" s="1" t="s">
        <v>18</v>
      </c>
      <c r="H1" s="70">
        <f>COUNTA(A2:G38)</f>
        <v>0</v>
      </c>
    </row>
    <row r="2" spans="1:8" x14ac:dyDescent="0.45">
      <c r="A2" s="192"/>
      <c r="B2" s="192"/>
      <c r="C2" s="192"/>
      <c r="D2" s="192"/>
      <c r="E2" s="192"/>
      <c r="F2" s="192"/>
      <c r="G2" s="192"/>
    </row>
    <row r="3" spans="1:8" x14ac:dyDescent="0.45">
      <c r="A3" s="192"/>
      <c r="B3" s="192"/>
      <c r="C3" s="192"/>
      <c r="D3" s="192"/>
      <c r="E3" s="192"/>
      <c r="F3" s="192"/>
      <c r="G3" s="192"/>
    </row>
    <row r="4" spans="1:8" x14ac:dyDescent="0.45">
      <c r="A4" s="192"/>
      <c r="B4" s="192"/>
      <c r="C4" s="192"/>
      <c r="D4" s="192"/>
      <c r="E4" s="192"/>
      <c r="F4" s="192"/>
      <c r="G4" s="192"/>
    </row>
    <row r="5" spans="1:8" x14ac:dyDescent="0.45">
      <c r="A5" s="192"/>
      <c r="B5" s="192"/>
      <c r="C5" s="192"/>
      <c r="D5" s="192"/>
      <c r="E5" s="192"/>
      <c r="F5" s="192"/>
      <c r="G5" s="192"/>
    </row>
    <row r="6" spans="1:8" x14ac:dyDescent="0.45">
      <c r="A6" s="192"/>
      <c r="B6" s="192"/>
      <c r="C6" s="192"/>
      <c r="D6" s="192"/>
      <c r="E6" s="192"/>
      <c r="F6" s="192"/>
      <c r="G6" s="192"/>
    </row>
    <row r="7" spans="1:8" x14ac:dyDescent="0.45">
      <c r="A7" s="192"/>
      <c r="B7" s="192"/>
      <c r="C7" s="192"/>
      <c r="D7" s="192"/>
      <c r="E7" s="192"/>
      <c r="F7" s="192"/>
      <c r="G7" s="192"/>
    </row>
    <row r="8" spans="1:8" x14ac:dyDescent="0.45">
      <c r="A8" s="192"/>
      <c r="B8" s="192"/>
      <c r="C8" s="192"/>
      <c r="D8" s="192"/>
      <c r="E8" s="192"/>
      <c r="F8" s="192"/>
      <c r="G8" s="192"/>
    </row>
    <row r="9" spans="1:8" x14ac:dyDescent="0.45">
      <c r="A9" s="192"/>
      <c r="B9" s="192"/>
      <c r="C9" s="192"/>
      <c r="D9" s="192"/>
      <c r="E9" s="192"/>
      <c r="F9" s="192"/>
      <c r="G9" s="192"/>
    </row>
    <row r="10" spans="1:8" x14ac:dyDescent="0.45">
      <c r="A10" s="192"/>
      <c r="B10" s="192"/>
      <c r="C10" s="192"/>
      <c r="D10" s="192"/>
      <c r="E10" s="192"/>
      <c r="F10" s="192"/>
      <c r="G10" s="192"/>
    </row>
    <row r="11" spans="1:8" x14ac:dyDescent="0.45">
      <c r="A11" s="192"/>
      <c r="B11" s="192"/>
      <c r="C11" s="192"/>
      <c r="D11" s="192"/>
      <c r="E11" s="192"/>
      <c r="F11" s="192"/>
      <c r="G11" s="192"/>
    </row>
    <row r="12" spans="1:8" x14ac:dyDescent="0.45">
      <c r="A12" s="192"/>
      <c r="B12" s="192"/>
      <c r="C12" s="192"/>
      <c r="D12" s="192"/>
      <c r="E12" s="192"/>
      <c r="F12" s="192"/>
      <c r="G12" s="192"/>
    </row>
    <row r="13" spans="1:8" x14ac:dyDescent="0.45">
      <c r="A13" s="192"/>
      <c r="B13" s="192"/>
      <c r="C13" s="192"/>
      <c r="D13" s="192"/>
      <c r="E13" s="192"/>
      <c r="F13" s="192"/>
      <c r="G13" s="192"/>
    </row>
    <row r="14" spans="1:8" x14ac:dyDescent="0.45">
      <c r="A14" s="192"/>
      <c r="B14" s="192"/>
      <c r="C14" s="192"/>
      <c r="D14" s="192"/>
      <c r="E14" s="192"/>
      <c r="F14" s="192"/>
      <c r="G14" s="192"/>
    </row>
    <row r="15" spans="1:8" x14ac:dyDescent="0.45">
      <c r="A15" s="192"/>
      <c r="B15" s="192"/>
      <c r="C15" s="192"/>
      <c r="D15" s="192"/>
      <c r="E15" s="192"/>
      <c r="F15" s="192"/>
      <c r="G15" s="192"/>
    </row>
    <row r="16" spans="1:8" x14ac:dyDescent="0.45">
      <c r="A16" s="192"/>
      <c r="B16" s="192"/>
      <c r="C16" s="192"/>
      <c r="D16" s="192"/>
      <c r="E16" s="192"/>
      <c r="F16" s="192"/>
      <c r="G16" s="192"/>
    </row>
    <row r="17" spans="1:7" x14ac:dyDescent="0.45">
      <c r="A17" s="192"/>
      <c r="B17" s="192"/>
      <c r="C17" s="192"/>
      <c r="D17" s="192"/>
      <c r="E17" s="192"/>
      <c r="F17" s="192"/>
      <c r="G17" s="192"/>
    </row>
    <row r="18" spans="1:7" x14ac:dyDescent="0.45">
      <c r="A18" s="192"/>
      <c r="B18" s="192"/>
      <c r="C18" s="192"/>
      <c r="D18" s="192"/>
      <c r="E18" s="192"/>
      <c r="F18" s="192"/>
      <c r="G18" s="192"/>
    </row>
    <row r="19" spans="1:7" x14ac:dyDescent="0.45">
      <c r="A19" s="192"/>
      <c r="B19" s="192"/>
      <c r="C19" s="192"/>
      <c r="D19" s="192"/>
      <c r="E19" s="192"/>
      <c r="F19" s="192"/>
      <c r="G19" s="192"/>
    </row>
    <row r="20" spans="1:7" x14ac:dyDescent="0.45">
      <c r="A20" s="192"/>
      <c r="B20" s="192"/>
      <c r="C20" s="192"/>
      <c r="D20" s="192"/>
      <c r="E20" s="192"/>
      <c r="F20" s="192"/>
      <c r="G20" s="192"/>
    </row>
    <row r="21" spans="1:7" x14ac:dyDescent="0.45">
      <c r="A21" s="192"/>
      <c r="B21" s="192"/>
      <c r="C21" s="192"/>
      <c r="D21" s="192"/>
      <c r="E21" s="192"/>
      <c r="F21" s="192"/>
      <c r="G21" s="192"/>
    </row>
    <row r="22" spans="1:7" x14ac:dyDescent="0.45">
      <c r="A22" s="192"/>
      <c r="B22" s="192"/>
      <c r="C22" s="192"/>
      <c r="D22" s="192"/>
      <c r="E22" s="192"/>
      <c r="F22" s="192"/>
      <c r="G22" s="192"/>
    </row>
    <row r="23" spans="1:7" x14ac:dyDescent="0.45">
      <c r="A23" s="192"/>
      <c r="B23" s="192"/>
      <c r="C23" s="192"/>
      <c r="D23" s="192"/>
      <c r="E23" s="192"/>
      <c r="F23" s="192"/>
      <c r="G23" s="192"/>
    </row>
    <row r="24" spans="1:7" x14ac:dyDescent="0.45">
      <c r="A24" s="192"/>
      <c r="B24" s="192"/>
      <c r="C24" s="192"/>
      <c r="D24" s="192"/>
      <c r="E24" s="192"/>
      <c r="F24" s="192"/>
      <c r="G24" s="192"/>
    </row>
    <row r="25" spans="1:7" x14ac:dyDescent="0.45">
      <c r="A25" s="192"/>
      <c r="B25" s="192"/>
      <c r="C25" s="192"/>
      <c r="D25" s="192"/>
      <c r="E25" s="192"/>
      <c r="F25" s="192"/>
      <c r="G25" s="192"/>
    </row>
    <row r="26" spans="1:7" x14ac:dyDescent="0.45">
      <c r="A26" s="192"/>
      <c r="B26" s="192"/>
      <c r="C26" s="192"/>
      <c r="D26" s="192"/>
      <c r="E26" s="192"/>
      <c r="F26" s="192"/>
      <c r="G26" s="192"/>
    </row>
    <row r="27" spans="1:7" x14ac:dyDescent="0.45">
      <c r="A27" s="192"/>
      <c r="B27" s="192"/>
      <c r="C27" s="192"/>
      <c r="D27" s="192"/>
      <c r="E27" s="192"/>
      <c r="F27" s="192"/>
      <c r="G27" s="192"/>
    </row>
    <row r="28" spans="1:7" x14ac:dyDescent="0.45">
      <c r="A28" s="192"/>
      <c r="B28" s="192"/>
      <c r="C28" s="192"/>
      <c r="D28" s="192"/>
      <c r="E28" s="192"/>
      <c r="F28" s="192"/>
      <c r="G28" s="192"/>
    </row>
    <row r="29" spans="1:7" x14ac:dyDescent="0.45">
      <c r="A29" s="192"/>
      <c r="B29" s="192"/>
      <c r="C29" s="192"/>
      <c r="D29" s="192"/>
      <c r="E29" s="192"/>
      <c r="F29" s="192"/>
      <c r="G29" s="192"/>
    </row>
    <row r="30" spans="1:7" x14ac:dyDescent="0.45">
      <c r="A30" s="192"/>
      <c r="B30" s="192"/>
      <c r="C30" s="192"/>
      <c r="D30" s="192"/>
      <c r="E30" s="192"/>
      <c r="F30" s="192"/>
      <c r="G30" s="192"/>
    </row>
    <row r="31" spans="1:7" x14ac:dyDescent="0.45">
      <c r="A31" s="192"/>
      <c r="B31" s="192"/>
      <c r="C31" s="192"/>
      <c r="D31" s="192"/>
      <c r="E31" s="192"/>
      <c r="F31" s="192"/>
      <c r="G31" s="192"/>
    </row>
    <row r="32" spans="1:7" x14ac:dyDescent="0.45">
      <c r="A32" s="192"/>
      <c r="B32" s="192"/>
      <c r="C32" s="192"/>
      <c r="D32" s="192"/>
      <c r="E32" s="192"/>
      <c r="F32" s="192"/>
      <c r="G32" s="192"/>
    </row>
    <row r="33" spans="1:7" x14ac:dyDescent="0.45">
      <c r="A33" s="192"/>
      <c r="B33" s="192"/>
      <c r="C33" s="192"/>
      <c r="D33" s="192"/>
      <c r="E33" s="192"/>
      <c r="F33" s="192"/>
      <c r="G33" s="192"/>
    </row>
    <row r="34" spans="1:7" x14ac:dyDescent="0.45">
      <c r="A34" s="192"/>
      <c r="B34" s="192"/>
      <c r="C34" s="192"/>
      <c r="D34" s="192"/>
      <c r="E34" s="192"/>
      <c r="F34" s="192"/>
      <c r="G34" s="192"/>
    </row>
    <row r="35" spans="1:7" x14ac:dyDescent="0.45">
      <c r="A35" s="192"/>
      <c r="B35" s="192"/>
      <c r="C35" s="192"/>
      <c r="D35" s="192"/>
      <c r="E35" s="192"/>
      <c r="F35" s="192"/>
      <c r="G35" s="192"/>
    </row>
    <row r="36" spans="1:7" x14ac:dyDescent="0.45">
      <c r="A36" s="192"/>
      <c r="B36" s="192"/>
      <c r="C36" s="192"/>
      <c r="D36" s="192"/>
      <c r="E36" s="192"/>
      <c r="F36" s="192"/>
      <c r="G36" s="192"/>
    </row>
    <row r="37" spans="1:7" x14ac:dyDescent="0.45">
      <c r="A37" s="192"/>
      <c r="B37" s="192"/>
      <c r="C37" s="192"/>
      <c r="D37" s="192"/>
      <c r="E37" s="192"/>
      <c r="F37" s="192"/>
      <c r="G37" s="192"/>
    </row>
    <row r="38" spans="1:7" x14ac:dyDescent="0.45">
      <c r="A38" s="192"/>
      <c r="B38" s="192"/>
      <c r="C38" s="192"/>
      <c r="D38" s="192"/>
      <c r="E38" s="192"/>
      <c r="F38" s="192"/>
      <c r="G38" s="192"/>
    </row>
  </sheetData>
  <sheetProtection algorithmName="SHA-512" hashValue="cO9SHOGMPOn4CYcgM8aZQdNQ7baaskuU0xQIbykKzuZnWAWh4UccNR3/cBN8o5lfbnAA/GsXz3fco/qHqeyxHQ==" saltValue="u6C4EwE3KpyXAEvUdjPl2A=="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6</vt:i4>
      </vt:variant>
    </vt:vector>
  </HeadingPairs>
  <TitlesOfParts>
    <vt:vector size="34" baseType="lpstr">
      <vt:lpstr>Auswertung</vt:lpstr>
      <vt:lpstr>Datenübernahme</vt:lpstr>
      <vt:lpstr>Signifikanz</vt:lpstr>
      <vt:lpstr>Ausfüllhinweise</vt:lpstr>
      <vt:lpstr>Kurzanleitung</vt:lpstr>
      <vt:lpstr>Kontakt</vt:lpstr>
      <vt:lpstr>Teilnehmerdaten</vt:lpstr>
      <vt:lpstr>Ergebnisse</vt:lpstr>
      <vt:lpstr>Mitteilungen</vt:lpstr>
      <vt:lpstr>Weinsäure</vt:lpstr>
      <vt:lpstr>Sulfat</vt:lpstr>
      <vt:lpstr>LoeslichTrocken</vt:lpstr>
      <vt:lpstr>Dichte</vt:lpstr>
      <vt:lpstr>pH-Wert</vt:lpstr>
      <vt:lpstr>Gesamtsäure</vt:lpstr>
      <vt:lpstr>GluFruSac</vt:lpstr>
      <vt:lpstr>Asche</vt:lpstr>
      <vt:lpstr>Elemente</vt:lpstr>
      <vt:lpstr>Phosphat</vt:lpstr>
      <vt:lpstr>Aepfelsäure</vt:lpstr>
      <vt:lpstr>Ascorbinsäure</vt:lpstr>
      <vt:lpstr>Citronensäure</vt:lpstr>
      <vt:lpstr>IsoCitronensäure</vt:lpstr>
      <vt:lpstr>Prolin</vt:lpstr>
      <vt:lpstr>Formolzahl</vt:lpstr>
      <vt:lpstr>HesperidinNaringin</vt:lpstr>
      <vt:lpstr>Sorbit</vt:lpstr>
      <vt:lpstr>Ethanol</vt:lpstr>
      <vt:lpstr>Auswertung!_ftn1</vt:lpstr>
      <vt:lpstr>Datenübernahme!Druckbereich</vt:lpstr>
      <vt:lpstr>Ergebnisse!Druckbereich</vt:lpstr>
      <vt:lpstr>Signifikanz!Druckbereich</vt:lpstr>
      <vt:lpstr>Ausfüllhinweise!OLE_LINK1</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Lippold;LVU</dc:creator>
  <cp:lastModifiedBy>Ute Lippold</cp:lastModifiedBy>
  <cp:lastPrinted>2024-03-01T07:18:03Z</cp:lastPrinted>
  <dcterms:created xsi:type="dcterms:W3CDTF">2005-02-14T18:41:01Z</dcterms:created>
  <dcterms:modified xsi:type="dcterms:W3CDTF">2025-02-22T19:17:59Z</dcterms:modified>
</cp:coreProperties>
</file>