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13_ncr:1_{732C693A-421D-4A82-9D37-84F12768FAB0}" xr6:coauthVersionLast="47" xr6:coauthVersionMax="47" xr10:uidLastSave="{00000000-0000-0000-0000-000000000000}"/>
  <workbookProtection workbookAlgorithmName="SHA-512" workbookHashValue="4UaZ/qNTsnmOlFgO8KPj8/2XKOn/QB001kvs2yNgzSyMTjY95M0xYAnAUKZr+jhKj4F3E89qaDXXHt2G5Hr2hg==" workbookSaltValue="BiE5Glm1LWKJMb0DZ9PIcg==" workbookSpinCount="100000" lockStructure="1"/>
  <bookViews>
    <workbookView xWindow="-98" yWindow="-98" windowWidth="28996" windowHeight="15675" firstSheet="3" activeTab="8" xr2:uid="{00000000-000D-0000-FFFF-FFFF00000000}"/>
  </bookViews>
  <sheets>
    <sheet name="Significance" sheetId="79" r:id="rId1"/>
    <sheet name="Reporting" sheetId="80" r:id="rId2"/>
    <sheet name="Short Instruction" sheetId="81" r:id="rId3"/>
    <sheet name="Auswertung" sheetId="82" r:id="rId4"/>
    <sheet name="Datenübernahme" sheetId="83" r:id="rId5"/>
    <sheet name="Signifikanz" sheetId="84" r:id="rId6"/>
    <sheet name="Ausfüllhinweise" sheetId="85" r:id="rId7"/>
    <sheet name="Kurzanleitung" sheetId="86" r:id="rId8"/>
    <sheet name="Kontakt" sheetId="66" r:id="rId9"/>
    <sheet name="Teilnehmerdaten" sheetId="17" state="hidden" r:id="rId10"/>
    <sheet name="Ergebnisse" sheetId="5" r:id="rId11"/>
    <sheet name="Methoden" sheetId="42" state="hidden" r:id="rId12"/>
    <sheet name="Mitteilungen" sheetId="15" r:id="rId13"/>
    <sheet name="Bor" sheetId="87" state="hidden" r:id="rId14"/>
    <sheet name="Aluminium" sheetId="90" state="hidden" r:id="rId15"/>
    <sheet name="Mangan" sheetId="89" state="hidden" r:id="rId16"/>
    <sheet name="Ethylgujacol" sheetId="91" state="hidden" r:id="rId17"/>
    <sheet name="Ethylphenol" sheetId="92" state="hidden" r:id="rId18"/>
    <sheet name="Methanol" sheetId="18" state="hidden" r:id="rId19"/>
    <sheet name="Glycerin" sheetId="21" state="hidden" r:id="rId20"/>
    <sheet name="Parameter3" sheetId="22" state="hidden" r:id="rId21"/>
    <sheet name="3MPD" sheetId="23" state="hidden" r:id="rId22"/>
    <sheet name="Ethylenglykol" sheetId="24" state="hidden" r:id="rId23"/>
    <sheet name="Diethylenglycol" sheetId="25" state="hidden" r:id="rId24"/>
    <sheet name="Propandiol" sheetId="62" state="hidden" r:id="rId25"/>
    <sheet name="DÄpfelsäure" sheetId="26" state="hidden" r:id="rId26"/>
    <sheet name="Schleich" sheetId="56" state="hidden" r:id="rId27"/>
    <sheet name="D;ilchsre" sheetId="27" state="hidden" r:id="rId28"/>
    <sheet name="Parameter8a" sheetId="69" state="hidden" r:id="rId29"/>
    <sheet name="Shikimesre" sheetId="30" state="hidden" r:id="rId30"/>
    <sheet name="Fumarsre" sheetId="28" state="hidden" r:id="rId31"/>
    <sheet name="Sorbinsre" sheetId="50" state="hidden" r:id="rId32"/>
    <sheet name="Benzoesre" sheetId="35" state="hidden" r:id="rId33"/>
    <sheet name="Salicyclsre" sheetId="51" state="hidden" r:id="rId34"/>
    <sheet name="Asche" sheetId="36" state="hidden" r:id="rId35"/>
    <sheet name="Natrium" sheetId="37" state="hidden" r:id="rId36"/>
    <sheet name="Kalium" sheetId="38" state="hidden" r:id="rId37"/>
    <sheet name="Magnesium" sheetId="39" state="hidden" r:id="rId38"/>
    <sheet name="Calcium" sheetId="52" state="hidden" r:id="rId39"/>
    <sheet name="Eisen" sheetId="63" state="hidden" r:id="rId40"/>
    <sheet name="Kupfer" sheetId="64" state="hidden" r:id="rId41"/>
    <sheet name="Zink" sheetId="65" state="hidden" r:id="rId42"/>
    <sheet name="Chlorid" sheetId="53" state="hidden" r:id="rId43"/>
    <sheet name="Phosphat" sheetId="54" state="hidden" r:id="rId44"/>
    <sheet name="Kaliumsulfat" sheetId="55" state="hidden" r:id="rId45"/>
    <sheet name="Gluconsäure" sheetId="71" state="hidden" r:id="rId46"/>
  </sheets>
  <externalReferences>
    <externalReference r:id="rId47"/>
    <externalReference r:id="rId48"/>
    <externalReference r:id="rId49"/>
    <externalReference r:id="rId50"/>
    <externalReference r:id="rId51"/>
  </externalReferences>
  <definedNames>
    <definedName name="_xlnm._FilterDatabase" localSheetId="11" hidden="1">Methoden!$A$1:$D$137</definedName>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Ergebnisse!$A$1:$I$115</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Glycerin!$B$3:$B$11</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 i="5" l="1"/>
  <c r="B40" i="17"/>
  <c r="C40" i="17"/>
  <c r="B36" i="17"/>
  <c r="C36" i="17"/>
  <c r="B37" i="17"/>
  <c r="C37" i="17"/>
  <c r="B38" i="17"/>
  <c r="C38" i="17"/>
  <c r="B39" i="17"/>
  <c r="C39"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3" i="17"/>
  <c r="C33" i="17"/>
  <c r="B34" i="17"/>
  <c r="C34" i="17"/>
  <c r="B35" i="17"/>
  <c r="C35" i="17"/>
  <c r="H49" i="5"/>
  <c r="F49" i="5"/>
  <c r="I114" i="5" s="1"/>
  <c r="H48" i="5"/>
  <c r="F48" i="5"/>
  <c r="I112" i="5" s="1"/>
  <c r="H47" i="5"/>
  <c r="F47" i="5"/>
  <c r="H46" i="5"/>
  <c r="F46" i="5"/>
  <c r="I108" i="5" s="1"/>
  <c r="C1" i="87"/>
  <c r="H45" i="5"/>
  <c r="C1" i="90"/>
  <c r="F45" i="5"/>
  <c r="A115" i="5" l="1"/>
  <c r="A113" i="5"/>
  <c r="I110" i="5"/>
  <c r="A111" i="5" s="1"/>
  <c r="A109" i="5"/>
  <c r="I106" i="5"/>
  <c r="A107" i="5" s="1"/>
  <c r="A114" i="5"/>
  <c r="A112" i="5"/>
  <c r="A110" i="5"/>
  <c r="A108" i="5"/>
  <c r="A106" i="5"/>
  <c r="A1" i="92"/>
  <c r="C1" i="92"/>
  <c r="A1" i="91"/>
  <c r="C1" i="91"/>
  <c r="A1" i="90"/>
  <c r="A1" i="89"/>
  <c r="C1" i="89"/>
  <c r="A1" i="87"/>
  <c r="H41" i="5" l="1"/>
  <c r="F41" i="5"/>
  <c r="A15" i="5"/>
  <c r="A14" i="5"/>
  <c r="B10" i="17" l="1"/>
  <c r="B11" i="17"/>
  <c r="B4" i="17" l="1"/>
  <c r="A104" i="5"/>
  <c r="F5" i="5"/>
  <c r="F4" i="5"/>
  <c r="H44" i="5"/>
  <c r="F44" i="5"/>
  <c r="I104" i="5" s="1"/>
  <c r="A105" i="5" l="1"/>
  <c r="C1" i="71"/>
  <c r="A1" i="23" l="1"/>
  <c r="C1" i="21" l="1"/>
  <c r="H20" i="5" s="1"/>
  <c r="C1" i="18"/>
  <c r="H19" i="5" s="1"/>
  <c r="A1" i="55"/>
  <c r="C1" i="55"/>
  <c r="A1" i="54"/>
  <c r="C1" i="54"/>
  <c r="H42" i="5" s="1"/>
  <c r="A1" i="53"/>
  <c r="C1" i="53"/>
  <c r="C1" i="65"/>
  <c r="H40" i="5" s="1"/>
  <c r="C1" i="64"/>
  <c r="H39" i="5" s="1"/>
  <c r="C1" i="63"/>
  <c r="H38" i="5" s="1"/>
  <c r="A1" i="52"/>
  <c r="C1" i="52"/>
  <c r="H37" i="5" s="1"/>
  <c r="A1" i="39"/>
  <c r="C1" i="39"/>
  <c r="H36" i="5" s="1"/>
  <c r="A1" i="38"/>
  <c r="C1" i="38"/>
  <c r="H35" i="5" s="1"/>
  <c r="A1" i="37"/>
  <c r="C1" i="37"/>
  <c r="H34" i="5" s="1"/>
  <c r="A1" i="36"/>
  <c r="C1" i="36"/>
  <c r="H33" i="5" s="1"/>
  <c r="C1" i="51"/>
  <c r="H32" i="5"/>
  <c r="C1" i="35"/>
  <c r="H31" i="5"/>
  <c r="A1" i="50"/>
  <c r="C1" i="50"/>
  <c r="H30" i="5" s="1"/>
  <c r="C1" i="28"/>
  <c r="H28" i="5" s="1"/>
  <c r="A1" i="30"/>
  <c r="C1" i="30"/>
  <c r="H27" i="5"/>
  <c r="C1" i="69"/>
  <c r="A1" i="27"/>
  <c r="C1" i="27"/>
  <c r="H26" i="5" s="1"/>
  <c r="C1" i="56"/>
  <c r="A1" i="26"/>
  <c r="C1" i="26"/>
  <c r="A1" i="62"/>
  <c r="C1" i="62"/>
  <c r="H24" i="5" s="1"/>
  <c r="A1" i="25"/>
  <c r="C1" i="25"/>
  <c r="H23" i="5" s="1"/>
  <c r="A1" i="24"/>
  <c r="C1" i="24"/>
  <c r="C1" i="23"/>
  <c r="H21" i="5" s="1"/>
  <c r="C1" i="22"/>
  <c r="A1" i="21"/>
  <c r="A1" i="18"/>
  <c r="H1" i="15"/>
  <c r="A94" i="42"/>
  <c r="A95" i="42"/>
  <c r="F19" i="5"/>
  <c r="I51" i="5" s="1"/>
  <c r="F20" i="5"/>
  <c r="I53" i="5" s="1"/>
  <c r="F21" i="5"/>
  <c r="F22" i="5"/>
  <c r="I57" i="5" s="1"/>
  <c r="H22" i="5"/>
  <c r="F23" i="5"/>
  <c r="I59" i="5" s="1"/>
  <c r="F24" i="5"/>
  <c r="F25" i="5"/>
  <c r="I63" i="5" s="1"/>
  <c r="H25" i="5"/>
  <c r="F26" i="5"/>
  <c r="I66" i="5" s="1"/>
  <c r="F27" i="5"/>
  <c r="I68" i="5" s="1"/>
  <c r="F28" i="5"/>
  <c r="I70" i="5" s="1"/>
  <c r="F29" i="5"/>
  <c r="H29" i="5"/>
  <c r="F30" i="5"/>
  <c r="I75" i="5" s="1"/>
  <c r="F31" i="5"/>
  <c r="F32" i="5"/>
  <c r="I79" i="5" s="1"/>
  <c r="F33" i="5"/>
  <c r="I81" i="5" s="1"/>
  <c r="F34" i="5"/>
  <c r="I83" i="5" s="1"/>
  <c r="F35" i="5"/>
  <c r="I85" i="5" s="1"/>
  <c r="F36" i="5"/>
  <c r="I87" i="5" s="1"/>
  <c r="F37" i="5"/>
  <c r="I89" i="5" s="1"/>
  <c r="F38" i="5"/>
  <c r="I91" i="5" s="1"/>
  <c r="F39" i="5"/>
  <c r="I94" i="5" s="1"/>
  <c r="F40" i="5"/>
  <c r="I96" i="5" s="1"/>
  <c r="I98" i="5"/>
  <c r="F42" i="5"/>
  <c r="I100" i="5" s="1"/>
  <c r="F43" i="5"/>
  <c r="H43" i="5"/>
  <c r="A51" i="5"/>
  <c r="A53" i="5"/>
  <c r="A57" i="5"/>
  <c r="A59" i="5"/>
  <c r="A61" i="5"/>
  <c r="A63" i="5"/>
  <c r="B64" i="5"/>
  <c r="A66" i="5"/>
  <c r="A68" i="5"/>
  <c r="A70" i="5"/>
  <c r="A72" i="5"/>
  <c r="I72" i="5"/>
  <c r="A75" i="5"/>
  <c r="A77" i="5"/>
  <c r="A79" i="5"/>
  <c r="A81" i="5"/>
  <c r="A83" i="5"/>
  <c r="A85" i="5"/>
  <c r="A87" i="5"/>
  <c r="A89" i="5"/>
  <c r="A91" i="5"/>
  <c r="A94" i="5"/>
  <c r="A96" i="5"/>
  <c r="A98" i="5"/>
  <c r="A102" i="5"/>
  <c r="B1" i="17"/>
  <c r="B2" i="17"/>
  <c r="D5" i="17"/>
  <c r="D8" i="17" s="1"/>
  <c r="B5" i="17" s="1"/>
  <c r="B6" i="17"/>
  <c r="B7" i="17"/>
  <c r="B13" i="17"/>
  <c r="C13" i="17"/>
  <c r="B16" i="66"/>
  <c r="B17" i="66"/>
  <c r="B18" i="66"/>
  <c r="B19" i="66"/>
  <c r="I77" i="5"/>
  <c r="I55" i="5" l="1"/>
  <c r="A56" i="5" s="1"/>
  <c r="I102" i="5"/>
  <c r="A103" i="5" s="1"/>
  <c r="A78" i="5"/>
  <c r="A67" i="5"/>
  <c r="A58" i="5"/>
  <c r="A54" i="5"/>
  <c r="A97" i="5"/>
  <c r="A88" i="5"/>
  <c r="A84" i="5"/>
  <c r="A82" i="5"/>
  <c r="A80" i="5"/>
  <c r="A69" i="5"/>
  <c r="A65" i="5"/>
  <c r="A60" i="5"/>
  <c r="A92" i="5"/>
  <c r="A52" i="5"/>
  <c r="A90" i="5"/>
  <c r="A86" i="5"/>
  <c r="A95" i="5"/>
  <c r="A99" i="5"/>
  <c r="A101" i="5"/>
  <c r="I61" i="5"/>
  <c r="A62" i="5" s="1"/>
  <c r="A76" i="5"/>
  <c r="A71" i="5"/>
  <c r="A7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3978CFCD-A38D-40BA-9ED8-DFAEDAA7A2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DEBEFF7-F44F-4459-ACB3-7F2DD626600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6DAC222-8D87-4D55-A6CB-766633D558A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900-000001000000}">
      <text>
        <r>
          <rPr>
            <b/>
            <sz val="8"/>
            <color indexed="81"/>
            <rFont val="Tahoma"/>
            <family val="2"/>
          </rPr>
          <t>Bitte geben Sie unbedingt Ihre Kunden-Nr. ein (nur Ziffern)
Fill in Your Client Number (numbers only)</t>
        </r>
      </text>
    </comment>
    <comment ref="G2" authorId="0" shapeId="0" xr:uid="{00000000-0006-0000-0900-000002000000}">
      <text>
        <r>
          <rPr>
            <b/>
            <sz val="8"/>
            <color indexed="81"/>
            <rFont val="Tahoma"/>
            <family val="2"/>
          </rPr>
          <t>Geben Sie zusätzlich auch noch Ihre Postleitzahl an (nur Ziffern).
Fill in Your postal ZIP-Code (numbers only)</t>
        </r>
      </text>
    </comment>
    <comment ref="A16"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7" authorId="0" shapeId="0" xr:uid="{00000000-0006-0000-09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7" authorId="0" shapeId="0" xr:uid="{00000000-0006-0000-09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List>
</comments>
</file>

<file path=xl/sharedStrings.xml><?xml version="1.0" encoding="utf-8"?>
<sst xmlns="http://schemas.openxmlformats.org/spreadsheetml/2006/main" count="1202" uniqueCount="470">
  <si>
    <r>
      <t xml:space="preserve">Flammenphotometrie des 1:10 verdünnten Weins
</t>
    </r>
    <r>
      <rPr>
        <sz val="11"/>
        <rFont val="Times New Roman"/>
        <family val="1"/>
      </rPr>
      <t>Die Durchführungsbeschreibung unter Ziffer 3 war in der VO(EWG) Nr. 2676/90 gestrichen</t>
    </r>
  </si>
  <si>
    <r>
      <t xml:space="preserve">OIV-MA-AS322-03A (Typ II-Methode, Atomabsorptionsspektrometrie mit Cäsiumchlorid), </t>
    </r>
    <r>
      <rPr>
        <b/>
        <sz val="11"/>
        <rFont val="Times New Roman"/>
        <family val="1"/>
      </rPr>
      <t>modifiziert</t>
    </r>
  </si>
  <si>
    <r>
      <t xml:space="preserve">OIV-MA-AS322-03B (Typ III-Methode, Flammenphotometrie), </t>
    </r>
    <r>
      <rPr>
        <b/>
        <sz val="11"/>
        <rFont val="Times New Roman"/>
        <family val="1"/>
      </rPr>
      <t>modifiziert</t>
    </r>
  </si>
  <si>
    <t>Atomabsorptionsspektrometrie/Atomemissionsspektrometrie, andere Verfahren als OIV-MA-AS322-03A</t>
  </si>
  <si>
    <t>Flammenphotometrie, andere Verfahren als OIV-MA-AS322-03B</t>
  </si>
  <si>
    <t>Hochleistungflüssigkeitschromatographie, verschiedene Ausführungsformen</t>
  </si>
  <si>
    <t>Hochleistungflüssigkeitschromatographie, verschiedene andere Ausführungsformen</t>
  </si>
  <si>
    <t>Hochleistungflüssigkeitschromatographie, verschiedene sonstige Ausführungsformen</t>
  </si>
  <si>
    <t>OIV-MA-AS313-20 (Typ IV-Methode (OENO 06/2006); isokratische HPLC an RP-Phase mit UV-Detektion</t>
  </si>
  <si>
    <t>OIV-MA-AS313-20 (Typ IV-Methode (OENO 06/2006); isokratische HPLC an RP-Phase mit UV-Detektion, modifiziert</t>
  </si>
  <si>
    <t>Berechnung aus Mineralstoffen (Na, K, Ca, Mg, Phosphat)</t>
  </si>
  <si>
    <t>Beispiel für die Eingabe von 2 eMail-Adressen:
Example how to type in 2 different e-mail addresses:</t>
  </si>
  <si>
    <t>info@lvus.de; ergebnisse@lvus.de</t>
  </si>
  <si>
    <t>Parameter 22</t>
  </si>
  <si>
    <t>Parameter 23</t>
  </si>
  <si>
    <t>Parameter 24</t>
  </si>
  <si>
    <t>Beschreibung der verwendeten Analysenverfahren (Teil 3)</t>
  </si>
  <si>
    <t>Flammenphotometrie des verdünnten Weins
Die Durchführungsbeschreibung unter Ziffer 3 war in der VO(EWG) Nr. 2676/90 gestrichen.</t>
  </si>
  <si>
    <t>OIV-MA-AS322-02B (Typ III-Methode, Flammenphotometrie)</t>
  </si>
  <si>
    <t>OIV-MA-AS322-02B (Typ III-Methode, Flammenphotometrie), modifiziert</t>
  </si>
  <si>
    <t>OIV-MA-AS322-02A (Typ II-Methode, Atomabsorptionsspektrometrie mit Cäsiumchlorid)</t>
  </si>
  <si>
    <t>OIV-MA-AS322-02A (Typ II-Methode, Atomabsorptionsspektrometrie mit Cäsiumchlorid), modifiziert</t>
  </si>
  <si>
    <r>
      <t xml:space="preserve">OIV-MA-AS322-02A (Typ II-Methode, Atomabsorptionsspektrometrie mit Cäsiumchlorid), </t>
    </r>
    <r>
      <rPr>
        <b/>
        <sz val="11"/>
        <rFont val="Times New Roman"/>
        <family val="1"/>
      </rPr>
      <t>modifiziert</t>
    </r>
  </si>
  <si>
    <r>
      <t xml:space="preserve">OIV-MA-AS322-02B (Typ III-Methode, Flammenphotometrie), </t>
    </r>
    <r>
      <rPr>
        <b/>
        <sz val="11"/>
        <rFont val="Times New Roman"/>
        <family val="1"/>
      </rPr>
      <t>modifiziert</t>
    </r>
  </si>
  <si>
    <r>
      <t xml:space="preserve">Amtliche Sammlung nach § 64 LFGB Nr. L 31.00-10, </t>
    </r>
    <r>
      <rPr>
        <b/>
        <sz val="11"/>
        <rFont val="Times New Roman"/>
        <family val="1"/>
      </rPr>
      <t>modifiziert</t>
    </r>
  </si>
  <si>
    <t>VO(EWG) Nr. 2676/90 Anhang Nr. 27, Ziffer 1.1 oder 2, modifiziert</t>
  </si>
  <si>
    <r>
      <t>VO(EWG) Nr. 2676/90 Anhang Nr. 27, Ziffer 1.2 [</t>
    </r>
    <r>
      <rPr>
        <strike/>
        <sz val="10"/>
        <color indexed="8"/>
        <rFont val="Arial"/>
        <family val="2"/>
      </rPr>
      <t>oder 3</t>
    </r>
    <r>
      <rPr>
        <sz val="10"/>
        <color indexed="8"/>
        <rFont val="Arial"/>
        <family val="2"/>
      </rPr>
      <t>], modifiziert</t>
    </r>
  </si>
  <si>
    <t>Atomabsorptionsspektrometrie/Atomemissionsspektrometrie, andere Verfahren als OIV-MA-AS322-02A</t>
  </si>
  <si>
    <t>Flammenphotometrie, andere Verfahren als OIV-MA-AS322-02B</t>
  </si>
  <si>
    <t>OIV-MA-AS322-07 (Typ II-Methode, Atomabsorptionsspektrometrie)</t>
  </si>
  <si>
    <t>OIV-MA-AS322-07 (Typ II-Methode, Atomabsorptionsspektrometrie), modifiziert</t>
  </si>
  <si>
    <t>Atomabsorptionsspektrometrie, andere Verfahren als OIV-MA-AS322-07</t>
  </si>
  <si>
    <t>VO(EWG) Nr. 2676/90, Anhang Nr. 28, modifiziert</t>
  </si>
  <si>
    <t>Komplexometrische Titration mit Ethylendiasmintetraessigsäure nach Entfernen störender Phosphationen</t>
  </si>
  <si>
    <t>Allgemeine Verwaltungsvorschrift Kapitel V. 29 (komplexometrische Titration)</t>
  </si>
  <si>
    <t>Allgemeine Verwaltungsvorschrift Kapitel V. 29 (komplexoimetrische Titration)</t>
  </si>
  <si>
    <t>VO (EWG) Nr. 2676/90, Anhang Nr. 26 Ziffer 1.2 [oder 3], streng</t>
  </si>
  <si>
    <t>VO (EWG) Nr. 2676/90, Anhang Nr. 26 Ziffer 1.2 [oder 3], modifiziert</t>
  </si>
  <si>
    <t>OIV-MA-AS322-04 (Typ II-Methode, Atomabsorptionsspektrometrie)</t>
  </si>
  <si>
    <t>OIV-MA-AS322-04 (Typ II-Methode, Atomabsorptionsspektrometrie), modifiziert</t>
  </si>
  <si>
    <t>Komplexometrische Titration anders als AVV Kapitel V.29</t>
  </si>
  <si>
    <r>
      <t xml:space="preserve">OIV-MA-AS322-04 (Typ II-Methode, Atomabsorptionsspektrometrie), </t>
    </r>
    <r>
      <rPr>
        <b/>
        <sz val="11"/>
        <rFont val="Times New Roman"/>
        <family val="1"/>
      </rPr>
      <t>modifiziert</t>
    </r>
  </si>
  <si>
    <t>Atomabsorptionsspektrometrie, andere Verfahren als OIV-MA-AS322-04</t>
  </si>
  <si>
    <t>Allgemeine Verwaltungsvorschrift Kapitel V. 29 komplexometrische Titration)</t>
  </si>
  <si>
    <t>OIV-MA-AS322-05A (Typ IV-Methode, Atomabsorptionsspektrometrie)</t>
  </si>
  <si>
    <t>OIV-MA-AS322-05A (Typ IV-Methode, Atomabsorptionsspektrometrie), modifiziert</t>
  </si>
  <si>
    <t>OIV-MA-AS322-05B (Typ IV-Methode, Wasserstoffperoxid-Aufschluss und Photometrie mit Orthophenanthrolin)</t>
  </si>
  <si>
    <t>OIV-MA-AS322-05B (Typ IV-Methode, Wasserstoffperoxid-Aufschluss und Photometrie mit Orthophenanthrolin) modifiziert</t>
  </si>
  <si>
    <t>Atomabsorptionsspektrometrie, weitere Verfahren (bitte beschreiben)</t>
  </si>
  <si>
    <t>Eisen</t>
  </si>
  <si>
    <t>Kupfer</t>
  </si>
  <si>
    <t>OIV-MA-AS322-06 (Typ IV-Methode, Atomabsorptionsspektrometrie)</t>
  </si>
  <si>
    <t>OIV-MA-AS322-06 (Typ IV-Methode, Atomabsorptionsspektrometrie), modifiziert</t>
  </si>
  <si>
    <t>Zink</t>
  </si>
  <si>
    <t>OIV-MA-AS322-08 (Typ IV-Methode, Atomabsorptionsspektrometrie nach Entfernen des Alkohols)</t>
  </si>
  <si>
    <t>OIV-MA-AS322-08 (Typ IV-Methode, Atomabsorptionsspektrometrie nach Entfernen des Alkohols), modifiziert</t>
  </si>
  <si>
    <t>OIV-MA-AS321-02 (Typ II-Methode, potentiometrische Bestimmung mit Ag/AgCl-Elektrode)</t>
  </si>
  <si>
    <t>OIV-MA-AS321-02 (Typ II-Methode, potentiometrische Bestimmung mit Ag/AgCl-Elektrode), modifiziert</t>
  </si>
  <si>
    <t>VO(EWG) Nr. 2676/90, Anhang Nr. 11, modifiziert</t>
  </si>
  <si>
    <t>OIV-MA-AS321-04 (Typ IV-Methode, Oxidation mit Salpetersäure, Veraschung, photometrisch als Phospho-Vanadat-Molybdat-Komplex)</t>
  </si>
  <si>
    <t>OIV-MA-AS321-04 (Typ IV-Methode, Oxidation mit Salpetersäure, Veraschung, photometrisch als Phospho-Vanadat-Molybdat-Komplex), modifiziert</t>
  </si>
  <si>
    <t>Amtliche Sammlung nach § 64 LFGB L 31.00-6, modifiziert</t>
  </si>
  <si>
    <t>OIV-MA-AS321-05A (Typ II-Methode, Fällung als Bariumsulfat)</t>
  </si>
  <si>
    <t>OIV-MA-AS321-05A (Typ II-Methode, Fällung als Bariumsulfat), modifiziert</t>
  </si>
  <si>
    <t>VO(EWG) Nr. 2676/90 Anhang Nr. 12 Ziffer 1.1 oder 2, modifiziert</t>
  </si>
  <si>
    <t>Der Konservierungsstoff wird mit der Probe in eine Mischung aus Ammoniumacetat/Essigsäure-Puffer und Methanol verbracht, durch Hochleistungsflüssigkeitschromatographie an Reverse-phase-Säule getrennt und mit UV-Detektion erfasst.</t>
  </si>
  <si>
    <t>Der Konservierungsstoff wird mit der Probe in eine Mischung aus Ammoniumacetat/Essigsäure-Puffer und Methanol verbracht, durch Hochleistungsflüssigkeitschromatographie an Reverse-phase-Säule getrennt und mit UV-Detektion erfasst.
Die Fundstelle L32.16-1 verweist auf die Methode L 00.00-9 nach der die Untersuchung durchgeführt wird. Sie wird nicht mehr als eigenständige Methode abgefragt. Anzugeben ist L 00.00-9</t>
  </si>
  <si>
    <t>Die Fundstelle verweist auf die Methode L 00.00-9 nach der die Untersuchung durchgeführt wird. Sie wird nicht mehr als eigenständige Methode abgefragt. Anzugeben ist L 00.00-9</t>
  </si>
  <si>
    <t>D-Äpfelsäure wird mit D-Malat-Dehydrogenase zu Oxalacetat umgesetzt, das in Pyruvat und Kohlensäure gespalten wird.</t>
  </si>
  <si>
    <t>enzymatisch n. Boehringer / r-Biopharm</t>
  </si>
  <si>
    <r>
      <t>Referenzmethode:</t>
    </r>
    <r>
      <rPr>
        <sz val="11"/>
        <rFont val="Times New Roman"/>
        <family val="1"/>
      </rPr>
      <t xml:space="preserve"> Umsetzung von D-Lactat mit  D-Lactat-Dehydrogenase zu Pyruvat. Pyruvat wird in Anwesenheit von L-Glutamat mit Glutamat-Pyruvat-Transaminase entfernt.</t>
    </r>
  </si>
  <si>
    <t>enzymatisch nach Boehringer / r-Biopharm</t>
  </si>
  <si>
    <t>Umsetzung von D-Lactat mit D-Lactat-Dehydrogenase zu Pyruvat. Pyruvat wird in Anwesenheit von L-Glutamat mit Glutamat-Pyruvat-Transaminase entfernt.</t>
  </si>
  <si>
    <t>Sorbinsäure wird mittels Wasserdampfdestillation 
abgetrennt und spektralphotometrisch im UV bestimmt.
Zur Entfernung störender Substanzen wird ein Teil des Destillates mit Calciumhydroxid alkalisiert und zu Trockne eingeengt.</t>
  </si>
  <si>
    <t>VO(EWG) Nr. 2676/90, Anhang Nr. 20</t>
  </si>
  <si>
    <t>VO(EWG) Nr. 2676/90, Anhang Nr.18, Ziffer 1.1 oder 2.4</t>
  </si>
  <si>
    <t>Gaschromatographische Bestimmung nach Ausschütteln mit Diethylether</t>
  </si>
  <si>
    <t>VO(EWG)Nr.2676/90, Anhang Nr. 9</t>
  </si>
  <si>
    <t>Die Veraschung des Weinextraktes wird bis zur vollständigen Verbrennung des Kohlenstoffs bei 500° bis 550° C durchgeführt</t>
  </si>
  <si>
    <t>Atomabsorptionsspektrometrie unter Zusatz von 
Cäsiumchlorid direkt aus dem Wein</t>
  </si>
  <si>
    <t>VO(EWG) Nr. 2676/90, Anhang Nr. 26 Ziffer 1.1 oder 2</t>
  </si>
  <si>
    <t>VO(EWG) Nr. 2676/90 Anhang Nr. 27, Ziffer 1.1 oder 2</t>
  </si>
  <si>
    <t>VO(EWG) Nr. 2676/90, Anhang Nr. 28, streng</t>
  </si>
  <si>
    <t>Atomabsorptionsspektrometrie; 
Messung des verdünnten Weins</t>
  </si>
  <si>
    <t>Amtliche Sammlung nach § 64 LFGB Nr. L 00.00-9</t>
  </si>
  <si>
    <t>Amtliche Sammlung nach § 64 LFGB Nr. L 32.16-1</t>
  </si>
  <si>
    <t>Amtl. Sammlung nach § 64 LFGB, L-00.00-9</t>
  </si>
  <si>
    <t>alle Verfahren</t>
  </si>
  <si>
    <t>VO(EWG) Nr. 2676/90 Anhang Nr. 29, streng</t>
  </si>
  <si>
    <t>Allgemeine Verwaltungsvorschrift V. 29</t>
  </si>
  <si>
    <t>Amtliche Sammlung nach § 64 LFGB L 31.00-10</t>
  </si>
  <si>
    <t>VO(EWG) Nr. 2676/90, Anhang Nr. 11, streng</t>
  </si>
  <si>
    <t>Direkte Bestimmung der Chloride im Wein durch 
potentiometrische Titration mit einer Ag/AgCl-Elektrode</t>
  </si>
  <si>
    <t>Amtliche Sammlung nach § 64 LFGB L 31.00-6</t>
  </si>
  <si>
    <t>VO(EWG) Nr. 2676/90 Anhang Nr. 12 Ziffer 1.1 oder 2, streng</t>
  </si>
  <si>
    <t>Fällung als Bariumsulfat, das gravimetrisch bestimmt wird</t>
  </si>
  <si>
    <t>Parameter 4</t>
  </si>
  <si>
    <t>Parameter 5</t>
  </si>
  <si>
    <t>Parameter 6</t>
  </si>
  <si>
    <t>Parameter 7</t>
  </si>
  <si>
    <t>Parameter 8</t>
  </si>
  <si>
    <t>Methode</t>
  </si>
  <si>
    <t>Bezeichnung des Analysenverfahrens</t>
  </si>
  <si>
    <t>Modifikation</t>
  </si>
  <si>
    <t>x</t>
  </si>
  <si>
    <t>Beispielhafter Wert [mg/kg]</t>
  </si>
  <si>
    <t>Parameter 9</t>
  </si>
  <si>
    <t>Teilnahmen</t>
  </si>
  <si>
    <t>Teilnahme</t>
  </si>
  <si>
    <t>Beschreibung der verwendeten Analysenverfahren (Teil 2)</t>
  </si>
  <si>
    <t>Beschreibung der verwendeten Analysenverfahren (Teil 1)</t>
  </si>
  <si>
    <t>Parameter 10</t>
  </si>
  <si>
    <t>Ergebnisangabe mit 3 signifikanten Ziffern [mg/kg]</t>
  </si>
  <si>
    <t>Signifikante
Stellen</t>
  </si>
  <si>
    <t>Deadline</t>
  </si>
  <si>
    <t>Parameter 18</t>
  </si>
  <si>
    <t>VO(EWG) Nr. 2676/90, Anhang Nr.18, Ziffer 1.1 oder 2.4, modifiziert</t>
  </si>
  <si>
    <t>VO(EWG) Nr. 2676/90, Anhang Nr. 22 Ziffer 1.1oder 2, streng</t>
  </si>
  <si>
    <t>VO(EWG) Nr. 2676/90, Anhang Nr. 22 Ziffer 1.2 oder 3, streng</t>
  </si>
  <si>
    <t>VO(EWG) Nr. 2676/90, Anhang Nr. 22 Ziffer 1.2 oder 3, modifiziert</t>
  </si>
  <si>
    <t>Flammenphotometrie</t>
  </si>
  <si>
    <t>Amtliche Sammlung nach § 64 LFGB Nr. L 31.00-10</t>
  </si>
  <si>
    <t>Amtliche Sammlung nach § 64 LFGB Nr. L 31.00-10, modifiziert</t>
  </si>
  <si>
    <t>Atomabsorptionsspektrometrie</t>
  </si>
  <si>
    <t>Komplexometrische Titration</t>
  </si>
  <si>
    <t>Allgemeine Verwaltungsvorschrift Nr. V.6</t>
  </si>
  <si>
    <t>photometrisch, auch automatisiert</t>
  </si>
  <si>
    <t>Amtliche Sammlung nach § 64 LFGB Nr. L 06.00-9</t>
  </si>
  <si>
    <t>Amtliche Sammlung nach § 64 LFGB Nr. L 06.00-9, modifiziert</t>
  </si>
  <si>
    <t>Amtliche Sammlung nach § 64 LFGB Nr. L 31.00-6</t>
  </si>
  <si>
    <t>Amtliche Sammlung nach § 64 LFGB Nr. L 31.00-6, modifiziert</t>
  </si>
  <si>
    <t>Gravimetrisch als Bariumsulfat</t>
  </si>
  <si>
    <t>Annahmeschluss/Deadline:</t>
  </si>
  <si>
    <t>Tabelle wurde bereits einmal erfolgreich gesendet, es handelt sich um eine Aktualisierung:
Sheet was already sent successfully - this is an update of the results</t>
  </si>
  <si>
    <t>Parameter 11</t>
  </si>
  <si>
    <t>Parameter 12</t>
  </si>
  <si>
    <t>Parameter 13</t>
  </si>
  <si>
    <t>Parameter 14</t>
  </si>
  <si>
    <t>Parameter 15</t>
  </si>
  <si>
    <t>Parameter 16</t>
  </si>
  <si>
    <t>Parameter 17</t>
  </si>
  <si>
    <t>g/L</t>
  </si>
  <si>
    <t>mg/L</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</si>
  <si>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</si>
  <si>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Examples for transmissions of results:</t>
  </si>
  <si>
    <t>Computed Value [mg/kg]</t>
  </si>
  <si>
    <t>Transmission of result [mg/kg]</t>
  </si>
  <si>
    <t>It a test material the element "Mg" was quantified. You are asked to report 3 significant numbers. The following computational contents are determined:</t>
  </si>
  <si>
    <t>Teilnahme:</t>
  </si>
  <si>
    <t>Kontaktperson</t>
  </si>
  <si>
    <t>Contact person</t>
  </si>
  <si>
    <t>Name</t>
  </si>
  <si>
    <t>eMail</t>
  </si>
  <si>
    <t>eMail-Address</t>
  </si>
  <si>
    <t>Telefon (inklusive Vorwahl):</t>
  </si>
  <si>
    <t>telefone (including country and area code)</t>
  </si>
  <si>
    <t>eMail-Kontrolle:</t>
  </si>
  <si>
    <t>Ergebnis der Überprüfung:</t>
  </si>
  <si>
    <t>Schreiben Sie Ihre Daten in die gelb hinterlegten Felder. Geben Sie Ihre Ergebnisse in den aufgeführten Einheiten an.
Write your data into the yellow cells. Give your results in the units of coulumn 2.</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</si>
  <si>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</si>
  <si>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Falls Sie einen Parameter nicht bearbeiten, lassen Sie die zugehörigen Ergebnisdatenfelder bitte leer.
If you are not analysing parameters in your laboratory do not write anything into the corresponding fields for the results.</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</si>
  <si>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</si>
  <si>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</si>
  <si>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</si>
  <si>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</si>
  <si>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interne</t>
  </si>
  <si>
    <t>HPLC, verschiedene Ausführungsformen</t>
  </si>
  <si>
    <t>Glycerin</t>
  </si>
  <si>
    <t>Cyclische Diglycerine</t>
  </si>
  <si>
    <t>3-MPD</t>
  </si>
  <si>
    <t>Ethylenglykol</t>
  </si>
  <si>
    <t>Diethylenglykol</t>
  </si>
  <si>
    <t>D-Äpfelsäure</t>
  </si>
  <si>
    <t>D-Milchsäure</t>
  </si>
  <si>
    <t>Shikimisäure</t>
  </si>
  <si>
    <t>Fumarsäure</t>
  </si>
  <si>
    <t>Sorbinsäure</t>
  </si>
  <si>
    <t>Benzoesäure</t>
  </si>
  <si>
    <t>Salicylsäure</t>
  </si>
  <si>
    <t>Asche</t>
  </si>
  <si>
    <t>Natrium</t>
  </si>
  <si>
    <t>Kalium</t>
  </si>
  <si>
    <t>Magnesium</t>
  </si>
  <si>
    <t>Calcium</t>
  </si>
  <si>
    <t>Chlorid</t>
  </si>
  <si>
    <t>Kaliumsulfat</t>
  </si>
  <si>
    <t>Gaschromatographie mit FID nach Destillation</t>
  </si>
  <si>
    <t>Fourier-Transform-Infrarotspektroskopie im mittleren Infrarot, z.B. WineScan</t>
  </si>
  <si>
    <t>GC/MS nach Aussalzen und Extraktion mit Cyclohexan nach U. Lampe et al. DLR 93, 103 - 110 (1997)</t>
  </si>
  <si>
    <t>GC/MS nach Aussalzen, Extraktion mit Chloroform und Silylierung nach Otteneder et al. DLR 95, 175 - 175 (1999)</t>
  </si>
  <si>
    <t>Modifiziert</t>
  </si>
  <si>
    <t>05b</t>
  </si>
  <si>
    <t>Modifkation</t>
  </si>
  <si>
    <t>Sonstiges / other</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</si>
  <si>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</si>
  <si>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Zur Beschreibung des Analysenverfahrens verwenden Sie bitte die im unteren Teil dieses Datenblatts enthaltenen Auswahlfelder.
To describe your method use the Pulldown-menus following after the result area</t>
  </si>
  <si>
    <t>Parameter</t>
  </si>
  <si>
    <t>Einheit</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</si>
  <si>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</si>
  <si>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</si>
  <si>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</si>
  <si>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</si>
  <si>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</si>
  <si>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</si>
  <si>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</si>
  <si>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</si>
  <si>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</si>
  <si>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</si>
  <si>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</si>
  <si>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</si>
  <si>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</si>
  <si>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</si>
  <si>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</si>
  <si>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</si>
  <si>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</si>
  <si>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</si>
  <si>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</si>
  <si>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</si>
  <si>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</si>
  <si>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</si>
  <si>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</si>
  <si>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</si>
  <si>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19</t>
  </si>
  <si>
    <t>Parameter 20</t>
  </si>
  <si>
    <t>Parameter 21</t>
  </si>
  <si>
    <t>Methanol</t>
  </si>
  <si>
    <t>In der Asche enthaltenes Phosphat wird in salpetersurer Lösung mit Ammoniummonovanadat und Ammoniumheptamolybdat umgesetzt. Die entstandane gelbe Verbindung wird photometrisch gemessen.</t>
  </si>
  <si>
    <t>Schweizer. Lebensmittelbuch (Kapitel und Abschnitt ergänzen!)</t>
  </si>
  <si>
    <t xml:space="preserve">Allgemeine Verwaltungsvorschrift Kapitel V.4 oder Frank, Weinanalytik B.V.4  </t>
  </si>
  <si>
    <t>komplexometrische Titration mit Ce(IV) nach Rebelein</t>
  </si>
  <si>
    <r>
      <t>VO(EWG) Nr. 2676/90 Anhang Nr. 27, Ziffer 1.2 [</t>
    </r>
    <r>
      <rPr>
        <strike/>
        <sz val="10"/>
        <color indexed="8"/>
        <rFont val="Arial"/>
        <family val="2"/>
      </rPr>
      <t>oder 3</t>
    </r>
    <r>
      <rPr>
        <sz val="10"/>
        <color indexed="8"/>
        <rFont val="Arial"/>
        <family val="2"/>
      </rPr>
      <t>]</t>
    </r>
  </si>
  <si>
    <r>
      <t>VO(EWG) Nr. 2676/90, Anhang Nr. 26 Ziffer 1.2 [</t>
    </r>
    <r>
      <rPr>
        <strike/>
        <sz val="10"/>
        <color indexed="8"/>
        <rFont val="Arial"/>
        <family val="2"/>
      </rPr>
      <t>oder 3</t>
    </r>
    <r>
      <rPr>
        <sz val="10"/>
        <color indexed="8"/>
        <rFont val="Arial"/>
        <family val="2"/>
      </rPr>
      <t>]</t>
    </r>
  </si>
  <si>
    <t>Gaschromatographie aus dem Headspace mit FID</t>
  </si>
  <si>
    <t>Allgemeine Verwaltungsvorschrift Kapitel V.12 (photometrisch nach Rebelein)</t>
  </si>
  <si>
    <t>Gaschromatographie mit massenselektivem Dektektor (GC/MS)</t>
  </si>
  <si>
    <t>Gaschromatographie mit Flammenionisationsdetektor (GC/FID)</t>
  </si>
  <si>
    <t>Schleichreaktion</t>
  </si>
  <si>
    <t>Schleichreaktion berücksichtigt:</t>
  </si>
  <si>
    <t>Schleichreaktion beobachtet und bei der Berechnung berücksichtigt</t>
  </si>
  <si>
    <t>Schleichreaktion beobachtet aber bei der Berechnung nicht berücksichtigt</t>
  </si>
  <si>
    <t>keine Schleichreaktion beobachtet</t>
  </si>
  <si>
    <t xml:space="preserve">Amtliche Sammlung nach § 64 LFGB Nr. L 00.00-9 (hierauf verweist L 32.16-1) </t>
  </si>
  <si>
    <t>Amtliche Sammlung nach § 64 LFGB Nr. L 00.00-9 (hierauf verweist L 32.16-1), modifiziert</t>
  </si>
  <si>
    <t>Amtliche Sammlung nach § 64 LFGB Nr. L 00.00-9 (hierauf verweist L 32.16-1)</t>
  </si>
  <si>
    <t>Amtliche Sammlung nach § 64 LFGB Nr. L 31.00-4</t>
  </si>
  <si>
    <t>Amtliche Sammlung nach § 64 LFGB Nr. L 31.00-4, modifiziert</t>
  </si>
  <si>
    <t>Ionenchromatographie, verschiedene Ausführungsformen</t>
  </si>
  <si>
    <t>Berechnung aus Leitfähigkeit nach Müller und Würdig, Weinwirtschaft Technik Nr. 11, S. 356-369 (1985)</t>
  </si>
  <si>
    <t>Berechnung aus Leitfähigkeit; nach anderer Formel (Literaturangabe erforderlich)</t>
  </si>
  <si>
    <t>Berechnung aus Leitfähigkeit nach Hupf (bitte Literaturangabe ergänzen)</t>
  </si>
  <si>
    <t>Ion-coupled-Plasma mit massenselektiver Detektion (ICP-MS)</t>
  </si>
  <si>
    <t>Ion-coupled-Plasma mit optischer Emissionsspektrometrie (ICP-OES)</t>
  </si>
  <si>
    <t>Allgemeine Verwaltungsvorschrift Kapitel V.6 (Schneyder, Mitt. Klosterneuburg VI., S. 309 (1956))</t>
  </si>
  <si>
    <t>Aus der gegen Tashiro-Indikator austitrierten Aschelösung werden Kationen mit Kationenaustauscher entfernt. Das Filtrat wird bei pH 4,6 mit Cer(III)-chlorid im Überschuss versetzt und die durch Bildung von Cer(III)-phosphat freigesetzte Säure bis zum pH 4,6 titriert. (Schneyder, Mitteilungen Rebe und Wein Klosterneuburg VI, S. 309 (1956)</t>
  </si>
  <si>
    <t>Shikimisäure wird direkt, ohne Probenvorbereitung, mittels isokratischer HPLC mit gekoppelten Säulen nach Vortrennung der organischen Säuren mit Hilfe einer C18-Säule und vollständiger Auftrennung mit einer Kationenaustauschsäule bei 65 °C mittels eines UV-Detektor bei 210 nm bestimmt.</t>
  </si>
  <si>
    <t>Atomabsorptionsspektrometrie; 
Messung des verdünnten Weins nach Zusatz von Lanthanchlorid</t>
  </si>
  <si>
    <t>O.I.V. Resolution OENO 33/2004 (HPLC mit UV-Detektion; siehe Tabelle Methoden)</t>
  </si>
  <si>
    <t>O.I.V. Resolution OENO 33/2004 (HPLC mit UV-Detektion, siehe Tabelle Methoden), modifiziert</t>
  </si>
  <si>
    <t>O.I.V. Resolution OENO 06/2006</t>
  </si>
  <si>
    <t>Die Konservierungsstoffe werden mittels HPLC nach direkter Injektion der Proben, isokratischer Trennung auf einer Umkehrphase und UV-Detektion bei 235 nm bestimmt.</t>
  </si>
  <si>
    <t>O.I.V. Resolution OENO 06/2006 (isokratische HPLC an RP-Säule mit UV-Detektion; siehe Tabellenblatt "Methoden")</t>
  </si>
  <si>
    <t>O.I.V. Resolution OENO 06/2006 (isokratische HPLC an RP-Säule mit UV-Detektion; siehe Tabellenblatt "Methoden"), modifiziert</t>
  </si>
  <si>
    <t xml:space="preserve">GC/MS nach Aussalzen und Extraktion mit Diethylether nach O.I.V. Resolution OENO 11/2007 ident. mit C.Fauhl et al., JAOAC (2004)  </t>
  </si>
  <si>
    <t>Kombination aus 1 bis 3 (Art der Kombination bitte beschreiben!)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</si>
  <si>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</si>
  <si>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</si>
  <si>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</si>
  <si>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</si>
  <si>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t>In einigen Fällen, z.B. bei Gehalten um 1 g/L oder 10 g/L, ist die Vorgabe gültiger Stellen schwierig: Die Ergebnisse „1,006 g/L und
0,986 g/L sind vergleichbar, nicht aber „1,01 g/L“ und „0,986 g/L“. Die Angabe einer zusätzlichen Stelle bei 1,01 g/L ist hier angebracht.</t>
  </si>
  <si>
    <r>
      <t>Phosphat (PO</t>
    </r>
    <r>
      <rPr>
        <vertAlign val="subscript"/>
        <sz val="13"/>
        <rFont val="Times New Roman"/>
        <family val="1"/>
      </rPr>
      <t>4</t>
    </r>
    <r>
      <rPr>
        <vertAlign val="superscript"/>
        <sz val="13"/>
        <rFont val="Times New Roman"/>
        <family val="1"/>
      </rPr>
      <t>3-</t>
    </r>
    <r>
      <rPr>
        <sz val="13"/>
        <rFont val="Times New Roman"/>
        <family val="1"/>
      </rPr>
      <t>)</t>
    </r>
  </si>
  <si>
    <t>ja / yes</t>
  </si>
  <si>
    <t>nein / no</t>
  </si>
  <si>
    <t>potentiometrische Titration</t>
  </si>
  <si>
    <t>Hochdruckflüssigkeitschromatographie, verschiedene Ausführungsformen</t>
  </si>
  <si>
    <t>modifiziert</t>
  </si>
  <si>
    <t>Bezeichnung des Analyseverfahrens in der Auswahl-Liste</t>
  </si>
  <si>
    <t>Erweiterte Kurzbeschreibung wichtigter Verfahrenmerkmale (Prinzip); sonstige Erläuterungen und Literaturstellen</t>
  </si>
  <si>
    <t>Headspace -Gaschromatographie mit FID</t>
  </si>
  <si>
    <t>OIV-MA-AS312-05 (Typ IV-Methode; entspricht enzymatisch nach Roche / r-Biopharm)</t>
  </si>
  <si>
    <t>enzymatisch nach Roche / r-Biopharm Nr. 10 148 270 035</t>
  </si>
  <si>
    <t>Gaschromatographie, verschiedene Ausführungsformen</t>
  </si>
  <si>
    <t>Phosphat (PO43-)</t>
  </si>
  <si>
    <t>OIV-MA-AS315-15 (Typ II-Methode, GC/MS nach Aussalzen und Extraktion mit Diethylether; ident. mit C.Fauhl et al., JAOAC (2004))</t>
  </si>
  <si>
    <t>GC/MS nach Aussalzen und Extraktion mit Cyclohexan nach U. Lampe et al., DLR (1997)</t>
  </si>
  <si>
    <t>GC/MS nach Aussalzen, Extraktion mit Chloroform und Silylierung nach Otteneder et al., DLR (1999)</t>
  </si>
  <si>
    <t>Bei dem Verfahren OIV-MA-AS315-15 erfolgt die Extraktion mit Diethylether. Das Verfahren ist identisch ist mit dem Verfahren nach C.Fauhl et al., JAOAC International 87, 1179-1188 (2004).</t>
  </si>
  <si>
    <t>Als Extraktionslösemittel wird Cyclohexan verwendet.</t>
  </si>
  <si>
    <t>Als Extraktionslösemittel wird Chloroform eingesetzt und anschließend eine Silylierung mit MSTFA durchgeführt.</t>
  </si>
  <si>
    <t>Die vorgeschlagenen Verfahren beruhen auf GC/MS nach Zusatz von 1,4-Butandiol-d8 als internem Standard, Aussalzen und Extraktion mit einem Lösungsmittel.</t>
  </si>
  <si>
    <t>Gaschromatographie mit massenselektivem Detektor (GC/MS)</t>
  </si>
  <si>
    <t>1,2-Propandiol</t>
  </si>
  <si>
    <t>Der Parameter wurde neu aufgenommen.</t>
  </si>
  <si>
    <t>OIV-MA-AS313-12A (Typ II-Methode, enzymatisch)</t>
  </si>
  <si>
    <t>OIV-MA-AS313-12A (Typ II-Methode, enzymatisch), modifiziert</t>
  </si>
  <si>
    <t>enzymatisch nach Roche / r-Biopharm Nr. 11 215 558 035</t>
  </si>
  <si>
    <r>
      <t xml:space="preserve">OIV-MA-AS313-12A (Typ II-Methode, enzymatisch), </t>
    </r>
    <r>
      <rPr>
        <b/>
        <sz val="11"/>
        <rFont val="Times New Roman"/>
        <family val="1"/>
      </rPr>
      <t>modifiziert</t>
    </r>
  </si>
  <si>
    <t>OIV-MA-AS313-07 Nr. 5.2 (Typ II-Methode, enzymatisch)</t>
  </si>
  <si>
    <t>OIV-MA-AS313-07 Nr. 5.2 (Typ II-Methode, enzymatisch), modifiziert</t>
  </si>
  <si>
    <t>enzymatisch nach Roche / r-Biopharm Nr. 11 112 821 035</t>
  </si>
  <si>
    <r>
      <t xml:space="preserve">OIV-MA-AS313-07 Nr. 5.2 (Typ II-Methode, enzymatisch), </t>
    </r>
    <r>
      <rPr>
        <b/>
        <sz val="10"/>
        <color indexed="8"/>
        <rFont val="Arial"/>
        <family val="2"/>
      </rPr>
      <t>modifiziert</t>
    </r>
  </si>
  <si>
    <t>OIV-MA-AS313-17 (Typ II-Methode, (HPLC mit UV-Detektion)</t>
  </si>
  <si>
    <t>OIV-MA-AS313-17 (Typ II-Methode, (HPLC mit UV-Detektion), modifiziert</t>
  </si>
  <si>
    <r>
      <t xml:space="preserve">OIV-MA-AS313-17 (Typ II-Methode, (HPLC mit UV-Detektion), </t>
    </r>
    <r>
      <rPr>
        <b/>
        <sz val="11"/>
        <rFont val="Times New Roman"/>
        <family val="1"/>
      </rPr>
      <t>modifiziert</t>
    </r>
  </si>
  <si>
    <t>Hochleistungsflüssigkeitschromatographie (HPLC), verschiedene andere Ausführungsformen</t>
  </si>
  <si>
    <t>OIV-MA-AS313-14A (Typ IV-Methode, UV-Spektrometrie nach Wasserdampfdestillation)</t>
  </si>
  <si>
    <t>OIV-MA-AS313-14A (Typ IV-Methode, UV-Spektrometrie nach Wasserdampfdestillation), modifiziert</t>
  </si>
  <si>
    <t>OIV-MA-AS313-14B (Typ IV-Methode, Gaschromatographie nach Extraktion mit Diethylether)</t>
  </si>
  <si>
    <t>OIV-MA-AS313-20 (Typ IV-Methode, (isokratische HPLC an RP-Säule mit UV-Detektion), modifiziert</t>
  </si>
  <si>
    <r>
      <t xml:space="preserve">OIV-MA-AS313-14A (Typ IV-Methode, UV-Spektrometrie nach Wasserdampfdestillation), </t>
    </r>
    <r>
      <rPr>
        <b/>
        <sz val="11"/>
        <rFont val="Times New Roman"/>
        <family val="1"/>
      </rPr>
      <t>modifiziert</t>
    </r>
  </si>
  <si>
    <t>VO(EWG) Nr. 2676/90, Anhang Nr. 22 Ziffer 1.1oder 2, modifiziert</t>
  </si>
  <si>
    <r>
      <t xml:space="preserve">OIV-MA-AS313-14A (Typ IV-Methode, Gaschromatographie nach Extraktion mit Diethylether), </t>
    </r>
    <r>
      <rPr>
        <b/>
        <sz val="11"/>
        <rFont val="Times New Roman"/>
        <family val="1"/>
      </rPr>
      <t>modifiziert</t>
    </r>
  </si>
  <si>
    <t>OIV-MA-AS313-20 (Typ IV-Methode, (isokratische HPLC an RP-Säule mit UV-Detektion</t>
  </si>
  <si>
    <t>OIV-MA-AS313-20 (Typ IV-Methode, (isokratische HPLC an RP-Säule mit UV-Detektion; näheres s. Tabellenblatt "Methoden")</t>
  </si>
  <si>
    <r>
      <t xml:space="preserve">Amtliche Sammlung nach § 64 LFGB Nr. L 00.00-9 (hierauf verweist L 32.16-1), </t>
    </r>
    <r>
      <rPr>
        <b/>
        <sz val="11"/>
        <rFont val="Times New Roman"/>
        <family val="1"/>
      </rPr>
      <t>modifiziert</t>
    </r>
  </si>
  <si>
    <t>Hochleistungsflüssigkeitschromatographie, verschiedene sonstige Ausführungsformen</t>
  </si>
  <si>
    <t>OIV-MA-AS2-04 (Typ I-Methode, Veraschung bei 500 °C bis 550 °C)</t>
  </si>
  <si>
    <t>OIV-MA-AS2-04 (Typ I-Methode, Veraschung bei 500 °C bis 550 °C), modifiziert</t>
  </si>
  <si>
    <t xml:space="preserve">Allgemeine Verwaltungsvorschrift Kapitel V.4 oder Frank-Junge, Weinanalytik B.V.4  </t>
  </si>
  <si>
    <t>VO(EWG)Nr.2676/90, Anhang Nr. 9, modifiziert</t>
  </si>
  <si>
    <t>Die nach Eindapfen zur Trockne verbleibenden Inhaltsstoffe der Probe werden bis zur vollständigen Verbrennung des Kohlenstoffs bei nicht über 550 °C verascht.</t>
  </si>
  <si>
    <t>Schweizer. Lebensmittelbuch SLMB (Methoden-Nr. ergänzen!)</t>
  </si>
  <si>
    <t>Schweizer. Lebensmittelbuch SLMB (Methoden-Nummer ergänzen!)</t>
  </si>
  <si>
    <t>OIV-MA-AS322-03A (Typ II-Methode, Atomabsorptionsspektrometrie mit Cäsiumchlorid)</t>
  </si>
  <si>
    <t>OIV-MA-AS322-03A (Typ II-Methode, Atomabsorptionsspektrometrie mit Cäsiumchlorid), modifiziert</t>
  </si>
  <si>
    <t>OIV-MA-AS322-03B (Typ III-Methode, Flammenphotometrie)</t>
  </si>
  <si>
    <t>OIV-MA-AS322-03B (Typ III-Methode, Flammenphotometrie), modifiziert</t>
  </si>
  <si>
    <t>Bernsteinsäure</t>
  </si>
  <si>
    <t>Determination of ash content in Slovenian wines by empirical equations; Tatjana Kosmerl, Dejan Bavcar; Zb.Bioteh. Fak. Univ. Ljublj. Kmet 81-2 Okt.</t>
  </si>
  <si>
    <t>Ergebnisdatenblatt - Resultsheet</t>
  </si>
  <si>
    <t>Wein, erweiterte Parameter - Wine, extended parameters</t>
  </si>
  <si>
    <r>
      <t xml:space="preserve">Kunden-Nr.
</t>
    </r>
    <r>
      <rPr>
        <sz val="10"/>
        <rFont val="Times New Roman"/>
        <family val="1"/>
      </rPr>
      <t>(Client-Nb.)</t>
    </r>
  </si>
  <si>
    <r>
      <t xml:space="preserve">Postleitzahl
</t>
    </r>
    <r>
      <rPr>
        <sz val="10"/>
        <rFont val="Times New Roman"/>
        <family val="1"/>
      </rPr>
      <t>(ZIP-Code)</t>
    </r>
  </si>
  <si>
    <t>Zu einigen Parametern sind die Prinzipien der Verfahren im Datenblatt "Methoden" aufgeführt. Geben Sie die Methode mit "modifiziert" an, wenn Ihr Verfahren nicht alle Merkmale der Prinzip-Beschreibung enthält! Nutzen Sie die beschriebenen Prinzipien auch dazu, um Ihre Methode möglichst einer in der Auswahlliste aufgeführten Methode zuzuordnen. Dadurch kann eine unnötige Vielzahl von Methodenangaben vermieden werden.
Principles of some methods are listed in the sheet "Methoden". If you choose a method-description without the addition "modifiziert" all points of the described principle should be fulfilled. Use the principles of the methods for choosing your selection from the pulldown-menus!</t>
  </si>
  <si>
    <r>
      <t>Phosphat (PO</t>
    </r>
    <r>
      <rPr>
        <vertAlign val="subscript"/>
        <sz val="12"/>
        <rFont val="Times New Roman"/>
        <family val="1"/>
      </rPr>
      <t>4</t>
    </r>
    <r>
      <rPr>
        <vertAlign val="superscript"/>
        <sz val="12"/>
        <rFont val="Times New Roman"/>
        <family val="1"/>
      </rPr>
      <t>3-</t>
    </r>
    <r>
      <rPr>
        <sz val="12"/>
        <rFont val="Times New Roman"/>
        <family val="1"/>
      </rPr>
      <t>)</t>
    </r>
  </si>
  <si>
    <t>OIV-MA-AS312-03A (Typ II-Methode; Gaschromatographie mit FID nach Destillation)</t>
  </si>
  <si>
    <t>OIV-MA-AS312-03A (Typ II-Methode; Gaschromatographie mit FID nach Destillation), modifiziert</t>
  </si>
  <si>
    <t>Gaschromatographie mit FID nach Destillation, andere Verfahren (Kurzbeschreibung eintragen)</t>
  </si>
  <si>
    <t>Gaschromatographie/Massenspektrometrie nach Destillation</t>
  </si>
  <si>
    <t>1H-Kernresonanzspektroskopie</t>
  </si>
  <si>
    <t>Gravimetrisch als Bariumsulfat (zweckmäßiger als 'OIV-MA-AS321, modifiziert' eintragen)</t>
  </si>
  <si>
    <r>
      <rPr>
        <vertAlign val="superscript"/>
        <sz val="12"/>
        <rFont val="Times New Roman"/>
        <family val="1"/>
      </rPr>
      <t>1</t>
    </r>
    <r>
      <rPr>
        <sz val="12"/>
        <rFont val="Times New Roman"/>
        <family val="1"/>
      </rPr>
      <t>H-Kernresonanzspektroskopie</t>
    </r>
  </si>
  <si>
    <t>enzymatisch (auch automatisiert) mit Testsatz von Thermo Scientific (Bitte Bestell-Nr. ergänzen)</t>
  </si>
  <si>
    <t>enzymatisch (auch automatisiert) nach Roche / r-Biopharm Nr. 10 148 270 035</t>
  </si>
  <si>
    <t>OIV-MA-AS313-14B (Typ IV-Methode, Gaschromatographie nach Extraktion mit Diethylether), modifiziert</t>
  </si>
  <si>
    <t>photometrisch, auch automatisiert; (Bitte farbgebendes Reagenz angeben)</t>
  </si>
  <si>
    <r>
      <rPr>
        <vertAlign val="superscript"/>
        <sz val="11"/>
        <rFont val="Times New Roman"/>
        <family val="1"/>
      </rPr>
      <t>1</t>
    </r>
    <r>
      <rPr>
        <sz val="11"/>
        <rFont val="Times New Roman"/>
        <family val="1"/>
      </rPr>
      <t>H-Kernresonanzspektroskopie</t>
    </r>
  </si>
  <si>
    <t>Massenspektrometrie mit induktiv gekoppeltem Plasma (ICP-MS)</t>
  </si>
  <si>
    <t>frühere Bezeichnung des Verfahrens in der Auswahl-Liste</t>
  </si>
  <si>
    <t>zuletzt verwendet</t>
  </si>
  <si>
    <t>Vorschlag betreffend Aufnahme</t>
  </si>
  <si>
    <t>ergänzt in Auswertung und Bericht 2019</t>
  </si>
  <si>
    <t>Gaschromatographie/Massenspektrometrie aus dem Headspace</t>
  </si>
  <si>
    <t>Gaschromatographie mit FID ohne Destillation</t>
  </si>
  <si>
    <t>wiederholte Verwendung abwarten</t>
  </si>
  <si>
    <t>vor 2015</t>
  </si>
  <si>
    <t>derzeit nicht im Parametersatz enthalten</t>
  </si>
  <si>
    <t>Enzymatisch , mit Testsatz von ThermoScientific Nr. 984306</t>
  </si>
  <si>
    <t xml:space="preserve">Bemerkung: </t>
  </si>
  <si>
    <t>nach versuchsweiser Aufnahme 2015 auf Ergebnisblatt seit 2017 ausgeblendet</t>
  </si>
  <si>
    <t>Ionenchromatographie</t>
  </si>
  <si>
    <t>falls auch 2021 nicht verwendet: löschen.</t>
  </si>
  <si>
    <t>ergänzt in Auswertung und Bericht 2017 (letzte Abfrage des Parameters)</t>
  </si>
  <si>
    <t>LC-MS/MS</t>
  </si>
  <si>
    <t>HPLC-DAD</t>
  </si>
  <si>
    <t>wiederholte Verwendung abwarten; Beschreibung unzureichend</t>
  </si>
  <si>
    <t>DIN EN 15621, mod. (unzureichend, das Verfahrensprinzip fehlt)</t>
  </si>
  <si>
    <t>ASU §64 LFGB L00-00.144 (ICP-OES)</t>
  </si>
  <si>
    <t>2017 + 2019 wiederholte Verwendung abwarten</t>
  </si>
  <si>
    <t>nur 2017 wiederholte Verwendung abwarten</t>
  </si>
  <si>
    <t>ergänzt in Auswertung und Bericht ab 2017</t>
  </si>
  <si>
    <t>Flammen AAS / Atomabsorptionsspektrometrie, weitere Verfahren (bitte beschreiben)</t>
  </si>
  <si>
    <t>2017; in 2019 als DIN EN 15763 wiederholte Verwendung abwarten</t>
  </si>
  <si>
    <t>2017; in 2019 als DIN EN 15763; wiederholte Verwendung abwarten</t>
  </si>
  <si>
    <t>OIV-MA-AS322-08 (Typ IV-Methode, Atomabsorptionsspektrometrie), modifiziert, z.B. ohne Alkoholentfernung</t>
  </si>
  <si>
    <t xml:space="preserve"> wiederholte Verwendung abwarten</t>
  </si>
  <si>
    <t>HPLC (verschiedene Ausführungsformen; bitte beschreiben)</t>
  </si>
  <si>
    <t>enzymatisch, automatisiert (bitte Enzymkit angeben)</t>
  </si>
  <si>
    <t>enzymatisch, manuell (bitte Enzymkit angeben)</t>
  </si>
  <si>
    <t>Fourier-Transform-Infrarotspektroskopie</t>
  </si>
  <si>
    <t>Bitte auswählen/Please select</t>
  </si>
  <si>
    <t>Optische Emmissionsspektrometrie mit induktiv gekoppeltem Plasma (ICP-OES)</t>
  </si>
  <si>
    <t>Laborproben hergestellt aus den Flaschen mit Nrn.:</t>
  </si>
  <si>
    <t>Parameter 25</t>
  </si>
  <si>
    <t>Gluconsäure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</si>
  <si>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</si>
  <si>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</si>
  <si>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</si>
  <si>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</si>
  <si>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</si>
  <si>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</si>
  <si>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</si>
  <si>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</si>
  <si>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</si>
  <si>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</si>
  <si>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</si>
  <si>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</si>
  <si>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r>
      <t xml:space="preserve">Geben Sie Ihre Ergebnisse mit den in Spalte 3 aufgeführten </t>
    </r>
    <r>
      <rPr>
        <b/>
        <sz val="11"/>
        <rFont val="Times New Roman"/>
        <family val="1"/>
      </rPr>
      <t>signifikanten Stellen</t>
    </r>
    <r>
      <rPr>
        <sz val="11"/>
        <rFont val="Times New Roman"/>
        <family val="1"/>
      </rPr>
      <t xml:space="preserve"> an. Beispiele hierzu sind in "Hinweise (1)" enthalten.
Report your results with in column 3 shown </t>
    </r>
    <r>
      <rPr>
        <b/>
        <sz val="11"/>
        <rFont val="Times New Roman"/>
        <family val="1"/>
      </rPr>
      <t>significant numbers</t>
    </r>
    <r>
      <rPr>
        <sz val="11"/>
        <rFont val="Times New Roman"/>
        <family val="1"/>
      </rPr>
      <t xml:space="preserve"> (there are some examples in sheet "hints (1)" .</t>
    </r>
  </si>
  <si>
    <t>Gaschromatographie aus dem Headspace mit Massenspektrometire und ggf. zusätzlich FID</t>
  </si>
  <si>
    <t>Aussalzen mit K2CO3, Extraktion mit Ethylacetat, derivatisierung mit MSTFA</t>
  </si>
  <si>
    <t>enzymatisch nach Thermo Scientific Bestell-Nr. 984306, auch automatisiert</t>
  </si>
  <si>
    <t>DIN EN 15621, auch modifiziert</t>
  </si>
  <si>
    <t>OIV-MA-AS322-13</t>
  </si>
  <si>
    <t>DIN EN 15763, auch modifiziert</t>
  </si>
  <si>
    <t>OIV-MA-AS322-13, auch modifiziert</t>
  </si>
  <si>
    <t>Verordnung (EG) Nr. 2870/2000 der Kommission mit gemeinschaftlichen Referenzanalysemethoden für Spirituosen (ABl. Nr. L 333/20), zuletzt geändert am 22.4.2016 (ABl. Nr. L 108/1)</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</si>
  <si>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</si>
  <si>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 xml:space="preserve">Zunächst werden alle mitgeteilten Laborergebnisse berücksichtigt und die darüber berechneten
statistischen Kenndaten für die Parameter aufgeführt. </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</si>
  <si>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</si>
  <si>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</si>
  <si>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</si>
  <si>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Generell gilt: nach ISO 13528 Abschnitt 4.6 sollen Ergebnisse nicht stärker gerundet werden als dem halben Betrag der Wiederholstandardabweichung entspricht.</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</si>
  <si>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</si>
  <si>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Hinweise zur Signifikanz von Ergebnisangaben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</si>
  <si>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</si>
  <si>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</si>
  <si>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</si>
  <si>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</si>
  <si>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</si>
  <si>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</si>
  <si>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</si>
  <si>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</si>
  <si>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</si>
  <si>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 xml:space="preserve"> </t>
  </si>
  <si>
    <t>?</t>
  </si>
  <si>
    <t>OIV-MA-AS312-05 (Typ IV-Methode; verschiedene Enzymtestsätze (bitte Testsatz aufführen)</t>
  </si>
  <si>
    <t>Enzymatisch nach r-Biopharm ENZYTEC Liquid Art. Nr.: E8360</t>
  </si>
  <si>
    <t>GC-MS nach Aussalzen, Extraktion und Derivatisierung</t>
  </si>
  <si>
    <t>HPLC (diverse Detektoren)</t>
  </si>
  <si>
    <t>Bestimmung Gesamtäpfelsäure (HPLC) und Abzug der L-Äpfelsäure (enzymatisch) Testkit Thermo Bestellnr. Thermokit 984310</t>
  </si>
  <si>
    <t>enzymatisch nach r-Biopharm Enzytec Liquid E 8270</t>
  </si>
  <si>
    <t>enzymatisch nach r-Biopharm Enzytec Liquid E 8245</t>
  </si>
  <si>
    <t>enzymatisch nach Megazyme</t>
  </si>
  <si>
    <t>enzymatisch nach r-Biopharm Enzytec Liquid E 1255</t>
  </si>
  <si>
    <t>Amtliche Sammlung nach § 64 LFGB Nr. L 01.00-261/1(auch modifiziert)</t>
  </si>
  <si>
    <t>Veraschung bei 550 °C (auch automatisiert)</t>
  </si>
  <si>
    <t>Mikrowellenplasma-Atomemissionsspektrometrie (MP-AES)</t>
  </si>
  <si>
    <t>Photometrisch im Aquakem</t>
  </si>
  <si>
    <t>Bernsteinsre</t>
  </si>
  <si>
    <t>löschen</t>
  </si>
  <si>
    <t>Löschen</t>
  </si>
  <si>
    <t>Sulfat, berechnet als Kaliumsulfat</t>
  </si>
  <si>
    <t>Bor</t>
  </si>
  <si>
    <t>Aluminium</t>
  </si>
  <si>
    <t>Mangan</t>
  </si>
  <si>
    <t>4-Ethylgujacol</t>
  </si>
  <si>
    <t>4-Ethylphenol</t>
  </si>
  <si>
    <t>neue Paremeter
new parameters</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</si>
  <si>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</si>
  <si>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</si>
  <si>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</si>
  <si>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</si>
  <si>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</si>
  <si>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</si>
  <si>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µg/L</t>
  </si>
  <si>
    <t>OIV-MA-AS323-07 (Typ II-Methode, Massenspektrometrie mit induktiv gekoppeltem Plasma (ICP-MS))</t>
  </si>
  <si>
    <t>OIV-MA-AS323-07 (Typ II-Methode, Massenspektrometrie mit induktiv gekoppeltem Plasma (ICP-MS)), modifiziert</t>
  </si>
  <si>
    <t>Massenspektrometrie mit induktiv gekoppeltem Plasma (ICP-MS), andere Verfahren als OIV-MA-AS323-07</t>
  </si>
  <si>
    <t>OIV-MA-AS322-13 (Typ III-Methode, Optische Emmissionsspektrometrie mit induktiv gekoppeltem Plasma (ICP-OES))</t>
  </si>
  <si>
    <t>OIV-MA-AS322-13 (Typ III-Methode, Optische Emmissionsspektrometrie mit induktiv gekoppeltem Plasma (ICP-OES)), modifiziert</t>
  </si>
  <si>
    <t>Optische Emmissionsspektrometrie mit induktiv gekoppeltem Plasma (ICP-OES), , andere Verfahren als OIV-MA-AS322-12</t>
  </si>
  <si>
    <t>OIV-MA-AS323-12 (Typ IV-Methode, Optische Emmissionsspektrometrie mit mikrowellen induziertem Plasma (MP-OES))</t>
  </si>
  <si>
    <t>OIV-MA-AS323-12 (Typ IV-Methode, Optische Emmissionsspektrometrie mit mikrowellen induziertem Plasma (MP-OES)), modifiziert</t>
  </si>
  <si>
    <t>Optische Emmissionsspektrometrie mit mikrowellen induziertem Plasma (MP-OES)),, andere Verfahren als OIV-MA-AS323-12</t>
  </si>
  <si>
    <t>Gaschromatographie/Massenspektrometrie, andere Verfahren (Kurzbeschreibung eintragen)</t>
  </si>
  <si>
    <t>OIV-MA-AS323-03 (Typ IV-Methode, photometrische Schnellmethode)</t>
  </si>
  <si>
    <t>OIV-MA-AS323-03 (Typ IV-Methode, photometrische Schnellmethode), modifiziert</t>
  </si>
  <si>
    <t>Parameter 26</t>
  </si>
  <si>
    <t>Parameter 27</t>
  </si>
  <si>
    <t>Parameter 28</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</si>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</sst>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5" x14ac:knownFonts="1">
    <font>
      <sz val="11"/>
      <name val="Times New Roman"/>
    </font>
    <font>
      <u/>
      <sz val="11"/>
      <color indexed="12"/>
      <name val="Times New Roman"/>
      <family val="1"/>
    </font>
    <font>
      <b/>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sz val="10"/>
      <color indexed="8"/>
      <name val="Arial"/>
      <family val="2"/>
    </font>
    <font>
      <b/>
      <sz val="11"/>
      <name val="Times New Roman"/>
      <family val="1"/>
    </font>
    <font>
      <sz val="12"/>
      <color indexed="10"/>
      <name val="Times New Roman"/>
      <family val="1"/>
    </font>
    <font>
      <sz val="9"/>
      <name val="Times New Roman"/>
      <family val="1"/>
    </font>
    <font>
      <sz val="11"/>
      <color indexed="12"/>
      <name val="Times New Roman"/>
      <family val="1"/>
    </font>
    <font>
      <i/>
      <vertAlign val="subscript"/>
      <sz val="11"/>
      <name val="Times New Roman"/>
      <family val="1"/>
    </font>
    <font>
      <b/>
      <sz val="10"/>
      <color indexed="8"/>
      <name val="Arial"/>
      <family val="2"/>
    </font>
    <font>
      <strike/>
      <sz val="10"/>
      <color indexed="8"/>
      <name val="Arial"/>
      <family val="2"/>
    </font>
    <font>
      <vertAlign val="subscript"/>
      <sz val="13"/>
      <name val="Times New Roman"/>
      <family val="1"/>
    </font>
    <font>
      <vertAlign val="superscript"/>
      <sz val="13"/>
      <name val="Times New Roman"/>
      <family val="1"/>
    </font>
    <font>
      <sz val="11"/>
      <color indexed="8"/>
      <name val="Times New Roman"/>
      <family val="1"/>
    </font>
    <font>
      <sz val="11"/>
      <color indexed="10"/>
      <name val="Times New Roman"/>
      <family val="1"/>
    </font>
    <font>
      <sz val="12"/>
      <color indexed="10"/>
      <name val="Times New Roman"/>
      <family val="1"/>
    </font>
    <font>
      <sz val="12"/>
      <color indexed="9"/>
      <name val="Times New Roman"/>
      <family val="1"/>
    </font>
    <font>
      <u/>
      <sz val="11"/>
      <color indexed="12"/>
      <name val="Times New Roman"/>
      <family val="1"/>
    </font>
    <font>
      <u/>
      <sz val="14"/>
      <color indexed="12"/>
      <name val="Times New Roman"/>
      <family val="1"/>
    </font>
    <font>
      <vertAlign val="subscript"/>
      <sz val="12"/>
      <name val="Times New Roman"/>
      <family val="1"/>
    </font>
    <font>
      <vertAlign val="superscript"/>
      <sz val="12"/>
      <name val="Times New Roman"/>
      <family val="1"/>
    </font>
    <font>
      <vertAlign val="superscript"/>
      <sz val="11"/>
      <name val="Times New Roman"/>
      <family val="1"/>
    </font>
    <font>
      <sz val="12"/>
      <color rgb="FFFF0000"/>
      <name val="Times New Roman"/>
      <family val="1"/>
    </font>
    <font>
      <sz val="11"/>
      <color rgb="FFFF0000"/>
      <name val="Times New Roman"/>
      <family val="1"/>
    </font>
    <font>
      <i/>
      <sz val="11"/>
      <color theme="0" tint="-0.499984740745262"/>
      <name val="Times New Roman"/>
      <family val="1"/>
    </font>
    <font>
      <b/>
      <sz val="11"/>
      <color rgb="FFFF0000"/>
      <name val="Times New Roman"/>
      <family val="1"/>
    </font>
    <font>
      <sz val="8"/>
      <name val="Times New Roman"/>
      <family val="1"/>
    </font>
    <font>
      <sz val="10"/>
      <color rgb="FF000000"/>
      <name val="Arial"/>
      <family val="2"/>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theme="0"/>
      </patternFill>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ck">
        <color indexed="17"/>
      </bottom>
      <diagonal/>
    </border>
    <border>
      <left style="thin">
        <color indexed="64"/>
      </left>
      <right style="thin">
        <color indexed="64"/>
      </right>
      <top/>
      <bottom style="thick">
        <color indexed="17"/>
      </bottom>
      <diagonal/>
    </border>
    <border>
      <left/>
      <right/>
      <top/>
      <bottom style="thin">
        <color indexed="17"/>
      </bottom>
      <diagonal/>
    </border>
  </borders>
  <cellStyleXfs count="7">
    <xf numFmtId="0" fontId="0" fillId="0" borderId="0"/>
    <xf numFmtId="0" fontId="1"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14" fontId="14" fillId="0" borderId="0" xfId="0" applyNumberFormat="1" applyFont="1" applyAlignment="1" applyProtection="1">
      <alignment horizontal="left"/>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10" fillId="4" borderId="0" xfId="0" applyFont="1" applyFill="1" applyAlignment="1" applyProtection="1">
      <alignment vertical="center"/>
      <protection hidden="1"/>
    </xf>
    <xf numFmtId="0" fontId="17" fillId="0" borderId="0" xfId="0" applyFont="1" applyProtection="1">
      <protection hidden="1"/>
    </xf>
    <xf numFmtId="0" fontId="4" fillId="0" borderId="0" xfId="0" applyFont="1" applyProtection="1">
      <protection hidden="1"/>
    </xf>
    <xf numFmtId="0" fontId="3" fillId="0" borderId="0" xfId="0" applyFont="1" applyProtection="1">
      <protection hidden="1"/>
    </xf>
    <xf numFmtId="0" fontId="4" fillId="0" borderId="2" xfId="0" applyFont="1" applyBorder="1" applyAlignment="1" applyProtection="1">
      <alignment horizontal="justify" vertical="top" wrapText="1"/>
      <protection hidden="1"/>
    </xf>
    <xf numFmtId="0" fontId="3"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15" fillId="0" borderId="0" xfId="0" applyFont="1" applyAlignment="1" applyProtection="1">
      <alignment horizontal="left" wrapText="1"/>
      <protection hidden="1"/>
    </xf>
    <xf numFmtId="0" fontId="4" fillId="0" borderId="0" xfId="0" applyFont="1" applyAlignment="1" applyProtection="1">
      <alignment horizontal="justify" vertical="top" wrapText="1"/>
      <protection hidden="1"/>
    </xf>
    <xf numFmtId="0" fontId="3" fillId="0" borderId="2" xfId="0" applyFont="1" applyBorder="1" applyAlignment="1" applyProtection="1">
      <alignment horizontal="justify" vertical="top" wrapText="1"/>
      <protection hidden="1"/>
    </xf>
    <xf numFmtId="0" fontId="4" fillId="0" borderId="0" xfId="0" applyFont="1" applyProtection="1">
      <protection locked="0" hidden="1"/>
    </xf>
    <xf numFmtId="0" fontId="3" fillId="0" borderId="0" xfId="0" applyFont="1" applyProtection="1">
      <protection locked="0"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9" fillId="0" borderId="0" xfId="0" applyFont="1" applyProtection="1">
      <protection hidden="1"/>
    </xf>
    <xf numFmtId="0" fontId="16" fillId="0" borderId="0" xfId="0" applyFont="1" applyProtection="1">
      <protection hidden="1"/>
    </xf>
    <xf numFmtId="0" fontId="18" fillId="4" borderId="0" xfId="0" applyFont="1" applyFill="1" applyAlignment="1" applyProtection="1">
      <alignment vertical="center" wrapText="1"/>
      <protection hidden="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0" fontId="4" fillId="0" borderId="0" xfId="0" applyFont="1" applyAlignment="1" applyProtection="1">
      <alignmen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6" fillId="0" borderId="0" xfId="0" applyFont="1" applyAlignment="1" applyProtection="1">
      <alignment vertical="center" wrapText="1"/>
      <protection hidden="1"/>
    </xf>
    <xf numFmtId="0" fontId="2" fillId="0" borderId="0" xfId="0" applyFont="1" applyAlignment="1" applyProtection="1">
      <alignment horizontal="left"/>
      <protection hidden="1"/>
    </xf>
    <xf numFmtId="0" fontId="2" fillId="0" borderId="0" xfId="0" applyFont="1" applyAlignment="1" applyProtection="1">
      <alignment horizontal="left" wrapText="1"/>
      <protection hidden="1"/>
    </xf>
    <xf numFmtId="0" fontId="22" fillId="0" borderId="0" xfId="0" applyFont="1" applyAlignment="1" applyProtection="1">
      <alignment vertical="center"/>
      <protection hidden="1"/>
    </xf>
    <xf numFmtId="0" fontId="3" fillId="0" borderId="3" xfId="0" applyFont="1" applyBorder="1" applyProtection="1">
      <protection hidden="1"/>
    </xf>
    <xf numFmtId="0" fontId="4" fillId="0" borderId="0" xfId="0" applyFont="1" applyAlignment="1" applyProtection="1">
      <alignment horizontal="left" vertical="top" wrapText="1"/>
      <protection hidden="1"/>
    </xf>
    <xf numFmtId="0" fontId="0" fillId="0" borderId="0" xfId="0" applyAlignment="1" applyProtection="1">
      <alignment vertical="top"/>
      <protection hidden="1"/>
    </xf>
    <xf numFmtId="0" fontId="0" fillId="0" borderId="0" xfId="0" applyAlignment="1" applyProtection="1">
      <alignment vertical="top" wrapText="1"/>
      <protection hidden="1"/>
    </xf>
    <xf numFmtId="0" fontId="4" fillId="0" borderId="0" xfId="0" applyFont="1" applyAlignment="1" applyProtection="1">
      <alignment vertical="top" wrapText="1"/>
      <protection hidden="1"/>
    </xf>
    <xf numFmtId="0" fontId="4" fillId="0" borderId="4" xfId="0" applyFont="1" applyBorder="1" applyAlignment="1" applyProtection="1">
      <alignment vertical="top" wrapText="1"/>
      <protection locked="0" hidden="1"/>
    </xf>
    <xf numFmtId="0" fontId="4" fillId="0" borderId="0" xfId="0" applyFont="1" applyAlignment="1" applyProtection="1">
      <alignment horizontal="justify" vertical="top" wrapText="1"/>
      <protection locked="0" hidden="1"/>
    </xf>
    <xf numFmtId="0" fontId="23" fillId="3" borderId="0" xfId="0" applyFont="1" applyFill="1" applyProtection="1">
      <protection hidden="1"/>
    </xf>
    <xf numFmtId="0" fontId="7"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0" fillId="0" borderId="0" xfId="0" applyFont="1" applyAlignment="1">
      <alignment vertical="center"/>
    </xf>
    <xf numFmtId="0" fontId="1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3" fillId="0" borderId="0" xfId="0" applyFont="1" applyAlignment="1" applyProtection="1">
      <alignment wrapText="1"/>
      <protection hidden="1"/>
    </xf>
    <xf numFmtId="0" fontId="0" fillId="4" borderId="0" xfId="0" applyFill="1" applyProtection="1">
      <protection hidden="1"/>
    </xf>
    <xf numFmtId="0" fontId="3" fillId="4" borderId="0" xfId="0" applyFont="1" applyFill="1" applyProtection="1">
      <protection hidden="1"/>
    </xf>
    <xf numFmtId="0" fontId="0" fillId="0" borderId="0" xfId="0" applyAlignment="1">
      <alignment wrapText="1"/>
    </xf>
    <xf numFmtId="0" fontId="4" fillId="0" borderId="4" xfId="0" applyFont="1" applyBorder="1" applyAlignment="1">
      <alignment vertical="top" wrapText="1"/>
    </xf>
    <xf numFmtId="0" fontId="10" fillId="0" borderId="0" xfId="0" applyFont="1" applyProtection="1">
      <protection hidden="1"/>
    </xf>
    <xf numFmtId="0" fontId="4" fillId="0" borderId="0" xfId="0" applyFont="1" applyAlignment="1">
      <alignment horizontal="left" vertical="top" wrapText="1"/>
    </xf>
    <xf numFmtId="0" fontId="3" fillId="0" borderId="0" xfId="0" applyFont="1" applyAlignment="1" applyProtection="1">
      <alignment wrapText="1"/>
      <protection locked="0" hidden="1"/>
    </xf>
    <xf numFmtId="0" fontId="3" fillId="0" borderId="5" xfId="0" applyFont="1" applyBorder="1" applyProtection="1">
      <protection locked="0" hidden="1"/>
    </xf>
    <xf numFmtId="0" fontId="4" fillId="0" borderId="0" xfId="0" applyFont="1"/>
    <xf numFmtId="0" fontId="18" fillId="4" borderId="0" xfId="0" applyFont="1" applyFill="1" applyAlignment="1">
      <alignment vertical="center" wrapText="1"/>
    </xf>
    <xf numFmtId="0" fontId="4" fillId="0" borderId="6" xfId="0" applyFont="1" applyBorder="1" applyAlignment="1" applyProtection="1">
      <alignment vertical="top" wrapText="1"/>
      <protection locked="0" hidden="1"/>
    </xf>
    <xf numFmtId="0" fontId="4" fillId="0" borderId="7" xfId="0" applyFont="1" applyBorder="1" applyAlignment="1" applyProtection="1">
      <alignment vertical="top" wrapText="1"/>
      <protection hidden="1"/>
    </xf>
    <xf numFmtId="0" fontId="3" fillId="0" borderId="7" xfId="0" applyFont="1" applyBorder="1" applyAlignment="1" applyProtection="1">
      <alignment horizontal="justify" vertical="top" wrapText="1"/>
      <protection hidden="1"/>
    </xf>
    <xf numFmtId="0" fontId="4" fillId="0" borderId="7" xfId="0" applyFont="1" applyBorder="1" applyProtection="1">
      <protection hidden="1"/>
    </xf>
    <xf numFmtId="0" fontId="21" fillId="0" borderId="0" xfId="0" applyFont="1" applyAlignment="1" applyProtection="1">
      <alignment vertical="top" wrapText="1"/>
      <protection hidden="1"/>
    </xf>
    <xf numFmtId="0" fontId="21" fillId="0" borderId="0" xfId="0" applyFont="1" applyAlignment="1" applyProtection="1">
      <alignment vertical="top"/>
      <protection hidden="1"/>
    </xf>
    <xf numFmtId="0" fontId="4" fillId="0" borderId="0" xfId="0" applyFont="1" applyAlignment="1">
      <alignment wrapText="1"/>
    </xf>
    <xf numFmtId="0" fontId="31" fillId="0" borderId="0" xfId="0" applyFont="1" applyProtection="1">
      <protection hidden="1"/>
    </xf>
    <xf numFmtId="0" fontId="4" fillId="0" borderId="0" xfId="0" applyFont="1" applyAlignment="1">
      <alignment vertical="top" wrapText="1"/>
    </xf>
    <xf numFmtId="0" fontId="20" fillId="0" borderId="0" xfId="0" applyFont="1" applyAlignment="1">
      <alignment vertical="top" wrapText="1"/>
    </xf>
    <xf numFmtId="0" fontId="0" fillId="0" borderId="0" xfId="0" applyAlignment="1">
      <alignment vertical="top" wrapText="1"/>
    </xf>
    <xf numFmtId="0" fontId="31" fillId="0" borderId="0" xfId="0" applyFont="1"/>
    <xf numFmtId="0" fontId="32" fillId="0" borderId="0" xfId="0" applyFont="1" applyProtection="1">
      <protection hidden="1"/>
    </xf>
    <xf numFmtId="0" fontId="0" fillId="4" borderId="0" xfId="0" applyFill="1" applyAlignment="1" applyProtection="1">
      <alignment vertical="center" wrapText="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22" fillId="0" borderId="0" xfId="0" applyFont="1" applyProtection="1">
      <protection hidden="1"/>
    </xf>
    <xf numFmtId="0" fontId="39" fillId="0" borderId="0" xfId="0" applyFont="1" applyProtection="1">
      <protection hidden="1"/>
    </xf>
    <xf numFmtId="0" fontId="39" fillId="0" borderId="0" xfId="0" applyFont="1" applyAlignment="1" applyProtection="1">
      <alignment wrapText="1"/>
      <protection hidden="1"/>
    </xf>
    <xf numFmtId="0" fontId="40" fillId="0" borderId="0" xfId="0" applyFont="1" applyProtection="1">
      <protection hidden="1"/>
    </xf>
    <xf numFmtId="0" fontId="23" fillId="0" borderId="0" xfId="0" applyFont="1" applyAlignment="1" applyProtection="1">
      <alignment horizontal="right" vertical="center" wrapText="1"/>
      <protection hidden="1"/>
    </xf>
    <xf numFmtId="0" fontId="23" fillId="0" borderId="0" xfId="0" applyFont="1" applyAlignment="1" applyProtection="1">
      <alignment vertical="center" wrapText="1"/>
      <protection hidden="1"/>
    </xf>
    <xf numFmtId="0" fontId="14" fillId="0" borderId="0" xfId="0" applyFont="1" applyAlignment="1" applyProtection="1">
      <alignment vertical="center"/>
      <protection hidden="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pplyProtection="1">
      <alignment horizontal="center" vertical="center"/>
      <protection hidden="1"/>
    </xf>
    <xf numFmtId="0" fontId="33" fillId="0" borderId="0" xfId="0" applyFont="1" applyAlignment="1" applyProtection="1">
      <alignment horizontal="center" vertical="center"/>
      <protection hidden="1"/>
    </xf>
    <xf numFmtId="0" fontId="33" fillId="0" borderId="0" xfId="0" applyFont="1" applyProtection="1">
      <protection hidden="1"/>
    </xf>
    <xf numFmtId="49" fontId="4" fillId="2" borderId="0" xfId="0" applyNumberFormat="1" applyFont="1" applyFill="1" applyAlignment="1" applyProtection="1">
      <alignment vertical="center"/>
      <protection locked="0"/>
    </xf>
    <xf numFmtId="49" fontId="1" fillId="2" borderId="0" xfId="2" applyNumberFormat="1" applyFont="1" applyFill="1" applyAlignment="1" applyProtection="1">
      <alignment vertical="center"/>
      <protection locked="0"/>
    </xf>
    <xf numFmtId="0" fontId="4" fillId="0" borderId="0" xfId="0" applyFont="1" applyAlignment="1">
      <alignment horizontal="justify" vertical="top" wrapText="1"/>
    </xf>
    <xf numFmtId="0" fontId="30" fillId="0" borderId="0" xfId="0" applyFont="1" applyAlignment="1">
      <alignment horizontal="left" vertical="center"/>
    </xf>
    <xf numFmtId="0" fontId="4" fillId="0" borderId="0" xfId="0" applyFont="1" applyAlignment="1">
      <alignment horizontal="left" wrapText="1"/>
    </xf>
    <xf numFmtId="49" fontId="3" fillId="2" borderId="0" xfId="0" applyNumberFormat="1" applyFont="1" applyFill="1" applyAlignment="1" applyProtection="1">
      <alignment vertical="center"/>
      <protection locked="0"/>
    </xf>
    <xf numFmtId="0" fontId="18" fillId="0" borderId="0" xfId="0" applyFont="1" applyAlignment="1" applyProtection="1">
      <alignment horizontal="center" vertical="center"/>
      <protection hidden="1"/>
    </xf>
    <xf numFmtId="49" fontId="18" fillId="5" borderId="0" xfId="0" applyNumberFormat="1" applyFont="1" applyFill="1" applyAlignment="1" applyProtection="1">
      <alignment vertical="center"/>
      <protection locked="0"/>
    </xf>
    <xf numFmtId="0" fontId="4" fillId="0" borderId="0" xfId="3"/>
    <xf numFmtId="0" fontId="4" fillId="0" borderId="0" xfId="0" applyFont="1" applyAlignment="1">
      <alignment horizontal="left" vertical="center"/>
    </xf>
    <xf numFmtId="0" fontId="21" fillId="0" borderId="0" xfId="0" applyFont="1" applyProtection="1">
      <protection hidden="1"/>
    </xf>
    <xf numFmtId="0" fontId="40" fillId="0" borderId="0" xfId="0" applyFont="1"/>
    <xf numFmtId="0" fontId="15" fillId="0" borderId="0" xfId="0" applyFont="1" applyProtection="1">
      <protection locked="0" hidden="1"/>
    </xf>
    <xf numFmtId="0" fontId="4" fillId="0" borderId="0" xfId="0" applyFont="1" applyAlignment="1" applyProtection="1">
      <alignment vertical="center"/>
      <protection hidden="1"/>
    </xf>
    <xf numFmtId="2" fontId="4" fillId="0" borderId="0" xfId="3" applyNumberFormat="1"/>
    <xf numFmtId="0" fontId="4" fillId="0" borderId="0" xfId="5"/>
    <xf numFmtId="0" fontId="4" fillId="0" borderId="0" xfId="5" applyAlignment="1">
      <alignment vertical="center"/>
    </xf>
    <xf numFmtId="0" fontId="3" fillId="0" borderId="0" xfId="5" applyFont="1"/>
    <xf numFmtId="0" fontId="3" fillId="0" borderId="0" xfId="5" applyFont="1" applyAlignment="1">
      <alignment vertical="center"/>
    </xf>
    <xf numFmtId="0" fontId="7" fillId="0" borderId="0" xfId="5" applyFont="1" applyAlignment="1">
      <alignment vertical="center"/>
    </xf>
    <xf numFmtId="0" fontId="3" fillId="3" borderId="0" xfId="5" applyFont="1" applyFill="1"/>
    <xf numFmtId="164" fontId="22" fillId="3" borderId="1" xfId="5" applyNumberFormat="1" applyFont="1" applyFill="1" applyBorder="1" applyAlignment="1">
      <alignment horizontal="center" vertical="top" wrapText="1"/>
    </xf>
    <xf numFmtId="0" fontId="3" fillId="3" borderId="1" xfId="5" applyFont="1" applyFill="1" applyBorder="1" applyAlignment="1">
      <alignment horizontal="center" vertical="top" wrapText="1"/>
    </xf>
    <xf numFmtId="2" fontId="22" fillId="3" borderId="1" xfId="5" applyNumberFormat="1" applyFont="1" applyFill="1" applyBorder="1" applyAlignment="1">
      <alignment horizontal="center" vertical="top" wrapText="1"/>
    </xf>
    <xf numFmtId="0" fontId="3" fillId="3" borderId="1" xfId="5" applyFont="1" applyFill="1" applyBorder="1" applyAlignment="1">
      <alignment horizontal="left" vertical="top" wrapText="1"/>
    </xf>
    <xf numFmtId="0" fontId="3" fillId="3" borderId="0" xfId="5" applyFont="1" applyFill="1" applyAlignment="1">
      <alignment vertical="center"/>
    </xf>
    <xf numFmtId="0" fontId="13" fillId="3" borderId="0" xfId="6" applyFont="1" applyFill="1" applyAlignment="1" applyProtection="1">
      <alignment horizontal="justify" vertical="center"/>
    </xf>
    <xf numFmtId="0" fontId="4" fillId="3" borderId="0" xfId="5" applyFill="1"/>
    <xf numFmtId="0" fontId="4" fillId="3" borderId="0" xfId="5" applyFill="1" applyAlignment="1">
      <alignment vertical="center"/>
    </xf>
    <xf numFmtId="0" fontId="4" fillId="6" borderId="0" xfId="0" applyFont="1" applyFill="1" applyAlignment="1">
      <alignment vertical="center"/>
    </xf>
    <xf numFmtId="0" fontId="4" fillId="0" borderId="0" xfId="0" applyFont="1" applyAlignment="1">
      <alignment vertical="center"/>
    </xf>
    <xf numFmtId="0" fontId="4" fillId="7" borderId="0" xfId="0" applyFont="1" applyFill="1" applyAlignment="1">
      <alignment horizontal="left" vertical="center"/>
    </xf>
    <xf numFmtId="0" fontId="43" fillId="0" borderId="0" xfId="0" applyFont="1"/>
    <xf numFmtId="0" fontId="4" fillId="8" borderId="0" xfId="0" applyFont="1" applyFill="1" applyAlignment="1" applyProtection="1">
      <alignment horizontal="justify" vertical="top" wrapText="1"/>
      <protection hidden="1"/>
    </xf>
    <xf numFmtId="0" fontId="15" fillId="8" borderId="0" xfId="0" applyFont="1" applyFill="1" applyAlignment="1" applyProtection="1">
      <alignment horizontal="left" wrapText="1"/>
      <protection hidden="1"/>
    </xf>
    <xf numFmtId="0" fontId="3" fillId="8" borderId="0" xfId="0" applyFont="1" applyFill="1" applyProtection="1">
      <protection hidden="1"/>
    </xf>
    <xf numFmtId="0" fontId="4" fillId="8" borderId="0" xfId="0" applyFont="1" applyFill="1" applyProtection="1">
      <protection hidden="1"/>
    </xf>
    <xf numFmtId="0" fontId="4" fillId="8" borderId="0" xfId="0" applyFont="1" applyFill="1"/>
    <xf numFmtId="0" fontId="44" fillId="0" borderId="0" xfId="0" applyFont="1" applyAlignment="1">
      <alignment horizontal="left" vertical="center" wrapText="1"/>
    </xf>
    <xf numFmtId="0" fontId="44" fillId="8" borderId="0" xfId="0" applyFont="1" applyFill="1" applyAlignment="1">
      <alignment horizontal="left" vertical="center" wrapText="1"/>
    </xf>
    <xf numFmtId="0" fontId="3" fillId="9" borderId="0" xfId="0" applyFont="1" applyFill="1" applyAlignment="1">
      <alignment vertical="center" wrapText="1"/>
    </xf>
    <xf numFmtId="0" fontId="3" fillId="9" borderId="0" xfId="0" applyFont="1" applyFill="1" applyAlignment="1" applyProtection="1">
      <alignment horizontal="left" vertical="center"/>
      <protection hidden="1"/>
    </xf>
    <xf numFmtId="0" fontId="6" fillId="0" borderId="0" xfId="0" applyFont="1" applyAlignment="1" applyProtection="1">
      <alignment vertical="center" textRotation="90" wrapText="1"/>
      <protection hidden="1"/>
    </xf>
    <xf numFmtId="0" fontId="21" fillId="0" borderId="0" xfId="3" applyFont="1"/>
    <xf numFmtId="0" fontId="4" fillId="4" borderId="1" xfId="3" applyFill="1" applyBorder="1" applyAlignment="1">
      <alignment horizontal="left" vertical="top" wrapText="1"/>
    </xf>
    <xf numFmtId="0" fontId="3" fillId="3" borderId="1" xfId="3" applyFont="1" applyFill="1" applyBorder="1" applyAlignment="1">
      <alignment horizontal="center" vertical="top" wrapText="1"/>
    </xf>
    <xf numFmtId="2" fontId="22" fillId="3" borderId="1" xfId="3" applyNumberFormat="1" applyFont="1" applyFill="1" applyBorder="1" applyAlignment="1">
      <alignment horizontal="center" vertical="top" wrapText="1"/>
    </xf>
    <xf numFmtId="0" fontId="4" fillId="3" borderId="0" xfId="3" applyFill="1"/>
    <xf numFmtId="0" fontId="4" fillId="9" borderId="0" xfId="5" applyFill="1"/>
    <xf numFmtId="0" fontId="4" fillId="10" borderId="0" xfId="5" applyFill="1"/>
    <xf numFmtId="0" fontId="1" fillId="0" borderId="0" xfId="1" applyAlignment="1" applyProtection="1">
      <alignment vertical="center"/>
    </xf>
    <xf numFmtId="0" fontId="3" fillId="5" borderId="0" xfId="0" applyFont="1" applyFill="1" applyAlignment="1">
      <alignment vertical="center" wrapText="1"/>
    </xf>
    <xf numFmtId="49" fontId="6" fillId="2" borderId="0" xfId="0" applyNumberFormat="1" applyFont="1" applyFill="1" applyAlignment="1" applyProtection="1">
      <alignment horizontal="right" vertical="center"/>
      <protection locked="0"/>
    </xf>
    <xf numFmtId="0" fontId="0" fillId="11" borderId="0" xfId="0" applyFill="1" applyProtection="1">
      <protection hidden="1"/>
    </xf>
    <xf numFmtId="0" fontId="40" fillId="11" borderId="0" xfId="0" applyFont="1" applyFill="1" applyAlignment="1" applyProtection="1">
      <alignment vertical="center"/>
      <protection hidden="1"/>
    </xf>
    <xf numFmtId="0" fontId="3" fillId="0" borderId="0" xfId="0" applyFont="1" applyAlignment="1" applyProtection="1">
      <alignment vertical="top" wrapText="1"/>
      <protection hidden="1"/>
    </xf>
    <xf numFmtId="0" fontId="7" fillId="0" borderId="0" xfId="3" applyFont="1" applyAlignment="1">
      <alignment horizontal="left" wrapText="1"/>
    </xf>
    <xf numFmtId="0" fontId="7" fillId="0" borderId="0" xfId="3" applyFont="1" applyAlignment="1">
      <alignment horizontal="left"/>
    </xf>
    <xf numFmtId="0" fontId="4" fillId="0" borderId="0" xfId="3" applyAlignment="1">
      <alignment horizontal="left" wrapText="1"/>
    </xf>
    <xf numFmtId="0" fontId="4" fillId="0" borderId="0" xfId="3" applyAlignment="1">
      <alignment horizontal="left"/>
    </xf>
    <xf numFmtId="0" fontId="8" fillId="0" borderId="0" xfId="3" applyFont="1" applyAlignment="1">
      <alignment horizontal="left" wrapText="1"/>
    </xf>
    <xf numFmtId="0" fontId="4" fillId="0" borderId="3" xfId="3" applyBorder="1" applyAlignment="1">
      <alignment horizontal="left" wrapText="1"/>
    </xf>
    <xf numFmtId="0" fontId="4" fillId="0" borderId="3" xfId="3" applyBorder="1" applyAlignment="1">
      <alignment horizontal="left"/>
    </xf>
    <xf numFmtId="0" fontId="4" fillId="0" borderId="0" xfId="5" applyAlignment="1">
      <alignment horizontal="left" vertical="center" wrapText="1"/>
    </xf>
    <xf numFmtId="0" fontId="4" fillId="0" borderId="0" xfId="5" applyAlignment="1">
      <alignment horizontal="left" vertical="center"/>
    </xf>
    <xf numFmtId="0" fontId="7" fillId="0" borderId="0" xfId="5" applyFont="1" applyAlignment="1">
      <alignment horizontal="left" vertical="center"/>
    </xf>
    <xf numFmtId="0" fontId="3" fillId="0" borderId="0" xfId="5" applyFont="1" applyAlignment="1">
      <alignment horizontal="left"/>
    </xf>
    <xf numFmtId="0" fontId="3" fillId="0" borderId="0" xfId="5" applyFont="1" applyAlignment="1">
      <alignment horizontal="left" vertical="center" wrapText="1"/>
    </xf>
    <xf numFmtId="0" fontId="3" fillId="0" borderId="0" xfId="5" applyFont="1" applyAlignment="1">
      <alignment horizontal="left" vertical="center"/>
    </xf>
    <xf numFmtId="0" fontId="7" fillId="3" borderId="0" xfId="5" applyFont="1" applyFill="1" applyAlignment="1">
      <alignment horizontal="left"/>
    </xf>
    <xf numFmtId="0" fontId="7" fillId="3" borderId="3" xfId="5" applyFont="1" applyFill="1" applyBorder="1" applyAlignment="1">
      <alignment horizontal="left" vertical="center" wrapText="1"/>
    </xf>
    <xf numFmtId="0" fontId="3" fillId="3" borderId="3" xfId="5" applyFont="1" applyFill="1" applyBorder="1" applyAlignment="1">
      <alignment horizontal="left" vertical="center"/>
    </xf>
    <xf numFmtId="0" fontId="3" fillId="3" borderId="0" xfId="5" applyFont="1" applyFill="1" applyAlignment="1">
      <alignment horizontal="left" vertical="center"/>
    </xf>
    <xf numFmtId="0" fontId="3" fillId="3" borderId="0" xfId="5" applyFont="1" applyFill="1" applyAlignment="1">
      <alignment horizontal="left" wrapText="1"/>
    </xf>
    <xf numFmtId="0" fontId="3" fillId="3" borderId="0" xfId="5" applyFont="1" applyFill="1" applyAlignment="1">
      <alignment horizontal="left"/>
    </xf>
    <xf numFmtId="0" fontId="4" fillId="3" borderId="0" xfId="5" applyFill="1" applyAlignment="1">
      <alignment horizontal="left" wrapText="1"/>
    </xf>
    <xf numFmtId="0" fontId="4" fillId="3" borderId="0" xfId="5" applyFill="1" applyAlignment="1">
      <alignment horizontal="left" vertical="center" wrapText="1"/>
    </xf>
    <xf numFmtId="0" fontId="21" fillId="3" borderId="0" xfId="5" applyFont="1" applyFill="1" applyAlignment="1">
      <alignment horizontal="left" vertical="center" wrapText="1"/>
    </xf>
    <xf numFmtId="0" fontId="8" fillId="0" borderId="0" xfId="5" applyFont="1" applyAlignment="1">
      <alignment horizontal="left" vertical="center"/>
    </xf>
    <xf numFmtId="0" fontId="4" fillId="7" borderId="0" xfId="0" applyFont="1" applyFill="1" applyAlignment="1">
      <alignment horizontal="left" vertical="center" wrapText="1"/>
    </xf>
    <xf numFmtId="0" fontId="4" fillId="7" borderId="0" xfId="0" applyFont="1" applyFill="1" applyAlignment="1">
      <alignment horizontal="left" vertical="center"/>
    </xf>
    <xf numFmtId="0" fontId="0" fillId="0" borderId="0" xfId="0" applyAlignment="1">
      <alignment horizontal="left" vertical="center"/>
    </xf>
    <xf numFmtId="0" fontId="4" fillId="6" borderId="0" xfId="0" applyFont="1" applyFill="1" applyAlignment="1">
      <alignment horizontal="left" vertical="center" wrapText="1"/>
    </xf>
    <xf numFmtId="0" fontId="4" fillId="6" borderId="0" xfId="0" applyFont="1" applyFill="1" applyAlignment="1">
      <alignment horizontal="left" vertical="center"/>
    </xf>
    <xf numFmtId="0" fontId="21" fillId="7" borderId="0" xfId="5" applyFont="1" applyFill="1" applyAlignment="1">
      <alignment horizontal="left" vertical="center" wrapText="1"/>
    </xf>
    <xf numFmtId="0" fontId="4" fillId="4" borderId="0" xfId="0" applyFont="1" applyFill="1" applyAlignment="1" applyProtection="1">
      <alignment vertical="center" wrapText="1"/>
      <protection locked="0"/>
    </xf>
    <xf numFmtId="0" fontId="8" fillId="0" borderId="0" xfId="0" applyFont="1" applyAlignment="1" applyProtection="1">
      <alignment horizontal="left" vertical="center"/>
      <protection hidden="1"/>
    </xf>
    <xf numFmtId="0" fontId="3" fillId="5" borderId="0" xfId="0" applyFont="1" applyFill="1" applyAlignment="1" applyProtection="1">
      <alignment horizontal="center" vertical="center" textRotation="90" wrapText="1"/>
      <protection hidden="1"/>
    </xf>
    <xf numFmtId="0" fontId="0" fillId="4" borderId="0" xfId="0" applyFill="1" applyAlignment="1" applyProtection="1">
      <alignment horizontal="left"/>
      <protection hidden="1"/>
    </xf>
    <xf numFmtId="0" fontId="0" fillId="4" borderId="0" xfId="0" applyFill="1" applyAlignment="1" applyProtection="1">
      <alignment vertical="center" wrapText="1"/>
      <protection locked="0"/>
    </xf>
    <xf numFmtId="0" fontId="4" fillId="11" borderId="0" xfId="0" applyFont="1" applyFill="1" applyAlignment="1" applyProtection="1">
      <alignment vertical="center" wrapText="1"/>
      <protection locked="0"/>
    </xf>
    <xf numFmtId="0" fontId="22" fillId="5" borderId="0" xfId="0" applyFont="1" applyFill="1" applyAlignment="1">
      <alignment horizontal="left" vertical="center" wrapText="1"/>
    </xf>
    <xf numFmtId="0" fontId="3" fillId="4" borderId="0" xfId="0" applyFont="1" applyFill="1" applyAlignment="1" applyProtection="1">
      <alignment horizontal="left" vertical="center" wrapText="1"/>
      <protection locked="0" hidden="1"/>
    </xf>
    <xf numFmtId="0" fontId="0" fillId="4" borderId="0" xfId="0" applyFill="1" applyAlignment="1" applyProtection="1">
      <alignment horizontal="left" vertical="center"/>
      <protection hidden="1"/>
    </xf>
    <xf numFmtId="0" fontId="2" fillId="0" borderId="0" xfId="0" applyFont="1" applyAlignment="1" applyProtection="1">
      <alignment horizontal="left" vertical="center" wrapText="1"/>
      <protection hidden="1"/>
    </xf>
    <xf numFmtId="0" fontId="35" fillId="0" borderId="0" xfId="1" applyFont="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0" fillId="4" borderId="0" xfId="0" applyFill="1" applyAlignment="1" applyProtection="1">
      <alignment horizontal="center"/>
      <protection hidden="1"/>
    </xf>
    <xf numFmtId="0" fontId="10" fillId="0" borderId="0" xfId="0" applyFont="1" applyAlignment="1" applyProtection="1">
      <alignment horizontal="left" vertical="center" wrapText="1"/>
      <protection hidden="1"/>
    </xf>
    <xf numFmtId="0" fontId="3" fillId="2" borderId="0" xfId="0" applyFont="1" applyFill="1" applyAlignment="1" applyProtection="1">
      <alignment horizontal="left"/>
      <protection locked="0"/>
    </xf>
  </cellXfs>
  <cellStyles count="7">
    <cellStyle name="Hyperlink_2013-05a-ungeschützt" xfId="2" xr:uid="{00000000-0005-0000-0000-000001000000}"/>
    <cellStyle name="Link" xfId="1" builtinId="8"/>
    <cellStyle name="Link 2" xfId="6" xr:uid="{1ADE4553-0D83-4E2B-9423-43F8D1F97686}"/>
    <cellStyle name="Standard" xfId="0" builtinId="0"/>
    <cellStyle name="Standard 2" xfId="3" xr:uid="{00000000-0005-0000-0000-000003000000}"/>
    <cellStyle name="Standard 2 2 2" xfId="5" xr:uid="{BEFBB56D-18AF-42BF-99F1-BE2F473E6C8B}"/>
    <cellStyle name="Standard 3" xfId="4" xr:uid="{4DEA7EBD-7557-406E-BBD3-788E33FB639C}"/>
  </cellStyles>
  <dxfs count="6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FF"/>
      <color rgb="FFBDFFF2"/>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s>
</file>

<file path=xl/ctrlProps/ctrlProp1.xml><?xml version="1.0" encoding="utf-8"?>
<formControlPr xmlns="http://schemas.microsoft.com/office/spreadsheetml/2009/9/main" objectType="Drop" dropLines="25" dropStyle="combo" dx="16" fmlaLink="Methanol!$B$1" fmlaRange="Methanol!$B$3:$B$12" sel="10" val="0"/>
</file>

<file path=xl/ctrlProps/ctrlProp10.xml><?xml version="1.0" encoding="utf-8"?>
<formControlPr xmlns="http://schemas.microsoft.com/office/spreadsheetml/2009/9/main" objectType="Drop" dropLines="25" dropStyle="combo" dx="16" fmlaLink="Kalium!$B$1" fmlaRange="Kalium!$B$3:$B$15" sel="13" val="0"/>
</file>

<file path=xl/ctrlProps/ctrlProp11.xml><?xml version="1.0" encoding="utf-8"?>
<formControlPr xmlns="http://schemas.microsoft.com/office/spreadsheetml/2009/9/main" objectType="Drop" dropLines="25" dropStyle="combo" dx="16" fmlaLink="Magnesium!$B$1" fmlaRange="Magnesium!$B$3:$B$14" sel="12" val="0"/>
</file>

<file path=xl/ctrlProps/ctrlProp12.xml><?xml version="1.0" encoding="utf-8"?>
<formControlPr xmlns="http://schemas.microsoft.com/office/spreadsheetml/2009/9/main" objectType="Drop" dropLines="25" dropStyle="combo" dx="16" fmlaLink="Fumarsre!$B$1" fmlaRange="Fumarsre!$B$3:$B$6" sel="4" val="0"/>
</file>

<file path=xl/ctrlProps/ctrlProp13.xml><?xml version="1.0" encoding="utf-8"?>
<formControlPr xmlns="http://schemas.microsoft.com/office/spreadsheetml/2009/9/main" objectType="Drop" dropLines="25" dropStyle="combo" dx="16" fmlaLink="Calcium!$B$1" fmlaRange="Calcium!$B$3:$B$15" sel="13" val="0"/>
</file>

<file path=xl/ctrlProps/ctrlProp14.xml><?xml version="1.0" encoding="utf-8"?>
<formControlPr xmlns="http://schemas.microsoft.com/office/spreadsheetml/2009/9/main" objectType="Drop" dropLines="25" dropStyle="combo" dx="16" fmlaLink="Chlorid!$B$1" fmlaRange="Chlorid!$B$3:$B$9" sel="7" val="0"/>
</file>

<file path=xl/ctrlProps/ctrlProp15.xml><?xml version="1.0" encoding="utf-8"?>
<formControlPr xmlns="http://schemas.microsoft.com/office/spreadsheetml/2009/9/main" objectType="Drop" dropLines="25" dropStyle="combo" dx="16" fmlaLink="Kaliumsulfat!$B$1" fmlaRange="Kaliumsulfat!$B$3:$B$8" sel="6" val="0"/>
</file>

<file path=xl/ctrlProps/ctrlProp16.xml><?xml version="1.0" encoding="utf-8"?>
<formControlPr xmlns="http://schemas.microsoft.com/office/spreadsheetml/2009/9/main" objectType="Drop" dropLines="15" dropStyle="combo" dx="16" fmlaLink="Schleich!$B$1" fmlaRange="Schleich!$B$3:$B$6" sel="4" val="0"/>
</file>

<file path=xl/ctrlProps/ctrlProp17.xml><?xml version="1.0" encoding="utf-8"?>
<formControlPr xmlns="http://schemas.microsoft.com/office/spreadsheetml/2009/9/main" objectType="Drop" dropLines="15" dropStyle="combo" dx="16" fmlaLink="Teilnehmerdaten!$D$4" fmlaRange="Teilnehmerdaten!$G$5:$G$6" sel="2" val="0"/>
</file>

<file path=xl/ctrlProps/ctrlProp18.xml><?xml version="1.0" encoding="utf-8"?>
<formControlPr xmlns="http://schemas.microsoft.com/office/spreadsheetml/2009/9/main" objectType="Drop" dropLines="25" dropStyle="combo" dx="16" fmlaLink="Eisen!$B$1" fmlaRange="Eisen!$B$3:$B$11" sel="9" val="0"/>
</file>

<file path=xl/ctrlProps/ctrlProp19.xml><?xml version="1.0" encoding="utf-8"?>
<formControlPr xmlns="http://schemas.microsoft.com/office/spreadsheetml/2009/9/main" objectType="Drop" dropLines="25" dropStyle="combo" dx="16" fmlaLink="Kupfer!$B$1" fmlaRange="Kupfer!$B$3:$B$11" sel="9" val="0"/>
</file>

<file path=xl/ctrlProps/ctrlProp2.xml><?xml version="1.0" encoding="utf-8"?>
<formControlPr xmlns="http://schemas.microsoft.com/office/spreadsheetml/2009/9/main" objectType="Drop" dropLines="25" dropStyle="combo" dx="16" fmlaLink="Glycerin!$B$1" fmlaRange="Glycerin!$B$3:$B$12" sel="10" val="0"/>
</file>

<file path=xl/ctrlProps/ctrlProp20.xml><?xml version="1.0" encoding="utf-8"?>
<formControlPr xmlns="http://schemas.microsoft.com/office/spreadsheetml/2009/9/main" objectType="Drop" dropLines="25" dropStyle="combo" dx="16" fmlaLink="Zink!$B$1" fmlaRange="Zink!$B$3:$B$11" sel="9" val="0"/>
</file>

<file path=xl/ctrlProps/ctrlProp21.xml><?xml version="1.0" encoding="utf-8"?>
<formControlPr xmlns="http://schemas.microsoft.com/office/spreadsheetml/2009/9/main" objectType="Drop" dropLines="25" dropStyle="combo" dx="16" fmlaLink="Kupfer!$B$1" fmlaRange="Kupfer!$B$3:$B$11" sel="9" val="0"/>
</file>

<file path=xl/ctrlProps/ctrlProp22.xml><?xml version="1.0" encoding="utf-8"?>
<formControlPr xmlns="http://schemas.microsoft.com/office/spreadsheetml/2009/9/main" objectType="Drop" dropLines="25" dropStyle="combo" dx="16" fmlaLink="Eisen!$B$1" fmlaRange="Eisen!$B$3:$B$11" sel="9" val="0"/>
</file>

<file path=xl/ctrlProps/ctrlProp23.xml><?xml version="1.0" encoding="utf-8"?>
<formControlPr xmlns="http://schemas.microsoft.com/office/spreadsheetml/2009/9/main" objectType="Drop" dropLines="25" dropStyle="combo" dx="16" fmlaLink="Propandiol!$B$1" fmlaRange="Propandiol!$B$3:$B$7" sel="5" val="0"/>
</file>

<file path=xl/ctrlProps/ctrlProp24.xml><?xml version="1.0" encoding="utf-8"?>
<formControlPr xmlns="http://schemas.microsoft.com/office/spreadsheetml/2009/9/main" objectType="Drop" dropLines="25" dropStyle="combo" dx="16" fmlaLink="Sorbinsre!$B$1" fmlaRange="Sorbinsre!$B$3:$B$14" sel="12" val="0"/>
</file>

<file path=xl/ctrlProps/ctrlProp25.xml><?xml version="1.0" encoding="utf-8"?>
<formControlPr xmlns="http://schemas.microsoft.com/office/spreadsheetml/2009/9/main" objectType="Drop" dropLines="25" dropStyle="combo" dx="16" fmlaLink="Benzoesre!$B$1" fmlaRange="Benzoesre!$B$3:$B$10" sel="8" val="0"/>
</file>

<file path=xl/ctrlProps/ctrlProp26.xml><?xml version="1.0" encoding="utf-8"?>
<formControlPr xmlns="http://schemas.microsoft.com/office/spreadsheetml/2009/9/main" objectType="Drop" dropLines="25" dropStyle="combo" dx="16" fmlaLink="Salicyclsre!$B$1" fmlaRange="Salicyclsre!$B$3:$B$10" sel="8" val="0"/>
</file>

<file path=xl/ctrlProps/ctrlProp27.xml><?xml version="1.0" encoding="utf-8"?>
<formControlPr xmlns="http://schemas.microsoft.com/office/spreadsheetml/2009/9/main" objectType="Drop" dropLines="25" dropStyle="combo" dx="16" fmlaLink="Phosphat!$B$1" fmlaRange="Phosphat!$B$3:$B$16" sel="14" val="0"/>
</file>

<file path=xl/ctrlProps/ctrlProp28.xml><?xml version="1.0" encoding="utf-8"?>
<formControlPr xmlns="http://schemas.microsoft.com/office/spreadsheetml/2009/9/main" objectType="Drop" dropLines="25" dropStyle="combo" dx="16" fmlaLink="Aluminium!$B$1" fmlaRange="Aluminium!$B$3:$B$14" sel="12" val="0"/>
</file>

<file path=xl/ctrlProps/ctrlProp29.xml><?xml version="1.0" encoding="utf-8"?>
<formControlPr xmlns="http://schemas.microsoft.com/office/spreadsheetml/2009/9/main" objectType="Drop" dropLines="25" dropStyle="combo" dx="16" fmlaLink="Mangan!$B$1" fmlaRange="Mangan!$B$3:$B$14" sel="12" val="0"/>
</file>

<file path=xl/ctrlProps/ctrlProp3.xml><?xml version="1.0" encoding="utf-8"?>
<formControlPr xmlns="http://schemas.microsoft.com/office/spreadsheetml/2009/9/main" objectType="Drop" dropLines="25" dropStyle="combo" dx="16" fmlaLink="Ethylenglykol!$B$1" fmlaRange="Ethylenglykol!$B$3:$B$7" sel="5" val="0"/>
</file>

<file path=xl/ctrlProps/ctrlProp30.xml><?xml version="1.0" encoding="utf-8"?>
<formControlPr xmlns="http://schemas.microsoft.com/office/spreadsheetml/2009/9/main" objectType="Drop" dropLines="25" dropStyle="combo" dx="16" fmlaLink="Ethylgujacol!$B$1" fmlaRange="Ethylgujacol!$B$3:$B$7" sel="5" val="0"/>
</file>

<file path=xl/ctrlProps/ctrlProp31.xml><?xml version="1.0" encoding="utf-8"?>
<formControlPr xmlns="http://schemas.microsoft.com/office/spreadsheetml/2009/9/main" objectType="Drop" dropLines="25" dropStyle="combo" dx="16" fmlaLink="Ethylphenol!$B$1" fmlaRange="Ethylphenol!$B$3:$B$7" sel="5" val="0"/>
</file>

<file path=xl/ctrlProps/ctrlProp32.xml><?xml version="1.0" encoding="utf-8"?>
<formControlPr xmlns="http://schemas.microsoft.com/office/spreadsheetml/2009/9/main" objectType="Drop" dropLines="25" dropStyle="combo" dx="16" fmlaLink="Bor!$B$1" fmlaRange="Bor!$B$3:$B$10" sel="8" val="0"/>
</file>

<file path=xl/ctrlProps/ctrlProp4.xml><?xml version="1.0" encoding="utf-8"?>
<formControlPr xmlns="http://schemas.microsoft.com/office/spreadsheetml/2009/9/main" objectType="Drop" dropLines="25" dropStyle="combo" dx="16" fmlaLink="Diethylenglycol!$B$1" fmlaRange="Diethylenglycol!$B$3:$B$7" sel="5" val="0"/>
</file>

<file path=xl/ctrlProps/ctrlProp5.xml><?xml version="1.0" encoding="utf-8"?>
<formControlPr xmlns="http://schemas.microsoft.com/office/spreadsheetml/2009/9/main" objectType="Drop" dropLines="25" dropStyle="combo" dx="16" fmlaLink="DÄpfelsäure!$B$1" fmlaRange="DÄpfelsäure!$B$3:$B$9" sel="7" val="0"/>
</file>

<file path=xl/ctrlProps/ctrlProp6.xml><?xml version="1.0" encoding="utf-8"?>
<formControlPr xmlns="http://schemas.microsoft.com/office/spreadsheetml/2009/9/main" objectType="Drop" dropLines="25" dropStyle="combo" dx="16" fmlaLink="'D;ilchsre'!$B$1" fmlaRange="'D;ilchsre'!$B$3:$B$12" sel="10" val="0"/>
</file>

<file path=xl/ctrlProps/ctrlProp7.xml><?xml version="1.0" encoding="utf-8"?>
<formControlPr xmlns="http://schemas.microsoft.com/office/spreadsheetml/2009/9/main" objectType="Drop" dropLines="15" dropStyle="combo" dx="16" fmlaLink="Shikimesre!$B$1" fmlaRange="Shikimesre!$B$3:$B$8" sel="6" val="0"/>
</file>

<file path=xl/ctrlProps/ctrlProp8.xml><?xml version="1.0" encoding="utf-8"?>
<formControlPr xmlns="http://schemas.microsoft.com/office/spreadsheetml/2009/9/main" objectType="Drop" dropLines="25" dropStyle="combo" dx="16" fmlaLink="Asche!$B$1" fmlaRange="Asche!$B$3:$B$15" sel="13" val="0"/>
</file>

<file path=xl/ctrlProps/ctrlProp9.xml><?xml version="1.0" encoding="utf-8"?>
<formControlPr xmlns="http://schemas.microsoft.com/office/spreadsheetml/2009/9/main" objectType="Drop" dropLines="25" dropStyle="combo" dx="16" fmlaLink="Natrium!$B$1" fmlaRange="Natrium!$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4818CB3-E126-42CB-BA49-7ABB8C1BD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570861</xdr:colOff>
      <xdr:row>49</xdr:row>
      <xdr:rowOff>147637</xdr:rowOff>
    </xdr:to>
    <xdr:pic>
      <xdr:nvPicPr>
        <xdr:cNvPr id="2" name="Grafik 1">
          <a:extLst>
            <a:ext uri="{FF2B5EF4-FFF2-40B4-BE49-F238E27FC236}">
              <a16:creationId xmlns:a16="http://schemas.microsoft.com/office/drawing/2014/main" id="{61AE054D-6907-0D6E-03F4-9159B0A14722}"/>
            </a:ext>
          </a:extLst>
        </xdr:cNvPr>
        <xdr:cNvPicPr>
          <a:picLocks noChangeAspect="1"/>
        </xdr:cNvPicPr>
      </xdr:nvPicPr>
      <xdr:blipFill>
        <a:blip xmlns:r="http://schemas.openxmlformats.org/officeDocument/2006/relationships" r:embed="rId1"/>
        <a:stretch>
          <a:fillRect/>
        </a:stretch>
      </xdr:blipFill>
      <xdr:spPr>
        <a:xfrm>
          <a:off x="0" y="0"/>
          <a:ext cx="6666861" cy="878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664049</xdr:colOff>
      <xdr:row>48</xdr:row>
      <xdr:rowOff>161924</xdr:rowOff>
    </xdr:to>
    <xdr:pic>
      <xdr:nvPicPr>
        <xdr:cNvPr id="2" name="Grafik 1">
          <a:extLst>
            <a:ext uri="{FF2B5EF4-FFF2-40B4-BE49-F238E27FC236}">
              <a16:creationId xmlns:a16="http://schemas.microsoft.com/office/drawing/2014/main" id="{222CE104-E7A7-D77B-20AF-39E84B415024}"/>
            </a:ext>
          </a:extLst>
        </xdr:cNvPr>
        <xdr:cNvPicPr>
          <a:picLocks noChangeAspect="1"/>
        </xdr:cNvPicPr>
      </xdr:nvPicPr>
      <xdr:blipFill>
        <a:blip xmlns:r="http://schemas.openxmlformats.org/officeDocument/2006/relationships" r:embed="rId1"/>
        <a:stretch>
          <a:fillRect/>
        </a:stretch>
      </xdr:blipFill>
      <xdr:spPr>
        <a:xfrm>
          <a:off x="0" y="0"/>
          <a:ext cx="6340949" cy="86201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50</xdr:row>
          <xdr:rowOff>28575</xdr:rowOff>
        </xdr:from>
        <xdr:to>
          <xdr:col>7</xdr:col>
          <xdr:colOff>638175</xdr:colOff>
          <xdr:row>51</xdr:row>
          <xdr:rowOff>9525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52</xdr:row>
          <xdr:rowOff>23813</xdr:rowOff>
        </xdr:from>
        <xdr:to>
          <xdr:col>7</xdr:col>
          <xdr:colOff>633413</xdr:colOff>
          <xdr:row>53</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28575</xdr:rowOff>
        </xdr:from>
        <xdr:to>
          <xdr:col>7</xdr:col>
          <xdr:colOff>638175</xdr:colOff>
          <xdr:row>57</xdr:row>
          <xdr:rowOff>9525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28575</xdr:rowOff>
        </xdr:from>
        <xdr:to>
          <xdr:col>7</xdr:col>
          <xdr:colOff>633413</xdr:colOff>
          <xdr:row>59</xdr:row>
          <xdr:rowOff>9525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62</xdr:row>
          <xdr:rowOff>28575</xdr:rowOff>
        </xdr:from>
        <xdr:to>
          <xdr:col>7</xdr:col>
          <xdr:colOff>638175</xdr:colOff>
          <xdr:row>63</xdr:row>
          <xdr:rowOff>9525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65</xdr:row>
          <xdr:rowOff>28575</xdr:rowOff>
        </xdr:from>
        <xdr:to>
          <xdr:col>7</xdr:col>
          <xdr:colOff>638175</xdr:colOff>
          <xdr:row>66</xdr:row>
          <xdr:rowOff>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67</xdr:row>
          <xdr:rowOff>28575</xdr:rowOff>
        </xdr:from>
        <xdr:to>
          <xdr:col>7</xdr:col>
          <xdr:colOff>638175</xdr:colOff>
          <xdr:row>68</xdr:row>
          <xdr:rowOff>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80</xdr:row>
          <xdr:rowOff>28575</xdr:rowOff>
        </xdr:from>
        <xdr:to>
          <xdr:col>7</xdr:col>
          <xdr:colOff>638175</xdr:colOff>
          <xdr:row>81</xdr:row>
          <xdr:rowOff>14288</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82</xdr:row>
          <xdr:rowOff>28575</xdr:rowOff>
        </xdr:from>
        <xdr:to>
          <xdr:col>7</xdr:col>
          <xdr:colOff>638175</xdr:colOff>
          <xdr:row>83</xdr:row>
          <xdr:rowOff>14288</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84</xdr:row>
          <xdr:rowOff>28575</xdr:rowOff>
        </xdr:from>
        <xdr:to>
          <xdr:col>7</xdr:col>
          <xdr:colOff>638175</xdr:colOff>
          <xdr:row>85</xdr:row>
          <xdr:rowOff>14288</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86</xdr:row>
          <xdr:rowOff>28575</xdr:rowOff>
        </xdr:from>
        <xdr:to>
          <xdr:col>7</xdr:col>
          <xdr:colOff>638175</xdr:colOff>
          <xdr:row>87</xdr:row>
          <xdr:rowOff>14288</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69</xdr:row>
          <xdr:rowOff>28575</xdr:rowOff>
        </xdr:from>
        <xdr:to>
          <xdr:col>7</xdr:col>
          <xdr:colOff>638175</xdr:colOff>
          <xdr:row>70</xdr:row>
          <xdr:rowOff>14288</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88</xdr:row>
          <xdr:rowOff>28575</xdr:rowOff>
        </xdr:from>
        <xdr:to>
          <xdr:col>7</xdr:col>
          <xdr:colOff>638175</xdr:colOff>
          <xdr:row>89</xdr:row>
          <xdr:rowOff>14288</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97</xdr:row>
          <xdr:rowOff>28575</xdr:rowOff>
        </xdr:from>
        <xdr:to>
          <xdr:col>7</xdr:col>
          <xdr:colOff>638175</xdr:colOff>
          <xdr:row>98</xdr:row>
          <xdr:rowOff>14288</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99</xdr:row>
          <xdr:rowOff>28575</xdr:rowOff>
        </xdr:from>
        <xdr:to>
          <xdr:col>7</xdr:col>
          <xdr:colOff>638175</xdr:colOff>
          <xdr:row>100</xdr:row>
          <xdr:rowOff>14288</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101</xdr:row>
          <xdr:rowOff>28575</xdr:rowOff>
        </xdr:from>
        <xdr:to>
          <xdr:col>7</xdr:col>
          <xdr:colOff>638175</xdr:colOff>
          <xdr:row>102</xdr:row>
          <xdr:rowOff>14288</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63</xdr:row>
          <xdr:rowOff>28575</xdr:rowOff>
        </xdr:from>
        <xdr:to>
          <xdr:col>7</xdr:col>
          <xdr:colOff>638175</xdr:colOff>
          <xdr:row>64</xdr:row>
          <xdr:rowOff>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100013</xdr:rowOff>
        </xdr:from>
        <xdr:to>
          <xdr:col>7</xdr:col>
          <xdr:colOff>0</xdr:colOff>
          <xdr:row>15</xdr:row>
          <xdr:rowOff>371475</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90</xdr:row>
          <xdr:rowOff>28575</xdr:rowOff>
        </xdr:from>
        <xdr:to>
          <xdr:col>7</xdr:col>
          <xdr:colOff>638175</xdr:colOff>
          <xdr:row>91</xdr:row>
          <xdr:rowOff>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93</xdr:row>
          <xdr:rowOff>28575</xdr:rowOff>
        </xdr:from>
        <xdr:to>
          <xdr:col>7</xdr:col>
          <xdr:colOff>638175</xdr:colOff>
          <xdr:row>94</xdr:row>
          <xdr:rowOff>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95</xdr:row>
          <xdr:rowOff>38100</xdr:rowOff>
        </xdr:from>
        <xdr:to>
          <xdr:col>7</xdr:col>
          <xdr:colOff>638175</xdr:colOff>
          <xdr:row>96</xdr:row>
          <xdr:rowOff>9525</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A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93</xdr:row>
          <xdr:rowOff>38100</xdr:rowOff>
        </xdr:from>
        <xdr:to>
          <xdr:col>7</xdr:col>
          <xdr:colOff>638175</xdr:colOff>
          <xdr:row>94</xdr:row>
          <xdr:rowOff>9525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A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90</xdr:row>
          <xdr:rowOff>38100</xdr:rowOff>
        </xdr:from>
        <xdr:to>
          <xdr:col>7</xdr:col>
          <xdr:colOff>638175</xdr:colOff>
          <xdr:row>91</xdr:row>
          <xdr:rowOff>9525</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A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60</xdr:row>
          <xdr:rowOff>28575</xdr:rowOff>
        </xdr:from>
        <xdr:to>
          <xdr:col>7</xdr:col>
          <xdr:colOff>619125</xdr:colOff>
          <xdr:row>61</xdr:row>
          <xdr:rowOff>9525</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A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74</xdr:row>
          <xdr:rowOff>23813</xdr:rowOff>
        </xdr:from>
        <xdr:to>
          <xdr:col>7</xdr:col>
          <xdr:colOff>638175</xdr:colOff>
          <xdr:row>74</xdr:row>
          <xdr:rowOff>214313</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A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76</xdr:row>
          <xdr:rowOff>28575</xdr:rowOff>
        </xdr:from>
        <xdr:to>
          <xdr:col>7</xdr:col>
          <xdr:colOff>638175</xdr:colOff>
          <xdr:row>77</xdr:row>
          <xdr:rowOff>14288</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A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78</xdr:row>
          <xdr:rowOff>23813</xdr:rowOff>
        </xdr:from>
        <xdr:to>
          <xdr:col>7</xdr:col>
          <xdr:colOff>638175</xdr:colOff>
          <xdr:row>78</xdr:row>
          <xdr:rowOff>214313</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A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105</xdr:row>
          <xdr:rowOff>28575</xdr:rowOff>
        </xdr:from>
        <xdr:to>
          <xdr:col>7</xdr:col>
          <xdr:colOff>638175</xdr:colOff>
          <xdr:row>106</xdr:row>
          <xdr:rowOff>14288</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A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107</xdr:row>
          <xdr:rowOff>28575</xdr:rowOff>
        </xdr:from>
        <xdr:to>
          <xdr:col>7</xdr:col>
          <xdr:colOff>638175</xdr:colOff>
          <xdr:row>108</xdr:row>
          <xdr:rowOff>14288</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A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109</xdr:row>
          <xdr:rowOff>28575</xdr:rowOff>
        </xdr:from>
        <xdr:to>
          <xdr:col>7</xdr:col>
          <xdr:colOff>638175</xdr:colOff>
          <xdr:row>110</xdr:row>
          <xdr:rowOff>14288</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A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111</xdr:row>
          <xdr:rowOff>28575</xdr:rowOff>
        </xdr:from>
        <xdr:to>
          <xdr:col>7</xdr:col>
          <xdr:colOff>638175</xdr:colOff>
          <xdr:row>112</xdr:row>
          <xdr:rowOff>14288</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A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113</xdr:row>
          <xdr:rowOff>28575</xdr:rowOff>
        </xdr:from>
        <xdr:to>
          <xdr:col>7</xdr:col>
          <xdr:colOff>638175</xdr:colOff>
          <xdr:row>114</xdr:row>
          <xdr:rowOff>0</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A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6C0C-FA65-4E71-A4CF-404602167495}">
  <dimension ref="A1:C13"/>
  <sheetViews>
    <sheetView workbookViewId="0">
      <selection sqref="A1:C1"/>
    </sheetView>
  </sheetViews>
  <sheetFormatPr baseColWidth="10" defaultColWidth="11.42578125" defaultRowHeight="13.9" x14ac:dyDescent="0.4"/>
  <cols>
    <col min="1" max="2" width="27.640625" style="102" customWidth="1"/>
    <col min="3" max="3" width="30.42578125" style="102" customWidth="1"/>
    <col min="4" max="16384" width="11.42578125" style="102"/>
  </cols>
  <sheetData>
    <row r="1" spans="1:3" ht="30.75" customHeight="1" x14ac:dyDescent="0.4">
      <c r="A1" s="150" t="s">
        <v>163</v>
      </c>
      <c r="B1" s="151"/>
      <c r="C1" s="151"/>
    </row>
    <row r="2" spans="1:3" ht="51.95" customHeight="1" x14ac:dyDescent="0.4">
      <c r="A2" s="152" t="s">
        <v>164</v>
      </c>
      <c r="B2" s="153"/>
      <c r="C2" s="153"/>
    </row>
    <row r="3" spans="1:3" ht="74.25" customHeight="1" x14ac:dyDescent="0.4">
      <c r="A3" s="152" t="s">
        <v>265</v>
      </c>
      <c r="B3" s="152"/>
      <c r="C3" s="152"/>
    </row>
    <row r="4" spans="1:3" ht="80.45" customHeight="1" x14ac:dyDescent="0.55000000000000004">
      <c r="A4" s="152" t="s">
        <v>194</v>
      </c>
      <c r="B4" s="153"/>
      <c r="C4" s="153"/>
    </row>
    <row r="5" spans="1:3" ht="30.5" customHeight="1" x14ac:dyDescent="0.45">
      <c r="A5" s="154"/>
      <c r="B5" s="154"/>
      <c r="C5" s="154"/>
    </row>
    <row r="6" spans="1:3" ht="30.5" customHeight="1" x14ac:dyDescent="0.4">
      <c r="A6" s="137" t="s">
        <v>144</v>
      </c>
    </row>
    <row r="7" spans="1:3" ht="54" customHeight="1" x14ac:dyDescent="0.4">
      <c r="A7" s="155" t="s">
        <v>147</v>
      </c>
      <c r="B7" s="156"/>
      <c r="C7" s="156"/>
    </row>
    <row r="9" spans="1:3" x14ac:dyDescent="0.4">
      <c r="A9" s="138" t="s">
        <v>145</v>
      </c>
      <c r="B9" s="138" t="s">
        <v>146</v>
      </c>
    </row>
    <row r="10" spans="1:3" ht="15.4" x14ac:dyDescent="0.4">
      <c r="A10" s="139">
        <v>1379</v>
      </c>
      <c r="B10" s="139">
        <v>1380</v>
      </c>
    </row>
    <row r="11" spans="1:3" ht="15.4" x14ac:dyDescent="0.4">
      <c r="A11" s="139">
        <v>179.34</v>
      </c>
      <c r="B11" s="139">
        <v>179</v>
      </c>
    </row>
    <row r="12" spans="1:3" ht="15.4" x14ac:dyDescent="0.4">
      <c r="A12" s="139">
        <v>80.12</v>
      </c>
      <c r="B12" s="139">
        <v>80.099999999999994</v>
      </c>
    </row>
    <row r="13" spans="1:3" ht="15.4" x14ac:dyDescent="0.4">
      <c r="A13" s="139">
        <v>7.8</v>
      </c>
      <c r="B13" s="140">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G40"/>
  <sheetViews>
    <sheetView workbookViewId="0"/>
  </sheetViews>
  <sheetFormatPr baseColWidth="10" defaultRowHeight="13.9" x14ac:dyDescent="0.4"/>
  <cols>
    <col min="1" max="1" width="39.5703125" bestFit="1" customWidth="1"/>
    <col min="2" max="2" width="33.140625" bestFit="1" customWidth="1"/>
  </cols>
  <sheetData>
    <row r="1" spans="1:7" x14ac:dyDescent="0.4">
      <c r="A1" t="s">
        <v>205</v>
      </c>
      <c r="B1" s="3" t="str">
        <f>IF(ISNUMBER(VALUE(Ergebnisse!G1)),IF(VALUE(Ergebnisse!G1)&gt;0,VALUE(Ergebnisse!G1),""),"")</f>
        <v/>
      </c>
      <c r="D1" t="s">
        <v>212</v>
      </c>
    </row>
    <row r="2" spans="1:7" x14ac:dyDescent="0.4">
      <c r="A2" t="s">
        <v>198</v>
      </c>
      <c r="B2" s="3" t="str">
        <f>IF(ISNUMBER(VALUE(Ergebnisse!G2)),IF(VALUE(Ergebnisse!G2)&gt;0,VALUE(Ergebnisse!G2),""),"")</f>
        <v/>
      </c>
    </row>
    <row r="3" spans="1:7" x14ac:dyDescent="0.4">
      <c r="A3" t="s">
        <v>206</v>
      </c>
      <c r="B3" s="35" t="s">
        <v>191</v>
      </c>
      <c r="D3" t="s">
        <v>211</v>
      </c>
    </row>
    <row r="4" spans="1:7" x14ac:dyDescent="0.4">
      <c r="A4" t="s">
        <v>207</v>
      </c>
      <c r="B4" s="3">
        <f>YEAR(Ergebnisse!E5)</f>
        <v>2025</v>
      </c>
      <c r="D4" s="4">
        <v>2</v>
      </c>
    </row>
    <row r="5" spans="1:7" x14ac:dyDescent="0.4">
      <c r="A5" t="s">
        <v>208</v>
      </c>
      <c r="B5" s="3" t="str">
        <f>D8</f>
        <v>N</v>
      </c>
      <c r="D5" t="str">
        <f>IF(D4=2,"N","J")</f>
        <v>N</v>
      </c>
      <c r="F5">
        <v>1</v>
      </c>
      <c r="G5" s="64" t="s">
        <v>270</v>
      </c>
    </row>
    <row r="6" spans="1:7" x14ac:dyDescent="0.4">
      <c r="A6" t="s">
        <v>107</v>
      </c>
      <c r="B6" s="3">
        <f>Ergebnisse!G3</f>
        <v>1</v>
      </c>
      <c r="F6">
        <v>2</v>
      </c>
      <c r="G6" s="64" t="s">
        <v>271</v>
      </c>
    </row>
    <row r="7" spans="1:7" x14ac:dyDescent="0.4">
      <c r="A7" t="s">
        <v>114</v>
      </c>
      <c r="B7" s="36">
        <f>Ergebnisse!E5</f>
        <v>45858</v>
      </c>
    </row>
    <row r="8" spans="1:7" x14ac:dyDescent="0.4">
      <c r="A8" t="s">
        <v>209</v>
      </c>
      <c r="B8" s="3">
        <v>25</v>
      </c>
      <c r="D8" t="str">
        <f>LEFT(D5,1)</f>
        <v>N</v>
      </c>
    </row>
    <row r="9" spans="1:7" x14ac:dyDescent="0.4">
      <c r="A9" t="s">
        <v>210</v>
      </c>
      <c r="B9" s="3">
        <v>2</v>
      </c>
    </row>
    <row r="10" spans="1:7" x14ac:dyDescent="0.4">
      <c r="A10" t="s">
        <v>419</v>
      </c>
      <c r="B10" s="35">
        <f>Kontakt!B2</f>
        <v>0</v>
      </c>
    </row>
    <row r="11" spans="1:7" x14ac:dyDescent="0.4">
      <c r="A11" t="s">
        <v>420</v>
      </c>
      <c r="B11" s="3">
        <f>IF(Kontakt!B3=Kontakt!B15,Kontakt!B3,0)</f>
        <v>0</v>
      </c>
    </row>
    <row r="12" spans="1:7" x14ac:dyDescent="0.4">
      <c r="A12" s="64" t="s">
        <v>421</v>
      </c>
      <c r="B12" s="3">
        <v>1</v>
      </c>
    </row>
    <row r="13" spans="1:7" x14ac:dyDescent="0.4">
      <c r="A13" t="s">
        <v>214</v>
      </c>
      <c r="B13" s="2" t="str">
        <f>Ergebnisse!A19</f>
        <v>Methanol</v>
      </c>
      <c r="C13" s="2" t="str">
        <f>Ergebnisse!B19</f>
        <v>mg/L</v>
      </c>
    </row>
    <row r="14" spans="1:7" x14ac:dyDescent="0.4">
      <c r="A14" t="s">
        <v>215</v>
      </c>
      <c r="B14" s="2" t="str">
        <f>Ergebnisse!A20</f>
        <v>Glycerin</v>
      </c>
      <c r="C14" s="2" t="str">
        <f>Ergebnisse!B20</f>
        <v>g/L</v>
      </c>
    </row>
    <row r="15" spans="1:7" x14ac:dyDescent="0.4">
      <c r="A15" t="s">
        <v>216</v>
      </c>
      <c r="B15" s="2" t="str">
        <f>Ergebnisse!A22</f>
        <v>Ethylenglykol</v>
      </c>
      <c r="C15" s="2" t="str">
        <f>Ergebnisse!B22</f>
        <v>mg/L</v>
      </c>
    </row>
    <row r="16" spans="1:7" x14ac:dyDescent="0.4">
      <c r="A16" t="s">
        <v>96</v>
      </c>
      <c r="B16" s="2" t="str">
        <f>Ergebnisse!A23</f>
        <v>Diethylenglykol</v>
      </c>
      <c r="C16" s="2" t="str">
        <f>Ergebnisse!B23</f>
        <v>mg/L</v>
      </c>
    </row>
    <row r="17" spans="1:3" x14ac:dyDescent="0.4">
      <c r="A17" t="s">
        <v>97</v>
      </c>
      <c r="B17" s="2" t="str">
        <f>Ergebnisse!A24</f>
        <v>1,2-Propandiol</v>
      </c>
      <c r="C17" s="2" t="str">
        <f>Ergebnisse!B24</f>
        <v>mg/L</v>
      </c>
    </row>
    <row r="18" spans="1:3" x14ac:dyDescent="0.4">
      <c r="A18" t="s">
        <v>98</v>
      </c>
      <c r="B18" s="2" t="str">
        <f>Ergebnisse!A25</f>
        <v>D-Äpfelsäure</v>
      </c>
      <c r="C18" s="2" t="str">
        <f>Ergebnisse!B25</f>
        <v>g/L</v>
      </c>
    </row>
    <row r="19" spans="1:3" x14ac:dyDescent="0.4">
      <c r="A19" t="s">
        <v>99</v>
      </c>
      <c r="B19" s="2" t="str">
        <f>Ergebnisse!A26</f>
        <v>D-Milchsäure</v>
      </c>
      <c r="C19" s="2" t="str">
        <f>Ergebnisse!B26</f>
        <v>g/L</v>
      </c>
    </row>
    <row r="20" spans="1:3" x14ac:dyDescent="0.4">
      <c r="A20" t="s">
        <v>100</v>
      </c>
      <c r="B20" s="2" t="str">
        <f>Ergebnisse!A27</f>
        <v>Shikimisäure</v>
      </c>
      <c r="C20" s="2" t="str">
        <f>Ergebnisse!B27</f>
        <v>mg/L</v>
      </c>
    </row>
    <row r="21" spans="1:3" x14ac:dyDescent="0.4">
      <c r="A21" t="s">
        <v>106</v>
      </c>
      <c r="B21" s="2" t="str">
        <f>Ergebnisse!A28</f>
        <v>Fumarsäure</v>
      </c>
      <c r="C21" s="2" t="str">
        <f>Ergebnisse!B28</f>
        <v>mg/L</v>
      </c>
    </row>
    <row r="22" spans="1:3" x14ac:dyDescent="0.4">
      <c r="A22" t="s">
        <v>111</v>
      </c>
      <c r="B22" s="2" t="str">
        <f>Ergebnisse!A30</f>
        <v>Sorbinsäure</v>
      </c>
      <c r="C22" s="2" t="str">
        <f>Ergebnisse!B30</f>
        <v>mg/L</v>
      </c>
    </row>
    <row r="23" spans="1:3" x14ac:dyDescent="0.4">
      <c r="A23" t="s">
        <v>134</v>
      </c>
      <c r="B23" s="2" t="str">
        <f>Ergebnisse!A31</f>
        <v>Benzoesäure</v>
      </c>
      <c r="C23" s="2" t="str">
        <f>Ergebnisse!B31</f>
        <v>mg/L</v>
      </c>
    </row>
    <row r="24" spans="1:3" x14ac:dyDescent="0.4">
      <c r="A24" t="s">
        <v>135</v>
      </c>
      <c r="B24" s="2" t="str">
        <f>Ergebnisse!A32</f>
        <v>Salicylsäure</v>
      </c>
      <c r="C24" s="2" t="str">
        <f>Ergebnisse!B32</f>
        <v>mg/L</v>
      </c>
    </row>
    <row r="25" spans="1:3" x14ac:dyDescent="0.4">
      <c r="A25" t="s">
        <v>136</v>
      </c>
      <c r="B25" s="2" t="str">
        <f>Ergebnisse!A33</f>
        <v>Asche</v>
      </c>
      <c r="C25" s="2" t="str">
        <f>Ergebnisse!B33</f>
        <v>g/L</v>
      </c>
    </row>
    <row r="26" spans="1:3" x14ac:dyDescent="0.4">
      <c r="A26" t="s">
        <v>137</v>
      </c>
      <c r="B26" s="2" t="str">
        <f>Ergebnisse!A34</f>
        <v>Natrium</v>
      </c>
      <c r="C26" s="2" t="str">
        <f>Ergebnisse!B34</f>
        <v>mg/L</v>
      </c>
    </row>
    <row r="27" spans="1:3" x14ac:dyDescent="0.4">
      <c r="A27" t="s">
        <v>138</v>
      </c>
      <c r="B27" s="2" t="str">
        <f>Ergebnisse!A35</f>
        <v>Kalium</v>
      </c>
      <c r="C27" s="2" t="str">
        <f>Ergebnisse!B35</f>
        <v>mg/L</v>
      </c>
    </row>
    <row r="28" spans="1:3" x14ac:dyDescent="0.4">
      <c r="A28" t="s">
        <v>139</v>
      </c>
      <c r="B28" s="2" t="str">
        <f>Ergebnisse!A36</f>
        <v>Magnesium</v>
      </c>
      <c r="C28" s="2" t="str">
        <f>Ergebnisse!B36</f>
        <v>mg/L</v>
      </c>
    </row>
    <row r="29" spans="1:3" x14ac:dyDescent="0.4">
      <c r="A29" t="s">
        <v>140</v>
      </c>
      <c r="B29" s="2" t="str">
        <f>Ergebnisse!A37</f>
        <v>Calcium</v>
      </c>
      <c r="C29" s="2" t="str">
        <f>Ergebnisse!B37</f>
        <v>mg/L</v>
      </c>
    </row>
    <row r="30" spans="1:3" x14ac:dyDescent="0.4">
      <c r="A30" t="s">
        <v>115</v>
      </c>
      <c r="B30" s="2" t="str">
        <f>Ergebnisse!A38</f>
        <v>Eisen</v>
      </c>
      <c r="C30" s="2" t="str">
        <f>Ergebnisse!B38</f>
        <v>mg/L</v>
      </c>
    </row>
    <row r="31" spans="1:3" x14ac:dyDescent="0.4">
      <c r="A31" t="s">
        <v>222</v>
      </c>
      <c r="B31" s="2" t="str">
        <f>Ergebnisse!A39</f>
        <v>Kupfer</v>
      </c>
      <c r="C31" s="2" t="str">
        <f>Ergebnisse!B39</f>
        <v>mg/L</v>
      </c>
    </row>
    <row r="32" spans="1:3" x14ac:dyDescent="0.4">
      <c r="A32" t="s">
        <v>223</v>
      </c>
      <c r="B32" s="2" t="str">
        <f>Ergebnisse!A40</f>
        <v>Zink</v>
      </c>
      <c r="C32" s="2" t="str">
        <f>Ergebnisse!B40</f>
        <v>mg/L</v>
      </c>
    </row>
    <row r="33" spans="1:3" x14ac:dyDescent="0.4">
      <c r="A33" t="s">
        <v>224</v>
      </c>
      <c r="B33" s="2" t="str">
        <f>Ergebnisse!A41</f>
        <v>Chlorid</v>
      </c>
      <c r="C33" s="2" t="str">
        <f>Ergebnisse!B41</f>
        <v>mg/L</v>
      </c>
    </row>
    <row r="34" spans="1:3" x14ac:dyDescent="0.4">
      <c r="A34" t="s">
        <v>13</v>
      </c>
      <c r="B34" s="2" t="str">
        <f>Ergebnisse!A42</f>
        <v>Phosphat (PO43-)</v>
      </c>
      <c r="C34" s="2" t="str">
        <f>Ergebnisse!B42</f>
        <v>mg/L</v>
      </c>
    </row>
    <row r="35" spans="1:3" x14ac:dyDescent="0.4">
      <c r="A35" t="s">
        <v>14</v>
      </c>
      <c r="B35" s="2" t="str">
        <f>Ergebnisse!A43</f>
        <v>Sulfat, berechnet als Kaliumsulfat</v>
      </c>
      <c r="C35" s="2" t="str">
        <f>Ergebnisse!B43</f>
        <v>mg/L</v>
      </c>
    </row>
    <row r="36" spans="1:3" x14ac:dyDescent="0.4">
      <c r="A36" t="s">
        <v>15</v>
      </c>
      <c r="B36" s="2" t="str">
        <f>Ergebnisse!A45</f>
        <v>Bor</v>
      </c>
      <c r="C36" s="2" t="str">
        <f>Ergebnisse!B45</f>
        <v>mg/L</v>
      </c>
    </row>
    <row r="37" spans="1:3" x14ac:dyDescent="0.4">
      <c r="A37" t="s">
        <v>382</v>
      </c>
      <c r="B37" s="2" t="str">
        <f>Ergebnisse!A46</f>
        <v>Aluminium</v>
      </c>
      <c r="C37" s="2" t="str">
        <f>Ergebnisse!B46</f>
        <v>mg/L</v>
      </c>
    </row>
    <row r="38" spans="1:3" x14ac:dyDescent="0.4">
      <c r="A38" t="s">
        <v>466</v>
      </c>
      <c r="B38" s="2" t="str">
        <f>Ergebnisse!A47</f>
        <v>Mangan</v>
      </c>
      <c r="C38" s="2" t="str">
        <f>Ergebnisse!B47</f>
        <v>mg/L</v>
      </c>
    </row>
    <row r="39" spans="1:3" x14ac:dyDescent="0.4">
      <c r="A39" t="s">
        <v>467</v>
      </c>
      <c r="B39" s="2" t="str">
        <f>Ergebnisse!A48</f>
        <v>4-Ethylgujacol</v>
      </c>
      <c r="C39" s="2" t="str">
        <f>Ergebnisse!B48</f>
        <v>µg/L</v>
      </c>
    </row>
    <row r="40" spans="1:3" x14ac:dyDescent="0.4">
      <c r="A40" t="s">
        <v>468</v>
      </c>
      <c r="B40" s="2" t="str">
        <f>Ergebnisse!A49</f>
        <v>4-Ethylphenol</v>
      </c>
      <c r="C40" s="2" t="str">
        <f>Ergebnisse!B49</f>
        <v>µg/L</v>
      </c>
    </row>
  </sheetData>
  <sheetProtection algorithmName="SHA-512" hashValue="+dBfYHNsOCbLTikRALSP5I6vWkkTKYmiBpyPszEHU+6r1GkwbmN4k416rRejQIjkBdr2+yLq4Z/tewX8t2bb0w==" saltValue="UhQ68ZhovzxVzOoM7JJgT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dimension ref="A1:L115"/>
  <sheetViews>
    <sheetView zoomScaleNormal="100" workbookViewId="0">
      <selection sqref="A1:E1"/>
    </sheetView>
  </sheetViews>
  <sheetFormatPr baseColWidth="10" defaultColWidth="11.42578125" defaultRowHeight="13.9" x14ac:dyDescent="0.4"/>
  <cols>
    <col min="1" max="1" width="36.85546875" style="7" customWidth="1"/>
    <col min="2" max="2" width="11.42578125" style="7"/>
    <col min="3" max="3" width="13" style="7" bestFit="1" customWidth="1"/>
    <col min="4" max="6" width="15.640625" style="7" customWidth="1"/>
    <col min="7" max="7" width="12.640625" style="7" customWidth="1"/>
    <col min="8" max="8" width="9.640625" style="7" customWidth="1"/>
    <col min="9" max="9" width="9.140625" style="7" bestFit="1" customWidth="1"/>
    <col min="10" max="10" width="11.640625" style="7" customWidth="1"/>
    <col min="11" max="16384" width="11.42578125" style="7"/>
  </cols>
  <sheetData>
    <row r="1" spans="1:12" ht="35.1" customHeight="1" x14ac:dyDescent="0.4">
      <c r="A1" s="188" t="s">
        <v>328</v>
      </c>
      <c r="B1" s="188"/>
      <c r="C1" s="188"/>
      <c r="D1" s="188"/>
      <c r="E1" s="188"/>
      <c r="F1" s="37" t="s">
        <v>330</v>
      </c>
      <c r="G1" s="146" t="s">
        <v>423</v>
      </c>
    </row>
    <row r="2" spans="1:12" ht="35.1" customHeight="1" x14ac:dyDescent="0.4">
      <c r="A2" s="188" t="s">
        <v>329</v>
      </c>
      <c r="B2" s="188"/>
      <c r="C2" s="188"/>
      <c r="D2" s="188"/>
      <c r="E2" s="188"/>
      <c r="F2" s="37" t="s">
        <v>331</v>
      </c>
      <c r="G2" s="146" t="s">
        <v>423</v>
      </c>
    </row>
    <row r="3" spans="1:12" ht="15" customHeight="1" x14ac:dyDescent="0.5">
      <c r="A3" s="39"/>
      <c r="B3" s="38"/>
      <c r="C3" s="38"/>
      <c r="D3" s="38"/>
      <c r="E3" s="86" t="s">
        <v>165</v>
      </c>
      <c r="F3" s="87" t="s">
        <v>148</v>
      </c>
      <c r="G3" s="48">
        <v>1</v>
      </c>
    </row>
    <row r="4" spans="1:12" ht="21.95" customHeight="1" x14ac:dyDescent="0.5">
      <c r="A4" s="5" t="s">
        <v>203</v>
      </c>
      <c r="B4" s="189" t="s">
        <v>199</v>
      </c>
      <c r="C4" s="189"/>
      <c r="E4" s="29" t="s">
        <v>108</v>
      </c>
      <c r="F4" s="40" t="str">
        <f>IF(OR(ISBLANK(G1),G1="?"),"",IF(ISNUMBER(VALUE(G1)),"","Bitte nur Ziffern eingeben (numbers only)"))</f>
        <v/>
      </c>
      <c r="G4" s="28"/>
      <c r="H4" s="8"/>
    </row>
    <row r="5" spans="1:12" ht="21.95" customHeight="1" x14ac:dyDescent="0.5">
      <c r="A5" s="88" t="s">
        <v>132</v>
      </c>
      <c r="E5" s="9">
        <v>45858</v>
      </c>
      <c r="F5" s="40" t="str">
        <f>IF(OR(ISBLANK(G2),G2="?"),"",IF(ISNUMBER(VALUE(G2)),"","Bitte nur Ziffern eingeben (numbers only)"))</f>
        <v/>
      </c>
      <c r="G5" s="6"/>
      <c r="H5" s="8"/>
    </row>
    <row r="6" spans="1:12" ht="8.1" customHeight="1" x14ac:dyDescent="0.4"/>
    <row r="7" spans="1:12" s="11" customFormat="1" ht="35.1" customHeight="1" x14ac:dyDescent="0.4">
      <c r="A7" s="190" t="s">
        <v>158</v>
      </c>
      <c r="B7" s="190"/>
      <c r="C7" s="190"/>
      <c r="D7" s="190"/>
      <c r="E7" s="190"/>
      <c r="F7" s="190"/>
      <c r="G7" s="190"/>
      <c r="H7" s="190"/>
      <c r="I7" s="10"/>
      <c r="J7" s="10"/>
      <c r="K7" s="10"/>
      <c r="L7" s="10"/>
    </row>
    <row r="8" spans="1:12" s="11" customFormat="1" ht="35.1" customHeight="1" x14ac:dyDescent="0.4">
      <c r="A8" s="190" t="s">
        <v>396</v>
      </c>
      <c r="B8" s="190"/>
      <c r="C8" s="190"/>
      <c r="D8" s="190"/>
      <c r="E8" s="190"/>
      <c r="F8" s="190"/>
      <c r="G8" s="190"/>
      <c r="H8" s="190"/>
    </row>
    <row r="9" spans="1:12" s="11" customFormat="1" ht="35.1" customHeight="1" x14ac:dyDescent="0.4">
      <c r="A9" s="190" t="s">
        <v>268</v>
      </c>
      <c r="B9" s="190"/>
      <c r="C9" s="190"/>
      <c r="D9" s="190"/>
      <c r="E9" s="190"/>
      <c r="F9" s="190"/>
      <c r="G9" s="190"/>
      <c r="H9" s="190"/>
    </row>
    <row r="10" spans="1:12" s="11" customFormat="1" ht="35.1" customHeight="1" x14ac:dyDescent="0.4">
      <c r="A10" s="190" t="s">
        <v>159</v>
      </c>
      <c r="B10" s="190"/>
      <c r="C10" s="190"/>
      <c r="D10" s="190"/>
      <c r="E10" s="190"/>
      <c r="F10" s="190"/>
      <c r="G10" s="190"/>
      <c r="H10" s="190"/>
    </row>
    <row r="11" spans="1:12" s="11" customFormat="1" ht="35.1" customHeight="1" x14ac:dyDescent="0.4">
      <c r="A11" s="190" t="s">
        <v>160</v>
      </c>
      <c r="B11" s="190"/>
      <c r="C11" s="190"/>
      <c r="D11" s="190"/>
      <c r="E11" s="190"/>
      <c r="F11" s="190"/>
      <c r="G11" s="190"/>
      <c r="H11" s="190"/>
    </row>
    <row r="12" spans="1:12" s="11" customFormat="1" ht="35.1" customHeight="1" x14ac:dyDescent="0.4">
      <c r="A12" s="190" t="s">
        <v>195</v>
      </c>
      <c r="B12" s="190"/>
      <c r="C12" s="190"/>
      <c r="D12" s="190"/>
      <c r="E12" s="190"/>
      <c r="F12" s="190"/>
      <c r="G12" s="190"/>
      <c r="H12" s="190"/>
    </row>
    <row r="13" spans="1:12" s="11" customFormat="1" ht="90" customHeight="1" x14ac:dyDescent="0.4">
      <c r="A13" s="190" t="s">
        <v>332</v>
      </c>
      <c r="B13" s="190"/>
      <c r="C13" s="190"/>
      <c r="D13" s="190"/>
      <c r="E13" s="190"/>
      <c r="F13" s="190"/>
      <c r="G13" s="190"/>
      <c r="H13" s="190"/>
    </row>
    <row r="14" spans="1:12" s="11" customFormat="1" ht="24.95" customHeight="1" x14ac:dyDescent="0.4">
      <c r="A14" s="19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93"/>
      <c r="C14" s="193"/>
      <c r="D14" s="193"/>
      <c r="E14" s="193"/>
      <c r="F14" s="193"/>
      <c r="G14" s="193"/>
      <c r="H14" s="107"/>
    </row>
    <row r="15" spans="1:12" s="11" customFormat="1" ht="24.95" customHeight="1" x14ac:dyDescent="0.4">
      <c r="A15" s="193" t="str">
        <f>IF(OR(OR(G1="?",ISBLANK(G1)),OR(G2="?",ISBLANK(G2))),"Nur wenn diese beiden Felder korrekt ausgefüllt sind, kann der Absender dieser Tabelle identifiziert werden.","")</f>
        <v>Nur wenn diese beiden Felder korrekt ausgefüllt sind, kann der Absender dieser Tabelle identifiziert werden.</v>
      </c>
      <c r="B15" s="193"/>
      <c r="C15" s="193"/>
      <c r="D15" s="193"/>
      <c r="E15" s="193"/>
      <c r="F15" s="193"/>
      <c r="G15" s="193"/>
      <c r="H15" s="107"/>
    </row>
    <row r="16" spans="1:12" s="11" customFormat="1" ht="39.950000000000003" customHeight="1" x14ac:dyDescent="0.4">
      <c r="A16" s="190" t="s">
        <v>133</v>
      </c>
      <c r="B16" s="191"/>
      <c r="C16" s="191"/>
      <c r="D16" s="191"/>
      <c r="E16" s="191"/>
      <c r="F16" s="191"/>
      <c r="G16" s="191"/>
      <c r="H16" s="191"/>
    </row>
    <row r="17" spans="1:10" s="24" customFormat="1" ht="35" customHeight="1" x14ac:dyDescent="0.45">
      <c r="A17" s="24" t="s">
        <v>196</v>
      </c>
      <c r="B17" s="24" t="s">
        <v>197</v>
      </c>
      <c r="C17" s="25" t="s">
        <v>113</v>
      </c>
      <c r="D17" s="25" t="s">
        <v>200</v>
      </c>
      <c r="E17" s="25" t="s">
        <v>201</v>
      </c>
      <c r="F17" s="25" t="s">
        <v>202</v>
      </c>
      <c r="G17" s="26"/>
      <c r="H17" s="27"/>
      <c r="I17" s="25"/>
    </row>
    <row r="18" spans="1:10" s="10" customFormat="1" ht="28.25" hidden="1" customHeight="1" x14ac:dyDescent="0.4">
      <c r="A18" s="185" t="s">
        <v>381</v>
      </c>
      <c r="B18" s="185"/>
      <c r="C18" s="185"/>
      <c r="D18" s="101"/>
      <c r="E18" s="101"/>
      <c r="F18" s="100"/>
      <c r="G18" s="136"/>
      <c r="I18" s="91"/>
      <c r="J18" s="91"/>
    </row>
    <row r="19" spans="1:10" s="10" customFormat="1" ht="18" customHeight="1" x14ac:dyDescent="0.4">
      <c r="A19" s="134" t="s">
        <v>225</v>
      </c>
      <c r="B19" s="89" t="s">
        <v>142</v>
      </c>
      <c r="C19" s="90">
        <v>3</v>
      </c>
      <c r="D19" s="99"/>
      <c r="E19" s="99"/>
      <c r="F19" s="91">
        <f>Methanol!$B$1</f>
        <v>10</v>
      </c>
      <c r="G19" s="136"/>
      <c r="H19" s="92">
        <f>Methanol!$C$1</f>
        <v>9</v>
      </c>
      <c r="I19" s="91"/>
      <c r="J19" s="91"/>
    </row>
    <row r="20" spans="1:10" s="10" customFormat="1" ht="18" customHeight="1" x14ac:dyDescent="0.4">
      <c r="A20" s="134" t="s">
        <v>167</v>
      </c>
      <c r="B20" s="89" t="s">
        <v>141</v>
      </c>
      <c r="C20" s="90">
        <v>3</v>
      </c>
      <c r="D20" s="99"/>
      <c r="E20" s="99"/>
      <c r="F20" s="91">
        <f>Glycerin!$B$1</f>
        <v>10</v>
      </c>
      <c r="G20" s="136"/>
      <c r="H20" s="92">
        <f>Glycerin!$C$1</f>
        <v>9</v>
      </c>
      <c r="I20" s="91"/>
      <c r="J20" s="91"/>
    </row>
    <row r="21" spans="1:10" s="10" customFormat="1" ht="18" hidden="1" customHeight="1" x14ac:dyDescent="0.4">
      <c r="A21" s="134" t="s">
        <v>169</v>
      </c>
      <c r="B21" s="89" t="s">
        <v>142</v>
      </c>
      <c r="C21" s="90">
        <v>3</v>
      </c>
      <c r="D21" s="99"/>
      <c r="E21" s="99"/>
      <c r="F21" s="91">
        <f>'3MPD'!B1</f>
        <v>8</v>
      </c>
      <c r="G21" s="136"/>
      <c r="H21" s="92">
        <f>'3MPD'!$C$1</f>
        <v>7</v>
      </c>
      <c r="I21" s="91"/>
      <c r="J21" s="91"/>
    </row>
    <row r="22" spans="1:10" s="10" customFormat="1" ht="18" customHeight="1" x14ac:dyDescent="0.4">
      <c r="A22" s="134" t="s">
        <v>170</v>
      </c>
      <c r="B22" s="89" t="s">
        <v>142</v>
      </c>
      <c r="C22" s="90">
        <v>3</v>
      </c>
      <c r="D22" s="99"/>
      <c r="E22" s="99"/>
      <c r="F22" s="91">
        <f>Ethylenglykol!B1</f>
        <v>5</v>
      </c>
      <c r="G22" s="136"/>
      <c r="H22" s="92">
        <f>Ethylenglykol!$C$1</f>
        <v>4</v>
      </c>
      <c r="I22" s="91"/>
      <c r="J22" s="91"/>
    </row>
    <row r="23" spans="1:10" s="10" customFormat="1" ht="18" customHeight="1" x14ac:dyDescent="0.4">
      <c r="A23" s="134" t="s">
        <v>171</v>
      </c>
      <c r="B23" s="89" t="s">
        <v>142</v>
      </c>
      <c r="C23" s="90">
        <v>3</v>
      </c>
      <c r="D23" s="99"/>
      <c r="E23" s="99"/>
      <c r="F23" s="91">
        <f>Diethylenglycol!$B$1</f>
        <v>5</v>
      </c>
      <c r="G23" s="136"/>
      <c r="H23" s="92">
        <f>Diethylenglycol!$C$1</f>
        <v>4</v>
      </c>
      <c r="I23" s="91"/>
      <c r="J23" s="91"/>
    </row>
    <row r="24" spans="1:10" s="10" customFormat="1" ht="18" customHeight="1" x14ac:dyDescent="0.4">
      <c r="A24" s="134" t="s">
        <v>290</v>
      </c>
      <c r="B24" s="89" t="s">
        <v>142</v>
      </c>
      <c r="C24" s="90">
        <v>3</v>
      </c>
      <c r="D24" s="99"/>
      <c r="E24" s="99"/>
      <c r="F24" s="91">
        <f>Propandiol!$B$1</f>
        <v>5</v>
      </c>
      <c r="G24" s="136"/>
      <c r="H24" s="92">
        <f>Propandiol!$C$1</f>
        <v>4</v>
      </c>
      <c r="I24" s="91"/>
      <c r="J24" s="91"/>
    </row>
    <row r="25" spans="1:10" s="10" customFormat="1" ht="18" customHeight="1" x14ac:dyDescent="0.4">
      <c r="A25" s="134" t="s">
        <v>172</v>
      </c>
      <c r="B25" s="89" t="s">
        <v>141</v>
      </c>
      <c r="C25" s="90">
        <v>3</v>
      </c>
      <c r="D25" s="99"/>
      <c r="E25" s="99"/>
      <c r="F25" s="91">
        <f>DÄpfelsäure!B1</f>
        <v>7</v>
      </c>
      <c r="G25" s="136"/>
      <c r="H25" s="92">
        <f>DÄpfelsäure!$C$1</f>
        <v>6</v>
      </c>
      <c r="I25" s="91"/>
      <c r="J25" s="91"/>
    </row>
    <row r="26" spans="1:10" s="10" customFormat="1" ht="18" customHeight="1" x14ac:dyDescent="0.4">
      <c r="A26" s="134" t="s">
        <v>173</v>
      </c>
      <c r="B26" s="89" t="s">
        <v>141</v>
      </c>
      <c r="C26" s="90">
        <v>3</v>
      </c>
      <c r="D26" s="99"/>
      <c r="E26" s="99"/>
      <c r="F26" s="91">
        <f>'D;ilchsre'!B1</f>
        <v>10</v>
      </c>
      <c r="G26" s="136"/>
      <c r="H26" s="92">
        <f>'D;ilchsre'!C1</f>
        <v>9</v>
      </c>
      <c r="I26" s="91"/>
      <c r="J26" s="91"/>
    </row>
    <row r="27" spans="1:10" s="10" customFormat="1" ht="18" customHeight="1" x14ac:dyDescent="0.4">
      <c r="A27" s="134" t="s">
        <v>174</v>
      </c>
      <c r="B27" s="89" t="s">
        <v>142</v>
      </c>
      <c r="C27" s="90">
        <v>3</v>
      </c>
      <c r="D27" s="99"/>
      <c r="E27" s="99"/>
      <c r="F27" s="91">
        <f>Shikimesre!B1</f>
        <v>6</v>
      </c>
      <c r="G27" s="136"/>
      <c r="H27" s="92">
        <f>Shikimesre!C1</f>
        <v>5</v>
      </c>
    </row>
    <row r="28" spans="1:10" s="10" customFormat="1" ht="18" customHeight="1" x14ac:dyDescent="0.4">
      <c r="A28" s="134" t="s">
        <v>175</v>
      </c>
      <c r="B28" s="89" t="s">
        <v>142</v>
      </c>
      <c r="C28" s="90">
        <v>3</v>
      </c>
      <c r="D28" s="99"/>
      <c r="E28" s="99"/>
      <c r="F28" s="91">
        <f>Fumarsre!B1</f>
        <v>4</v>
      </c>
      <c r="G28" s="136"/>
      <c r="H28" s="92">
        <f>Fumarsre!C1</f>
        <v>3</v>
      </c>
    </row>
    <row r="29" spans="1:10" s="10" customFormat="1" ht="18" hidden="1" customHeight="1" x14ac:dyDescent="0.4">
      <c r="A29" s="134" t="s">
        <v>326</v>
      </c>
      <c r="B29" s="89" t="s">
        <v>142</v>
      </c>
      <c r="C29" s="90">
        <v>3</v>
      </c>
      <c r="D29" s="99"/>
      <c r="E29" s="99"/>
      <c r="F29" s="91">
        <f>Parameter8a!B1</f>
        <v>3</v>
      </c>
      <c r="G29" s="136"/>
      <c r="H29" s="92">
        <f>Parameter8a!C1</f>
        <v>2</v>
      </c>
    </row>
    <row r="30" spans="1:10" s="10" customFormat="1" ht="18" customHeight="1" x14ac:dyDescent="0.4">
      <c r="A30" s="134" t="s">
        <v>176</v>
      </c>
      <c r="B30" s="89" t="s">
        <v>142</v>
      </c>
      <c r="C30" s="90">
        <v>3</v>
      </c>
      <c r="D30" s="99"/>
      <c r="E30" s="99"/>
      <c r="F30" s="91">
        <f>Sorbinsre!B1</f>
        <v>12</v>
      </c>
      <c r="G30" s="136"/>
      <c r="H30" s="92">
        <f>Sorbinsre!C1</f>
        <v>11</v>
      </c>
    </row>
    <row r="31" spans="1:10" s="10" customFormat="1" ht="18" customHeight="1" x14ac:dyDescent="0.4">
      <c r="A31" s="134" t="s">
        <v>177</v>
      </c>
      <c r="B31" s="89" t="s">
        <v>142</v>
      </c>
      <c r="C31" s="90">
        <v>3</v>
      </c>
      <c r="D31" s="99"/>
      <c r="E31" s="99"/>
      <c r="F31" s="91">
        <f>Benzoesre!B1</f>
        <v>8</v>
      </c>
      <c r="G31" s="136"/>
      <c r="H31" s="92">
        <f>Benzoesre!C1</f>
        <v>7</v>
      </c>
    </row>
    <row r="32" spans="1:10" s="10" customFormat="1" ht="18" customHeight="1" x14ac:dyDescent="0.4">
      <c r="A32" s="134" t="s">
        <v>178</v>
      </c>
      <c r="B32" s="89" t="s">
        <v>142</v>
      </c>
      <c r="C32" s="90">
        <v>3</v>
      </c>
      <c r="D32" s="99"/>
      <c r="E32" s="99"/>
      <c r="F32" s="91">
        <f>Salicyclsre!B1</f>
        <v>8</v>
      </c>
      <c r="G32" s="136"/>
      <c r="H32" s="92">
        <f>Salicyclsre!C1</f>
        <v>7</v>
      </c>
    </row>
    <row r="33" spans="1:10" s="10" customFormat="1" ht="18" customHeight="1" x14ac:dyDescent="0.4">
      <c r="A33" s="134" t="s">
        <v>179</v>
      </c>
      <c r="B33" s="89" t="s">
        <v>141</v>
      </c>
      <c r="C33" s="90">
        <v>3</v>
      </c>
      <c r="D33" s="99"/>
      <c r="E33" s="99"/>
      <c r="F33" s="91">
        <f>Asche!B1</f>
        <v>13</v>
      </c>
      <c r="G33" s="136"/>
      <c r="H33" s="92">
        <f>Asche!$C$1</f>
        <v>12</v>
      </c>
    </row>
    <row r="34" spans="1:10" s="10" customFormat="1" ht="18" customHeight="1" x14ac:dyDescent="0.4">
      <c r="A34" s="134" t="s">
        <v>180</v>
      </c>
      <c r="B34" s="89" t="s">
        <v>142</v>
      </c>
      <c r="C34" s="90">
        <v>3</v>
      </c>
      <c r="D34" s="99"/>
      <c r="E34" s="99"/>
      <c r="F34" s="91">
        <f>Natrium!B1</f>
        <v>13</v>
      </c>
      <c r="G34" s="136"/>
      <c r="H34" s="92">
        <f>Natrium!$C$1</f>
        <v>12</v>
      </c>
    </row>
    <row r="35" spans="1:10" s="10" customFormat="1" ht="18" customHeight="1" x14ac:dyDescent="0.4">
      <c r="A35" s="134" t="s">
        <v>181</v>
      </c>
      <c r="B35" s="89" t="s">
        <v>142</v>
      </c>
      <c r="C35" s="90">
        <v>3</v>
      </c>
      <c r="D35" s="99"/>
      <c r="E35" s="99"/>
      <c r="F35" s="91">
        <f>Kalium!B1</f>
        <v>13</v>
      </c>
      <c r="G35" s="136"/>
      <c r="H35" s="92">
        <f>Kalium!$C$1</f>
        <v>12</v>
      </c>
    </row>
    <row r="36" spans="1:10" s="10" customFormat="1" ht="18" customHeight="1" x14ac:dyDescent="0.4">
      <c r="A36" s="134" t="s">
        <v>182</v>
      </c>
      <c r="B36" s="89" t="s">
        <v>142</v>
      </c>
      <c r="C36" s="90">
        <v>3</v>
      </c>
      <c r="D36" s="99"/>
      <c r="E36" s="99"/>
      <c r="F36" s="91">
        <f>Magnesium!B1</f>
        <v>12</v>
      </c>
      <c r="G36" s="136"/>
      <c r="H36" s="92">
        <f>Magnesium!$C$1</f>
        <v>11</v>
      </c>
    </row>
    <row r="37" spans="1:10" s="10" customFormat="1" ht="18" customHeight="1" x14ac:dyDescent="0.4">
      <c r="A37" s="134" t="s">
        <v>183</v>
      </c>
      <c r="B37" s="89" t="s">
        <v>142</v>
      </c>
      <c r="C37" s="90">
        <v>3</v>
      </c>
      <c r="D37" s="99"/>
      <c r="E37" s="99"/>
      <c r="F37" s="91">
        <f>Calcium!B1</f>
        <v>13</v>
      </c>
      <c r="G37" s="136"/>
      <c r="H37" s="92">
        <f>Calcium!$C$1</f>
        <v>12</v>
      </c>
    </row>
    <row r="38" spans="1:10" s="10" customFormat="1" ht="18" customHeight="1" x14ac:dyDescent="0.4">
      <c r="A38" s="135" t="s">
        <v>49</v>
      </c>
      <c r="B38" s="89" t="s">
        <v>142</v>
      </c>
      <c r="C38" s="90">
        <v>3</v>
      </c>
      <c r="D38" s="99"/>
      <c r="E38" s="99"/>
      <c r="F38" s="91">
        <f>Eisen!B1</f>
        <v>9</v>
      </c>
      <c r="G38" s="136"/>
      <c r="H38" s="92">
        <f>Eisen!$C$1</f>
        <v>8</v>
      </c>
    </row>
    <row r="39" spans="1:10" s="10" customFormat="1" ht="18" customHeight="1" x14ac:dyDescent="0.4">
      <c r="A39" s="135" t="s">
        <v>50</v>
      </c>
      <c r="B39" s="89" t="s">
        <v>142</v>
      </c>
      <c r="C39" s="90">
        <v>3</v>
      </c>
      <c r="D39" s="99"/>
      <c r="E39" s="99"/>
      <c r="F39" s="91">
        <f>Kupfer!B1</f>
        <v>9</v>
      </c>
      <c r="G39" s="136"/>
      <c r="H39" s="92">
        <f>Kupfer!$C$1</f>
        <v>8</v>
      </c>
    </row>
    <row r="40" spans="1:10" s="10" customFormat="1" ht="18" customHeight="1" x14ac:dyDescent="0.4">
      <c r="A40" s="135" t="s">
        <v>53</v>
      </c>
      <c r="B40" s="89" t="s">
        <v>142</v>
      </c>
      <c r="C40" s="90">
        <v>3</v>
      </c>
      <c r="D40" s="99"/>
      <c r="E40" s="99"/>
      <c r="F40" s="91">
        <f>Zink!B1</f>
        <v>9</v>
      </c>
      <c r="G40" s="136"/>
      <c r="H40" s="92">
        <f>Zink!$C$1</f>
        <v>8</v>
      </c>
    </row>
    <row r="41" spans="1:10" s="10" customFormat="1" ht="18" customHeight="1" x14ac:dyDescent="0.4">
      <c r="A41" s="134" t="s">
        <v>184</v>
      </c>
      <c r="B41" s="89" t="s">
        <v>142</v>
      </c>
      <c r="C41" s="90">
        <v>3</v>
      </c>
      <c r="D41" s="99"/>
      <c r="E41" s="99"/>
      <c r="F41" s="91">
        <f>Chlorid!B1</f>
        <v>7</v>
      </c>
      <c r="G41" s="136"/>
      <c r="H41" s="92">
        <f>Chlorid!$C$1</f>
        <v>6</v>
      </c>
    </row>
    <row r="42" spans="1:10" s="10" customFormat="1" ht="18" customHeight="1" x14ac:dyDescent="0.4">
      <c r="A42" s="134" t="s">
        <v>333</v>
      </c>
      <c r="B42" s="89" t="s">
        <v>142</v>
      </c>
      <c r="C42" s="90">
        <v>3</v>
      </c>
      <c r="D42" s="99"/>
      <c r="E42" s="99"/>
      <c r="F42" s="91">
        <f>Phosphat!B1</f>
        <v>14</v>
      </c>
      <c r="G42" s="136"/>
      <c r="H42" s="92">
        <f>Phosphat!$C$1</f>
        <v>13</v>
      </c>
    </row>
    <row r="43" spans="1:10" s="10" customFormat="1" ht="18" customHeight="1" x14ac:dyDescent="0.4">
      <c r="A43" s="134" t="s">
        <v>440</v>
      </c>
      <c r="B43" s="89" t="s">
        <v>142</v>
      </c>
      <c r="C43" s="90">
        <v>3</v>
      </c>
      <c r="D43" s="99"/>
      <c r="E43" s="99"/>
      <c r="F43" s="91">
        <f>Kaliumsulfat!B1</f>
        <v>6</v>
      </c>
      <c r="G43" s="136"/>
      <c r="H43" s="92">
        <f>Kaliumsulfat!$C$1</f>
        <v>5</v>
      </c>
    </row>
    <row r="44" spans="1:10" s="10" customFormat="1" ht="19.05" hidden="1" customHeight="1" x14ac:dyDescent="0.3">
      <c r="A44" s="89" t="s">
        <v>383</v>
      </c>
      <c r="B44" s="89" t="s">
        <v>142</v>
      </c>
      <c r="C44" s="91">
        <v>3</v>
      </c>
      <c r="D44" s="99"/>
      <c r="E44" s="99"/>
      <c r="F44" s="91">
        <f>Gluconsäure!B1</f>
        <v>8</v>
      </c>
      <c r="G44" s="149"/>
      <c r="H44" s="92">
        <f>Gluconsäure!C1</f>
        <v>7</v>
      </c>
      <c r="J44" s="126" t="s">
        <v>422</v>
      </c>
    </row>
    <row r="45" spans="1:10" s="10" customFormat="1" ht="19.05" customHeight="1" x14ac:dyDescent="0.4">
      <c r="A45" s="145" t="s">
        <v>441</v>
      </c>
      <c r="B45" s="89" t="s">
        <v>142</v>
      </c>
      <c r="C45" s="90">
        <v>3</v>
      </c>
      <c r="D45" s="99"/>
      <c r="E45" s="99"/>
      <c r="F45" s="91">
        <f>Bor!B1</f>
        <v>8</v>
      </c>
      <c r="G45" s="181" t="s">
        <v>446</v>
      </c>
      <c r="H45" s="92">
        <f>Bor!$C$1</f>
        <v>7</v>
      </c>
    </row>
    <row r="46" spans="1:10" s="10" customFormat="1" ht="19.05" customHeight="1" x14ac:dyDescent="0.4">
      <c r="A46" s="145" t="s">
        <v>442</v>
      </c>
      <c r="B46" s="89" t="s">
        <v>142</v>
      </c>
      <c r="C46" s="90">
        <v>3</v>
      </c>
      <c r="D46" s="99"/>
      <c r="E46" s="99"/>
      <c r="F46" s="91">
        <f>Aluminium!B1</f>
        <v>12</v>
      </c>
      <c r="G46" s="181"/>
      <c r="H46" s="92">
        <f>Aluminium!C1</f>
        <v>11</v>
      </c>
    </row>
    <row r="47" spans="1:10" s="10" customFormat="1" ht="19.05" customHeight="1" x14ac:dyDescent="0.4">
      <c r="A47" s="145" t="s">
        <v>443</v>
      </c>
      <c r="B47" s="89" t="s">
        <v>142</v>
      </c>
      <c r="C47" s="90">
        <v>3</v>
      </c>
      <c r="D47" s="99"/>
      <c r="E47" s="99"/>
      <c r="F47" s="91">
        <f>Mangan!B1</f>
        <v>12</v>
      </c>
      <c r="G47" s="181"/>
      <c r="H47" s="92">
        <f>Mangan!C1</f>
        <v>11</v>
      </c>
    </row>
    <row r="48" spans="1:10" s="10" customFormat="1" ht="19.05" customHeight="1" x14ac:dyDescent="0.4">
      <c r="A48" s="145" t="s">
        <v>444</v>
      </c>
      <c r="B48" s="89" t="s">
        <v>453</v>
      </c>
      <c r="C48" s="90">
        <v>3</v>
      </c>
      <c r="D48" s="99"/>
      <c r="E48" s="99"/>
      <c r="F48" s="91">
        <f>Ethylgujacol!B1</f>
        <v>5</v>
      </c>
      <c r="G48" s="181"/>
      <c r="H48" s="92">
        <f>Ethylgujacol!C1</f>
        <v>4</v>
      </c>
    </row>
    <row r="49" spans="1:10" s="10" customFormat="1" ht="19.05" customHeight="1" x14ac:dyDescent="0.4">
      <c r="A49" s="145" t="s">
        <v>445</v>
      </c>
      <c r="B49" s="89" t="s">
        <v>453</v>
      </c>
      <c r="C49" s="90">
        <v>3</v>
      </c>
      <c r="D49" s="99"/>
      <c r="E49" s="99"/>
      <c r="F49" s="91">
        <f>Ethylphenol!B1</f>
        <v>5</v>
      </c>
      <c r="G49" s="181"/>
      <c r="H49" s="92">
        <f>Ethylphenol!C1</f>
        <v>4</v>
      </c>
    </row>
    <row r="50" spans="1:10" s="11" customFormat="1" ht="26" customHeight="1" x14ac:dyDescent="0.4">
      <c r="A50" s="180" t="s">
        <v>110</v>
      </c>
      <c r="B50" s="180"/>
      <c r="C50" s="180"/>
      <c r="D50" s="180"/>
      <c r="E50" s="180"/>
      <c r="F50" s="180"/>
      <c r="G50" s="180"/>
      <c r="H50" s="180"/>
    </row>
    <row r="51" spans="1:10" ht="18" customHeight="1" x14ac:dyDescent="0.4">
      <c r="A51" s="30" t="str">
        <f>A19</f>
        <v>Methanol</v>
      </c>
      <c r="B51" s="192"/>
      <c r="C51" s="192"/>
      <c r="D51" s="192"/>
      <c r="E51" s="192"/>
      <c r="F51" s="192"/>
      <c r="G51" s="192"/>
      <c r="H51" s="192"/>
      <c r="I51" s="13" t="b">
        <f>ISBLANK(VLOOKUP(F19,Methanol!A3:C12,3))</f>
        <v>1</v>
      </c>
    </row>
    <row r="52" spans="1:10" ht="27" customHeight="1" x14ac:dyDescent="0.4">
      <c r="A52" s="12" t="str">
        <f>IF(F19=H19,"bitte eingeben / type in, please:",IF(I51,"","Art der Modifikation/kind of modification:"))</f>
        <v/>
      </c>
      <c r="B52" s="179"/>
      <c r="C52" s="179"/>
      <c r="D52" s="179"/>
      <c r="E52" s="179"/>
      <c r="F52" s="179"/>
      <c r="G52" s="179"/>
      <c r="H52" s="179"/>
      <c r="I52" s="13"/>
    </row>
    <row r="53" spans="1:10" ht="18" customHeight="1" x14ac:dyDescent="0.4">
      <c r="A53" s="30" t="str">
        <f>A20</f>
        <v>Glycerin</v>
      </c>
      <c r="B53" s="192"/>
      <c r="C53" s="192"/>
      <c r="D53" s="192"/>
      <c r="E53" s="192"/>
      <c r="F53" s="192"/>
      <c r="G53" s="192"/>
      <c r="H53" s="192"/>
      <c r="I53" s="13" t="b">
        <f>ISBLANK(VLOOKUP(F20,Glycerin!A3:C12,3))</f>
        <v>1</v>
      </c>
    </row>
    <row r="54" spans="1:10" ht="27" customHeight="1" x14ac:dyDescent="0.4">
      <c r="A54" s="12" t="str">
        <f>IF(F20=H20,"bitte eingeben / type in, please:",IF(I53,"","Art der Modifikation/kind of modification:"))</f>
        <v/>
      </c>
      <c r="B54" s="179"/>
      <c r="C54" s="179"/>
      <c r="D54" s="179"/>
      <c r="E54" s="179"/>
      <c r="F54" s="179"/>
      <c r="G54" s="179"/>
      <c r="H54" s="179"/>
      <c r="I54" s="13"/>
    </row>
    <row r="55" spans="1:10" ht="20.100000000000001" hidden="1" customHeight="1" x14ac:dyDescent="0.4">
      <c r="A55" s="30" t="str">
        <f>A21</f>
        <v>3-MPD</v>
      </c>
      <c r="B55" s="192"/>
      <c r="C55" s="192"/>
      <c r="D55" s="192"/>
      <c r="E55" s="192"/>
      <c r="F55" s="192"/>
      <c r="G55" s="192"/>
      <c r="H55" s="192"/>
      <c r="I55" s="13" t="b">
        <f>ISBLANK(VLOOKUP(F21,'3MPD'!A3:C19,3))</f>
        <v>1</v>
      </c>
    </row>
    <row r="56" spans="1:10" ht="32.1" hidden="1" customHeight="1" x14ac:dyDescent="0.4">
      <c r="A56" s="12" t="str">
        <f>IF(F21=H21,"bitte eingeben / type in, please:",IF(I55,"","Beschreibung des Kombination/description:"))</f>
        <v/>
      </c>
      <c r="B56" s="179"/>
      <c r="C56" s="179"/>
      <c r="D56" s="179"/>
      <c r="E56" s="179"/>
      <c r="F56" s="179"/>
      <c r="G56" s="179"/>
      <c r="H56" s="179"/>
      <c r="I56" s="13"/>
    </row>
    <row r="57" spans="1:10" ht="18" customHeight="1" x14ac:dyDescent="0.4">
      <c r="A57" s="30" t="str">
        <f>A22</f>
        <v>Ethylenglykol</v>
      </c>
      <c r="B57" s="182"/>
      <c r="C57" s="182"/>
      <c r="D57" s="182"/>
      <c r="E57" s="182"/>
      <c r="F57" s="182"/>
      <c r="G57" s="182"/>
      <c r="H57" s="182"/>
      <c r="I57" s="13" t="b">
        <f>ISBLANK(VLOOKUP(F22,Ethylenglykol!A3:C18,3))</f>
        <v>1</v>
      </c>
    </row>
    <row r="58" spans="1:10" ht="27" customHeight="1" x14ac:dyDescent="0.4">
      <c r="A58" s="12" t="str">
        <f>IF(F22=H22,"bitte eingeben / type in, please:",IF(I57,"","Art der Modifikation/kind of modification:"))</f>
        <v/>
      </c>
      <c r="B58" s="179"/>
      <c r="C58" s="179"/>
      <c r="D58" s="179"/>
      <c r="E58" s="179"/>
      <c r="F58" s="179"/>
      <c r="G58" s="179"/>
      <c r="H58" s="179"/>
      <c r="I58" s="13"/>
    </row>
    <row r="59" spans="1:10" ht="18" customHeight="1" x14ac:dyDescent="0.4">
      <c r="A59" s="30" t="str">
        <f>A23</f>
        <v>Diethylenglykol</v>
      </c>
      <c r="B59" s="187"/>
      <c r="C59" s="187"/>
      <c r="D59" s="187"/>
      <c r="E59" s="187"/>
      <c r="F59" s="187"/>
      <c r="G59" s="187"/>
      <c r="H59" s="187"/>
      <c r="I59" s="13" t="b">
        <f>ISBLANK(VLOOKUP(F23,Diethylenglycol!A3:C12,3))</f>
        <v>1</v>
      </c>
    </row>
    <row r="60" spans="1:10" ht="27" customHeight="1" x14ac:dyDescent="0.4">
      <c r="A60" s="12" t="str">
        <f>IF(F23=H23,"bitte eingeben / type in, please:",IF(I59,"","Art der Modifikation/kind of modification:"))</f>
        <v/>
      </c>
      <c r="B60" s="179"/>
      <c r="C60" s="179"/>
      <c r="D60" s="179"/>
      <c r="E60" s="179"/>
      <c r="F60" s="179"/>
      <c r="G60" s="179"/>
      <c r="H60" s="179"/>
      <c r="I60" s="13"/>
    </row>
    <row r="61" spans="1:10" ht="18" customHeight="1" x14ac:dyDescent="0.4">
      <c r="A61" s="30" t="str">
        <f>A24</f>
        <v>1,2-Propandiol</v>
      </c>
      <c r="B61" s="186"/>
      <c r="C61" s="186"/>
      <c r="D61" s="186"/>
      <c r="E61" s="186"/>
      <c r="F61" s="186"/>
      <c r="G61" s="186"/>
      <c r="H61" s="186"/>
      <c r="I61" s="13" t="b">
        <f>ISBLANK(VLOOKUP(F25,Propandiol!A3:C7,3))</f>
        <v>1</v>
      </c>
    </row>
    <row r="62" spans="1:10" ht="27" customHeight="1" x14ac:dyDescent="0.4">
      <c r="A62" s="12" t="str">
        <f>IF(F24=H24,"bitte eingeben / type in, please:",IF(I61,"","Art der Modifikation/kind of modification:"))</f>
        <v/>
      </c>
      <c r="B62" s="179"/>
      <c r="C62" s="179"/>
      <c r="D62" s="179"/>
      <c r="E62" s="179"/>
      <c r="F62" s="179"/>
      <c r="G62" s="179"/>
      <c r="H62" s="179"/>
      <c r="I62" s="13"/>
    </row>
    <row r="63" spans="1:10" ht="18" customHeight="1" x14ac:dyDescent="0.4">
      <c r="A63" s="30" t="str">
        <f>A25</f>
        <v>D-Äpfelsäure</v>
      </c>
      <c r="B63" s="182"/>
      <c r="C63" s="182"/>
      <c r="D63" s="182"/>
      <c r="E63" s="182"/>
      <c r="F63" s="182"/>
      <c r="G63" s="182"/>
      <c r="H63" s="182"/>
      <c r="I63" s="13" t="b">
        <f>ISBLANK(VLOOKUP(F25,DÄpfelsäure!A3:C23,3))</f>
        <v>1</v>
      </c>
      <c r="J63" s="73"/>
    </row>
    <row r="64" spans="1:10" ht="18" customHeight="1" x14ac:dyDescent="0.4">
      <c r="A64" s="53" t="s">
        <v>237</v>
      </c>
      <c r="B64" s="187">
        <f>Schleich!B1</f>
        <v>4</v>
      </c>
      <c r="C64" s="187"/>
      <c r="D64" s="187"/>
      <c r="E64" s="187"/>
      <c r="F64" s="187"/>
      <c r="G64" s="187"/>
      <c r="H64" s="187"/>
      <c r="I64" s="60"/>
      <c r="J64" s="60"/>
    </row>
    <row r="65" spans="1:9" ht="27" customHeight="1" x14ac:dyDescent="0.4">
      <c r="A65" s="12" t="str">
        <f>IF(F25=H25,"bitte eingeben / type in, please:",IF(I63,"","Art der Modifikation/kind of modification:"))</f>
        <v/>
      </c>
      <c r="B65" s="179"/>
      <c r="C65" s="179"/>
      <c r="D65" s="179"/>
      <c r="E65" s="179"/>
      <c r="F65" s="179"/>
      <c r="G65" s="179"/>
      <c r="H65" s="179"/>
      <c r="I65" s="13"/>
    </row>
    <row r="66" spans="1:9" ht="18" customHeight="1" x14ac:dyDescent="0.4">
      <c r="A66" s="30" t="str">
        <f>A26</f>
        <v>D-Milchsäure</v>
      </c>
      <c r="B66" s="182"/>
      <c r="C66" s="182"/>
      <c r="D66" s="182"/>
      <c r="E66" s="182"/>
      <c r="F66" s="182"/>
      <c r="G66" s="182"/>
      <c r="H66" s="182"/>
      <c r="I66" s="13" t="b">
        <f>ISBLANK(VLOOKUP(F26,'D;ilchsre'!A3:C20,3))</f>
        <v>1</v>
      </c>
    </row>
    <row r="67" spans="1:9" ht="27" customHeight="1" x14ac:dyDescent="0.4">
      <c r="A67" s="12" t="str">
        <f>IF(F26=H26,"bitte eingeben / type in, please:",IF(I66,"","Art der Modifikation/kind of modification:"))</f>
        <v/>
      </c>
      <c r="B67" s="179"/>
      <c r="C67" s="179"/>
      <c r="D67" s="179"/>
      <c r="E67" s="179"/>
      <c r="F67" s="179"/>
      <c r="G67" s="179"/>
      <c r="H67" s="179"/>
      <c r="I67" s="13"/>
    </row>
    <row r="68" spans="1:9" ht="18" customHeight="1" x14ac:dyDescent="0.4">
      <c r="A68" s="30" t="str">
        <f>A27</f>
        <v>Shikimisäure</v>
      </c>
      <c r="B68" s="182"/>
      <c r="C68" s="182"/>
      <c r="D68" s="182"/>
      <c r="E68" s="182"/>
      <c r="F68" s="182"/>
      <c r="G68" s="182"/>
      <c r="H68" s="182"/>
      <c r="I68" s="13" t="b">
        <f>ISBLANK(VLOOKUP(F27,Shikimesre!A3:C8,3))</f>
        <v>1</v>
      </c>
    </row>
    <row r="69" spans="1:9" ht="27" customHeight="1" x14ac:dyDescent="0.4">
      <c r="A69" s="12" t="str">
        <f>IF(F27=H27,"bitte eingeben / type in, please:",IF(I68,"","Art der Modifikation/kind of modification:"))</f>
        <v/>
      </c>
      <c r="B69" s="179"/>
      <c r="C69" s="179"/>
      <c r="D69" s="179"/>
      <c r="E69" s="179"/>
      <c r="F69" s="179"/>
      <c r="G69" s="179"/>
      <c r="H69" s="179"/>
    </row>
    <row r="70" spans="1:9" ht="18" customHeight="1" x14ac:dyDescent="0.4">
      <c r="A70" s="30" t="str">
        <f>A28</f>
        <v>Fumarsäure</v>
      </c>
      <c r="B70" s="12"/>
      <c r="C70" s="12"/>
      <c r="D70" s="12"/>
      <c r="E70" s="12"/>
      <c r="F70" s="12"/>
      <c r="G70" s="12"/>
      <c r="H70" s="12"/>
      <c r="I70" s="13" t="b">
        <f>ISBLANK(VLOOKUP(F28,Fumarsre!A3:C12,3))</f>
        <v>1</v>
      </c>
    </row>
    <row r="71" spans="1:9" ht="27" customHeight="1" x14ac:dyDescent="0.4">
      <c r="A71" s="12" t="str">
        <f>IF(F28=H28,"bitte eingeben / type in, please:",IF(I70,"","Art der Modifikation/kind of modification:"))</f>
        <v/>
      </c>
      <c r="B71" s="179"/>
      <c r="C71" s="179"/>
      <c r="D71" s="179"/>
      <c r="E71" s="179"/>
      <c r="F71" s="179"/>
      <c r="G71" s="179"/>
      <c r="H71" s="179"/>
      <c r="I71" s="13"/>
    </row>
    <row r="72" spans="1:9" ht="18" hidden="1" customHeight="1" x14ac:dyDescent="0.4">
      <c r="A72" s="30" t="str">
        <f>A29</f>
        <v>Bernsteinsäure</v>
      </c>
      <c r="B72" s="12"/>
      <c r="C72" s="12"/>
      <c r="D72" s="12"/>
      <c r="E72" s="12"/>
      <c r="F72" s="12"/>
      <c r="G72" s="12"/>
      <c r="H72" s="12"/>
      <c r="I72" s="13" t="b">
        <f>ISBLANK(VLOOKUP(F30,Parameter8a!A5:C15,3))</f>
        <v>1</v>
      </c>
    </row>
    <row r="73" spans="1:9" ht="26" hidden="1" customHeight="1" x14ac:dyDescent="0.4">
      <c r="A73" s="12" t="str">
        <f>IF(F29=H29,"bitte eingeben / type in, please:",IF(I72,"","Art der Modifikation/kind of modification:"))</f>
        <v/>
      </c>
      <c r="B73" s="183"/>
      <c r="C73" s="183"/>
      <c r="D73" s="183"/>
      <c r="E73" s="183"/>
      <c r="F73" s="183"/>
      <c r="G73" s="183"/>
      <c r="H73" s="183"/>
      <c r="I73" s="13"/>
    </row>
    <row r="74" spans="1:9" ht="27" customHeight="1" x14ac:dyDescent="0.4">
      <c r="A74" s="180" t="s">
        <v>109</v>
      </c>
      <c r="B74" s="180"/>
      <c r="C74" s="180"/>
      <c r="D74" s="180"/>
      <c r="E74" s="180"/>
      <c r="F74" s="180"/>
      <c r="G74" s="180"/>
      <c r="H74" s="180"/>
      <c r="I74" s="13"/>
    </row>
    <row r="75" spans="1:9" ht="18" customHeight="1" x14ac:dyDescent="0.4">
      <c r="A75" s="30" t="str">
        <f>A30</f>
        <v>Sorbinsäure</v>
      </c>
      <c r="B75" s="12"/>
      <c r="C75" s="12"/>
      <c r="D75" s="12"/>
      <c r="E75" s="12"/>
      <c r="F75" s="12"/>
      <c r="G75" s="12"/>
      <c r="H75" s="12"/>
      <c r="I75" s="13" t="b">
        <f>ISBLANK(VLOOKUP(F30,Sorbinsre!A3:C14,3))</f>
        <v>1</v>
      </c>
    </row>
    <row r="76" spans="1:9" ht="27" customHeight="1" x14ac:dyDescent="0.4">
      <c r="A76" s="12" t="str">
        <f>IF(F30=H30,"bitte eingeben / type in, please:",IF(I75,"","Art der Modifikation/kind of modification:"))</f>
        <v/>
      </c>
      <c r="B76" s="179"/>
      <c r="C76" s="179"/>
      <c r="D76" s="179"/>
      <c r="E76" s="179"/>
      <c r="F76" s="179"/>
      <c r="G76" s="179"/>
      <c r="H76" s="179"/>
      <c r="I76" s="13"/>
    </row>
    <row r="77" spans="1:9" ht="18" customHeight="1" x14ac:dyDescent="0.4">
      <c r="A77" s="30" t="str">
        <f>A31</f>
        <v>Benzoesäure</v>
      </c>
      <c r="B77" s="12"/>
      <c r="C77" s="12"/>
      <c r="D77" s="12"/>
      <c r="E77" s="12"/>
      <c r="F77" s="12"/>
      <c r="G77" s="12"/>
      <c r="H77" s="12"/>
      <c r="I77" s="13" t="b">
        <f>ISBLANK(VLOOKUP(F31,Benzoesre!A1:C10,3))</f>
        <v>1</v>
      </c>
    </row>
    <row r="78" spans="1:9" ht="27" customHeight="1" x14ac:dyDescent="0.4">
      <c r="A78" s="12" t="str">
        <f>IF(F31=H31,"bitte eingeben / type in, please:",IF(I77,"","Art der Modifikation/kind of modification:"))</f>
        <v/>
      </c>
      <c r="B78" s="179"/>
      <c r="C78" s="179"/>
      <c r="D78" s="179"/>
      <c r="E78" s="179"/>
      <c r="F78" s="179"/>
      <c r="G78" s="179"/>
      <c r="H78" s="179"/>
      <c r="I78" s="13"/>
    </row>
    <row r="79" spans="1:9" ht="18" customHeight="1" x14ac:dyDescent="0.4">
      <c r="A79" s="30" t="str">
        <f>A32</f>
        <v>Salicylsäure</v>
      </c>
      <c r="B79" s="12"/>
      <c r="C79" s="12"/>
      <c r="D79" s="12"/>
      <c r="E79" s="12"/>
      <c r="F79" s="12"/>
      <c r="G79" s="12"/>
      <c r="H79" s="12"/>
      <c r="I79" s="13" t="b">
        <f>ISBLANK(VLOOKUP(F32,Sorbinsre!A1:C9,3))</f>
        <v>1</v>
      </c>
    </row>
    <row r="80" spans="1:9" ht="27" customHeight="1" x14ac:dyDescent="0.4">
      <c r="A80" s="12" t="str">
        <f>IF(F32=H32,"bitte eingeben / type in, please:",IF(I79,"","Art der Modifikation/kind of modification:"))</f>
        <v/>
      </c>
      <c r="B80" s="179"/>
      <c r="C80" s="179"/>
      <c r="D80" s="179"/>
      <c r="E80" s="179"/>
      <c r="F80" s="179"/>
      <c r="G80" s="179"/>
      <c r="H80" s="179"/>
      <c r="I80" s="13"/>
    </row>
    <row r="81" spans="1:10" ht="18" customHeight="1" x14ac:dyDescent="0.4">
      <c r="A81" s="53" t="str">
        <f>A33</f>
        <v>Asche</v>
      </c>
      <c r="B81" s="54"/>
      <c r="C81" s="54"/>
      <c r="D81" s="54"/>
      <c r="E81" s="54"/>
      <c r="F81" s="54"/>
      <c r="G81" s="54"/>
      <c r="H81" s="54"/>
      <c r="I81" s="13" t="b">
        <f>ISBLANK(VLOOKUP(F33,Asche!A3:C19,3))</f>
        <v>1</v>
      </c>
    </row>
    <row r="82" spans="1:10" ht="27" customHeight="1" x14ac:dyDescent="0.4">
      <c r="A82" s="12" t="str">
        <f>IF(F33=H33,"bitte eingeben / type in, please:",IF(I81,"","Art der Modifikation/kind of modification:"))</f>
        <v/>
      </c>
      <c r="B82" s="179"/>
      <c r="C82" s="179"/>
      <c r="D82" s="179"/>
      <c r="E82" s="179"/>
      <c r="F82" s="179"/>
      <c r="G82" s="179"/>
      <c r="H82" s="179"/>
    </row>
    <row r="83" spans="1:10" ht="18" customHeight="1" x14ac:dyDescent="0.4">
      <c r="A83" s="53" t="str">
        <f>A34</f>
        <v>Natrium</v>
      </c>
      <c r="B83" s="54"/>
      <c r="C83" s="54"/>
      <c r="D83" s="54"/>
      <c r="E83" s="54"/>
      <c r="F83" s="54"/>
      <c r="G83" s="54"/>
      <c r="H83" s="54"/>
      <c r="I83" s="13" t="b">
        <f>ISBLANK(VLOOKUP(F34,Natrium!A3:C17,3))</f>
        <v>1</v>
      </c>
    </row>
    <row r="84" spans="1:10" ht="27" customHeight="1" x14ac:dyDescent="0.4">
      <c r="A84" s="12" t="str">
        <f>IF(F34=H34,"bitte eingeben / type in, please:",IF(I83,"","Art der Modifikation/kind of modification:"))</f>
        <v/>
      </c>
      <c r="B84" s="179"/>
      <c r="C84" s="179"/>
      <c r="D84" s="179"/>
      <c r="E84" s="179"/>
      <c r="F84" s="179"/>
      <c r="G84" s="179"/>
      <c r="H84" s="179"/>
    </row>
    <row r="85" spans="1:10" ht="18" customHeight="1" x14ac:dyDescent="0.4">
      <c r="A85" s="53" t="str">
        <f>A35</f>
        <v>Kalium</v>
      </c>
      <c r="B85" s="54"/>
      <c r="C85" s="54"/>
      <c r="D85" s="54"/>
      <c r="E85" s="54"/>
      <c r="F85" s="54"/>
      <c r="G85" s="54"/>
      <c r="H85" s="54"/>
      <c r="I85" s="13" t="b">
        <f>ISBLANK(VLOOKUP(F35,Kalium!A3:C19,3))</f>
        <v>1</v>
      </c>
    </row>
    <row r="86" spans="1:10" ht="27" customHeight="1" x14ac:dyDescent="0.4">
      <c r="A86" s="12" t="str">
        <f>IF(F35=H35,"bitte eingeben / type in, please:",IF(I85,"","Art der Modifikation/kind of modification:"))</f>
        <v/>
      </c>
      <c r="B86" s="179"/>
      <c r="C86" s="179"/>
      <c r="D86" s="179"/>
      <c r="E86" s="179"/>
      <c r="F86" s="179"/>
      <c r="G86" s="179"/>
      <c r="H86" s="179"/>
    </row>
    <row r="87" spans="1:10" ht="18" customHeight="1" x14ac:dyDescent="0.4">
      <c r="A87" s="53" t="str">
        <f>A36</f>
        <v>Magnesium</v>
      </c>
      <c r="B87" s="54"/>
      <c r="C87" s="54"/>
      <c r="D87" s="54"/>
      <c r="E87" s="54"/>
      <c r="F87" s="54"/>
      <c r="G87" s="54"/>
      <c r="H87" s="54"/>
      <c r="I87" s="13" t="b">
        <f>ISBLANK(VLOOKUP(F36,Magnesium!A3:C18,3))</f>
        <v>1</v>
      </c>
    </row>
    <row r="88" spans="1:10" ht="27" customHeight="1" x14ac:dyDescent="0.4">
      <c r="A88" s="12" t="str">
        <f>IF(F36=H36,"bitte eingeben / type in, please:",IF(I87,"","Art der Modifikation/kind of modification:"))</f>
        <v/>
      </c>
      <c r="B88" s="179"/>
      <c r="C88" s="179"/>
      <c r="D88" s="179"/>
      <c r="E88" s="179"/>
      <c r="F88" s="179"/>
      <c r="G88" s="179"/>
      <c r="H88" s="179"/>
    </row>
    <row r="89" spans="1:10" ht="18" customHeight="1" x14ac:dyDescent="0.45">
      <c r="A89" s="53" t="str">
        <f>A37</f>
        <v>Calcium</v>
      </c>
      <c r="B89" s="57"/>
      <c r="C89" s="57"/>
      <c r="D89" s="56"/>
      <c r="E89" s="56"/>
      <c r="F89" s="56"/>
      <c r="G89" s="56"/>
      <c r="H89" s="56"/>
      <c r="I89" s="13" t="b">
        <f>ISBLANK(VLOOKUP(F37,Calcium!A3:C15,3))</f>
        <v>1</v>
      </c>
    </row>
    <row r="90" spans="1:10" ht="27" customHeight="1" x14ac:dyDescent="0.4">
      <c r="A90" s="12" t="str">
        <f>IF(F37=H37,"bitte eingeben / type in, please:",IF(I89,"","Art der Modifikation/kind of modification:"))</f>
        <v/>
      </c>
      <c r="B90" s="179"/>
      <c r="C90" s="179"/>
      <c r="D90" s="179"/>
      <c r="E90" s="179"/>
      <c r="F90" s="179"/>
      <c r="G90" s="179"/>
      <c r="H90" s="179"/>
      <c r="J90" s="73"/>
    </row>
    <row r="91" spans="1:10" ht="18" customHeight="1" x14ac:dyDescent="0.4">
      <c r="A91" s="53" t="str">
        <f>A38</f>
        <v>Eisen</v>
      </c>
      <c r="B91" s="79"/>
      <c r="C91" s="79"/>
      <c r="D91" s="79"/>
      <c r="E91" s="79"/>
      <c r="F91" s="79"/>
      <c r="G91" s="79"/>
      <c r="H91" s="79"/>
      <c r="I91" s="13" t="b">
        <f>ISBLANK(VLOOKUP(F38,Eisen!A3:C11,3))</f>
        <v>1</v>
      </c>
      <c r="J91" s="73"/>
    </row>
    <row r="92" spans="1:10" ht="27" customHeight="1" x14ac:dyDescent="0.4">
      <c r="A92" s="12" t="str">
        <f>IF(F38=H38,"bitte eingeben / type in, please:",IF(I91,"","Art der Modifikation/kind of modification:"))</f>
        <v/>
      </c>
      <c r="B92" s="179"/>
      <c r="C92" s="179"/>
      <c r="D92" s="179"/>
      <c r="E92" s="179"/>
      <c r="F92" s="179"/>
      <c r="G92" s="179"/>
      <c r="H92" s="179"/>
      <c r="J92" s="73"/>
    </row>
    <row r="93" spans="1:10" ht="26" customHeight="1" x14ac:dyDescent="0.4">
      <c r="A93" s="180" t="s">
        <v>16</v>
      </c>
      <c r="B93" s="180"/>
      <c r="C93" s="180"/>
      <c r="D93" s="180"/>
      <c r="E93" s="180"/>
      <c r="F93" s="180"/>
      <c r="G93" s="180"/>
      <c r="H93" s="180"/>
      <c r="J93" s="73"/>
    </row>
    <row r="94" spans="1:10" ht="18" customHeight="1" x14ac:dyDescent="0.4">
      <c r="A94" s="53" t="str">
        <f>A39</f>
        <v>Kupfer</v>
      </c>
      <c r="B94" s="79"/>
      <c r="C94" s="79"/>
      <c r="D94" s="79"/>
      <c r="E94" s="79"/>
      <c r="F94" s="79"/>
      <c r="G94" s="79"/>
      <c r="H94" s="79"/>
      <c r="I94" s="13" t="b">
        <f>ISBLANK(VLOOKUP(F39,Kupfer!A3:C11,3))</f>
        <v>1</v>
      </c>
      <c r="J94" s="73"/>
    </row>
    <row r="95" spans="1:10" ht="27" customHeight="1" x14ac:dyDescent="0.4">
      <c r="A95" s="12" t="str">
        <f>IF(F39=H39,"bitte eingeben / type in, please:",IF(I94,"","Art der Modifikation/kind of modification:"))</f>
        <v/>
      </c>
      <c r="B95" s="179"/>
      <c r="C95" s="179"/>
      <c r="D95" s="179"/>
      <c r="E95" s="179"/>
      <c r="F95" s="179"/>
      <c r="G95" s="179"/>
      <c r="H95" s="179"/>
      <c r="J95" s="73"/>
    </row>
    <row r="96" spans="1:10" ht="18" customHeight="1" x14ac:dyDescent="0.4">
      <c r="A96" s="53" t="str">
        <f>A40</f>
        <v>Zink</v>
      </c>
      <c r="B96" s="79"/>
      <c r="C96" s="79"/>
      <c r="D96" s="79"/>
      <c r="E96" s="79"/>
      <c r="F96" s="79"/>
      <c r="G96" s="79"/>
      <c r="H96" s="79"/>
      <c r="I96" s="13" t="b">
        <f>ISBLANK(VLOOKUP(F40,Zink!A3:C11,3))</f>
        <v>1</v>
      </c>
      <c r="J96" s="73"/>
    </row>
    <row r="97" spans="1:10" ht="27" customHeight="1" x14ac:dyDescent="0.4">
      <c r="A97" s="12" t="str">
        <f>IF(F40=H40,"bitte eingeben / type in, please:",IF(I96,"","Art der Modifikation/kind of modification:"))</f>
        <v/>
      </c>
      <c r="B97" s="179"/>
      <c r="C97" s="179"/>
      <c r="D97" s="179"/>
      <c r="E97" s="179"/>
      <c r="F97" s="179"/>
      <c r="G97" s="179"/>
      <c r="H97" s="179"/>
      <c r="J97" s="73"/>
    </row>
    <row r="98" spans="1:10" ht="18" customHeight="1" x14ac:dyDescent="0.4">
      <c r="A98" s="53" t="str">
        <f>A41</f>
        <v>Chlorid</v>
      </c>
      <c r="B98" s="56"/>
      <c r="C98" s="56"/>
      <c r="D98" s="56"/>
      <c r="E98" s="56"/>
      <c r="F98" s="56"/>
      <c r="G98" s="56"/>
      <c r="H98" s="56"/>
      <c r="I98" s="13" t="b">
        <f>ISBLANK(VLOOKUP(F41,Chlorid!A3:C9,3))</f>
        <v>1</v>
      </c>
    </row>
    <row r="99" spans="1:10" ht="27" customHeight="1" x14ac:dyDescent="0.4">
      <c r="A99" s="12" t="str">
        <f>IF(F41=H41,"bitte eingeben / type in, please:",IF(I98,"","Art der Modifikation/kind of modification:"))</f>
        <v/>
      </c>
      <c r="B99" s="179"/>
      <c r="C99" s="179"/>
      <c r="D99" s="179"/>
      <c r="E99" s="179"/>
      <c r="F99" s="179"/>
      <c r="G99" s="179"/>
      <c r="H99" s="179"/>
    </row>
    <row r="100" spans="1:10" ht="18" customHeight="1" x14ac:dyDescent="0.4">
      <c r="A100" s="65" t="s">
        <v>269</v>
      </c>
      <c r="B100" s="56"/>
      <c r="C100" s="56"/>
      <c r="D100" s="56"/>
      <c r="E100" s="56"/>
      <c r="F100" s="56"/>
      <c r="G100" s="56"/>
      <c r="H100" s="56"/>
      <c r="I100" s="13" t="b">
        <f>ISBLANK(VLOOKUP(F42,Phosphat!A3:C12,3))</f>
        <v>1</v>
      </c>
    </row>
    <row r="101" spans="1:10" ht="27" customHeight="1" x14ac:dyDescent="0.4">
      <c r="A101" s="12" t="str">
        <f>IF(F42=H42,"bitte eingeben / type in, please:",IF(F42=7,"Bitte geben Sie das Farbreagenz an:",IF(I100,"","Art der Modifikation/kind of modification:")))</f>
        <v/>
      </c>
      <c r="B101" s="179"/>
      <c r="C101" s="179"/>
      <c r="D101" s="179"/>
      <c r="E101" s="179"/>
      <c r="F101" s="179"/>
      <c r="G101" s="179"/>
      <c r="H101" s="179"/>
    </row>
    <row r="102" spans="1:10" ht="18" customHeight="1" x14ac:dyDescent="0.4">
      <c r="A102" s="53" t="str">
        <f>A43</f>
        <v>Sulfat, berechnet als Kaliumsulfat</v>
      </c>
      <c r="B102" s="56"/>
      <c r="C102" s="56"/>
      <c r="D102" s="56"/>
      <c r="E102" s="56"/>
      <c r="F102" s="56"/>
      <c r="G102" s="56"/>
      <c r="H102" s="56"/>
      <c r="I102" s="13" t="b">
        <f>ISBLANK(VLOOKUP(F43,Kaliumsulfat!A3:C8,3))</f>
        <v>1</v>
      </c>
    </row>
    <row r="103" spans="1:10" ht="27" customHeight="1" x14ac:dyDescent="0.4">
      <c r="A103" s="12" t="str">
        <f>IF(F43=H43,"bitte eingeben / type in, please:",IF(I102,"","Art der Modifikation/kind of modification:"))</f>
        <v/>
      </c>
      <c r="B103" s="184"/>
      <c r="C103" s="184"/>
      <c r="D103" s="184"/>
      <c r="E103" s="184"/>
      <c r="F103" s="184"/>
      <c r="G103" s="184"/>
      <c r="H103" s="184"/>
    </row>
    <row r="104" spans="1:10" ht="19.350000000000001" hidden="1" customHeight="1" x14ac:dyDescent="0.4">
      <c r="A104" s="53" t="str">
        <f>A44</f>
        <v>Gluconsäure</v>
      </c>
      <c r="B104" s="56"/>
      <c r="C104" s="56"/>
      <c r="D104" s="56"/>
      <c r="E104" s="56"/>
      <c r="F104" s="56"/>
      <c r="G104" s="56"/>
      <c r="H104" s="56"/>
      <c r="I104" s="13" t="b">
        <f>ISBLANK(VLOOKUP(F44,Gluconsäure!A3:C10,3))</f>
        <v>1</v>
      </c>
    </row>
    <row r="105" spans="1:10" ht="31.25" hidden="1" customHeight="1" x14ac:dyDescent="0.4">
      <c r="A105" s="12" t="str">
        <f>IF(F44=H44,"bitte eingeben / type in, please:",IF(I104,"","Art der Modifikation/kind of modification:"))</f>
        <v/>
      </c>
      <c r="B105" s="179"/>
      <c r="C105" s="179"/>
      <c r="D105" s="179"/>
      <c r="E105" s="179"/>
      <c r="F105" s="179"/>
      <c r="G105" s="179"/>
      <c r="H105" s="179"/>
    </row>
    <row r="106" spans="1:10" ht="18" customHeight="1" x14ac:dyDescent="0.4">
      <c r="A106" s="53" t="str">
        <f>A45</f>
        <v>Bor</v>
      </c>
      <c r="B106" s="147"/>
      <c r="C106" s="147"/>
      <c r="D106" s="147"/>
      <c r="E106" s="147"/>
      <c r="F106" s="147"/>
      <c r="G106" s="147"/>
      <c r="H106" s="147"/>
      <c r="I106" s="13" t="b">
        <f>ISBLANK(VLOOKUP(F45,Bor!A3:C10,3))</f>
        <v>1</v>
      </c>
    </row>
    <row r="107" spans="1:10" ht="27" customHeight="1" x14ac:dyDescent="0.4">
      <c r="A107" s="148" t="str">
        <f>IF(F45=H45,"bitte eingeben / type in, please:",IF(I106,"","Art der Modifikation/kind of modification:"))</f>
        <v/>
      </c>
      <c r="B107" s="179"/>
      <c r="C107" s="179"/>
      <c r="D107" s="179"/>
      <c r="E107" s="179"/>
      <c r="F107" s="179"/>
      <c r="G107" s="179"/>
      <c r="H107" s="179"/>
    </row>
    <row r="108" spans="1:10" ht="18" customHeight="1" x14ac:dyDescent="0.4">
      <c r="A108" s="53" t="str">
        <f>A46</f>
        <v>Aluminium</v>
      </c>
      <c r="B108" s="147"/>
      <c r="C108" s="147"/>
      <c r="D108" s="147"/>
      <c r="E108" s="147"/>
      <c r="F108" s="147"/>
      <c r="G108" s="147"/>
      <c r="H108" s="147"/>
      <c r="I108" s="13" t="b">
        <f>ISBLANK(VLOOKUP(F46,Aluminium!A3:C14,3))</f>
        <v>1</v>
      </c>
    </row>
    <row r="109" spans="1:10" ht="27" customHeight="1" x14ac:dyDescent="0.4">
      <c r="A109" s="148" t="str">
        <f>IF(F46=H46,"bitte eingeben / type in, please:",IF(I108,"","Art der Modifikation/kind of modification:"))</f>
        <v/>
      </c>
      <c r="B109" s="179"/>
      <c r="C109" s="179"/>
      <c r="D109" s="179"/>
      <c r="E109" s="179"/>
      <c r="F109" s="179"/>
      <c r="G109" s="179"/>
      <c r="H109" s="179"/>
    </row>
    <row r="110" spans="1:10" ht="18" customHeight="1" x14ac:dyDescent="0.4">
      <c r="A110" s="53" t="str">
        <f>A47</f>
        <v>Mangan</v>
      </c>
      <c r="B110" s="147"/>
      <c r="C110" s="147"/>
      <c r="D110" s="147"/>
      <c r="E110" s="147"/>
      <c r="F110" s="147"/>
      <c r="G110" s="147"/>
      <c r="H110" s="147"/>
      <c r="I110" s="13" t="b">
        <f>ISBLANK(VLOOKUP(F47,Mangan!A3:C14,3))</f>
        <v>1</v>
      </c>
    </row>
    <row r="111" spans="1:10" ht="27" customHeight="1" x14ac:dyDescent="0.4">
      <c r="A111" s="148" t="str">
        <f>IF(F47=H47,"bitte eingeben / type in, please:",IF(I110,"","Art der Modifikation/kind of modification:"))</f>
        <v/>
      </c>
      <c r="B111" s="179"/>
      <c r="C111" s="179"/>
      <c r="D111" s="179"/>
      <c r="E111" s="179"/>
      <c r="F111" s="179"/>
      <c r="G111" s="179"/>
      <c r="H111" s="179"/>
    </row>
    <row r="112" spans="1:10" ht="18" customHeight="1" x14ac:dyDescent="0.4">
      <c r="A112" s="53" t="str">
        <f>A48</f>
        <v>4-Ethylgujacol</v>
      </c>
      <c r="B112" s="147"/>
      <c r="C112" s="147"/>
      <c r="D112" s="147"/>
      <c r="E112" s="147"/>
      <c r="F112" s="147"/>
      <c r="G112" s="147"/>
      <c r="H112" s="147"/>
      <c r="I112" s="13" t="b">
        <f>ISBLANK(VLOOKUP(F48,Ethylgujacol!A3:C7,3))</f>
        <v>1</v>
      </c>
    </row>
    <row r="113" spans="1:9" ht="27" customHeight="1" x14ac:dyDescent="0.4">
      <c r="A113" s="148" t="str">
        <f>IF(F48=H48,"bitte eingeben / type in, please:",IF(I112,"","Art der Modifikation/kind of modification:"))</f>
        <v/>
      </c>
      <c r="B113" s="179"/>
      <c r="C113" s="179"/>
      <c r="D113" s="179"/>
      <c r="E113" s="179"/>
      <c r="F113" s="179"/>
      <c r="G113" s="179"/>
      <c r="H113" s="179"/>
    </row>
    <row r="114" spans="1:9" ht="19.45" customHeight="1" x14ac:dyDescent="0.4">
      <c r="A114" s="53" t="str">
        <f>A49</f>
        <v>4-Ethylphenol</v>
      </c>
      <c r="B114" s="147"/>
      <c r="C114" s="147"/>
      <c r="D114" s="147"/>
      <c r="E114" s="147"/>
      <c r="F114" s="147"/>
      <c r="G114" s="147"/>
      <c r="H114" s="147"/>
      <c r="I114" s="13" t="b">
        <f>ISBLANK(VLOOKUP(F49,Ethylphenol!A3:C7,3))</f>
        <v>1</v>
      </c>
    </row>
    <row r="115" spans="1:9" ht="27" customHeight="1" x14ac:dyDescent="0.4">
      <c r="A115" s="148" t="str">
        <f>IF(F49=H49,"bitte eingeben / type in, please:",IF(I114,"","Art der Modifikation/kind of modification:"))</f>
        <v/>
      </c>
      <c r="B115" s="179"/>
      <c r="C115" s="179"/>
      <c r="D115" s="179"/>
      <c r="E115" s="179"/>
      <c r="F115" s="179"/>
      <c r="G115" s="179"/>
      <c r="H115" s="179"/>
    </row>
  </sheetData>
  <sheetProtection algorithmName="SHA-512" hashValue="/IIYwydjkw5V3iIBQCuQYH55KfWVA0GYoWZnMPPfSeCb+DedhNadbgYVn/ItTfpaEGWlHr9vgm4hsHQ2TvmD/w==" saltValue="JWakUXmGY7A3hHQbpHT1BA==" spinCount="100000" sheet="1" objects="1" scenarios="1"/>
  <mergeCells count="59">
    <mergeCell ref="B99:H99"/>
    <mergeCell ref="B101:H101"/>
    <mergeCell ref="B69:H69"/>
    <mergeCell ref="B71:H71"/>
    <mergeCell ref="B76:H76"/>
    <mergeCell ref="A12:H12"/>
    <mergeCell ref="B53:H53"/>
    <mergeCell ref="B51:H51"/>
    <mergeCell ref="B52:H52"/>
    <mergeCell ref="B58:H58"/>
    <mergeCell ref="B54:H54"/>
    <mergeCell ref="B60:H60"/>
    <mergeCell ref="A1:E1"/>
    <mergeCell ref="A2:E2"/>
    <mergeCell ref="B4:C4"/>
    <mergeCell ref="A7:H7"/>
    <mergeCell ref="A13:H13"/>
    <mergeCell ref="A16:H16"/>
    <mergeCell ref="A8:H8"/>
    <mergeCell ref="B59:H59"/>
    <mergeCell ref="B55:H55"/>
    <mergeCell ref="B56:H56"/>
    <mergeCell ref="A14:G14"/>
    <mergeCell ref="A15:G15"/>
    <mergeCell ref="A9:H9"/>
    <mergeCell ref="A10:H10"/>
    <mergeCell ref="A11:H11"/>
    <mergeCell ref="B65:H65"/>
    <mergeCell ref="B86:H86"/>
    <mergeCell ref="A18:C18"/>
    <mergeCell ref="B95:H95"/>
    <mergeCell ref="B97:H97"/>
    <mergeCell ref="B61:H61"/>
    <mergeCell ref="B62:H62"/>
    <mergeCell ref="B82:H82"/>
    <mergeCell ref="B84:H84"/>
    <mergeCell ref="B92:H92"/>
    <mergeCell ref="B64:H64"/>
    <mergeCell ref="B78:H78"/>
    <mergeCell ref="B67:H67"/>
    <mergeCell ref="B66:H66"/>
    <mergeCell ref="B88:H88"/>
    <mergeCell ref="B63:H63"/>
    <mergeCell ref="B115:H115"/>
    <mergeCell ref="A50:H50"/>
    <mergeCell ref="A74:H74"/>
    <mergeCell ref="A93:H93"/>
    <mergeCell ref="G45:G49"/>
    <mergeCell ref="B107:H107"/>
    <mergeCell ref="B109:H109"/>
    <mergeCell ref="B111:H111"/>
    <mergeCell ref="B113:H113"/>
    <mergeCell ref="B105:H105"/>
    <mergeCell ref="B57:H57"/>
    <mergeCell ref="B80:H80"/>
    <mergeCell ref="B90:H90"/>
    <mergeCell ref="B73:H73"/>
    <mergeCell ref="B103:H103"/>
    <mergeCell ref="B68:H68"/>
  </mergeCells>
  <phoneticPr fontId="0" type="noConversion"/>
  <conditionalFormatting sqref="A38:A40">
    <cfRule type="cellIs" dxfId="61" priority="57" stopIfTrue="1" operator="equal">
      <formula>10</formula>
    </cfRule>
  </conditionalFormatting>
  <conditionalFormatting sqref="B52:H52">
    <cfRule type="expression" dxfId="60" priority="45" stopIfTrue="1">
      <formula>OR($F$19-$H$19=0,NOT(I51))</formula>
    </cfRule>
  </conditionalFormatting>
  <conditionalFormatting sqref="B54:H54">
    <cfRule type="expression" dxfId="59" priority="44" stopIfTrue="1">
      <formula>OR($F$20-$H$20=0,NOT(I53))</formula>
    </cfRule>
  </conditionalFormatting>
  <conditionalFormatting sqref="B56:H56">
    <cfRule type="expression" dxfId="58" priority="40" stopIfTrue="1">
      <formula>OR($F$21-$H$21=0,NOT(I55))</formula>
    </cfRule>
  </conditionalFormatting>
  <conditionalFormatting sqref="B58:H58">
    <cfRule type="expression" dxfId="57" priority="41" stopIfTrue="1">
      <formula>OR($F$22-$H$22=0,NOT(I57))</formula>
    </cfRule>
  </conditionalFormatting>
  <conditionalFormatting sqref="B60:H60">
    <cfRule type="expression" dxfId="56" priority="39" stopIfTrue="1">
      <formula>OR($F$23-$H$23=0,NOT(I59))</formula>
    </cfRule>
  </conditionalFormatting>
  <conditionalFormatting sqref="B62:H62">
    <cfRule type="expression" dxfId="55" priority="38" stopIfTrue="1">
      <formula>OR($F$24-$H$24=0,NOT(I61))</formula>
    </cfRule>
  </conditionalFormatting>
  <conditionalFormatting sqref="B65:H65">
    <cfRule type="expression" dxfId="54" priority="37" stopIfTrue="1">
      <formula>OR($F$25-$H$25=0,NOT(I63))</formula>
    </cfRule>
  </conditionalFormatting>
  <conditionalFormatting sqref="B67:H67">
    <cfRule type="expression" dxfId="53" priority="36" stopIfTrue="1">
      <formula>OR($F$26-$H$26=0,NOT(I66))</formula>
    </cfRule>
  </conditionalFormatting>
  <conditionalFormatting sqref="B69:H69">
    <cfRule type="expression" dxfId="52" priority="35" stopIfTrue="1">
      <formula>OR($F$27-$H$27=0,NOT(I68))</formula>
    </cfRule>
  </conditionalFormatting>
  <conditionalFormatting sqref="B71:H71">
    <cfRule type="expression" dxfId="51" priority="34" stopIfTrue="1">
      <formula>OR($F$28-$H$28=0,NOT(I70))</formula>
    </cfRule>
  </conditionalFormatting>
  <conditionalFormatting sqref="B76:H76">
    <cfRule type="expression" dxfId="50" priority="30" stopIfTrue="1">
      <formula>OR($F$30-$H$30=0,NOT(I75))</formula>
    </cfRule>
  </conditionalFormatting>
  <conditionalFormatting sqref="B78:H78">
    <cfRule type="expression" dxfId="49" priority="31" stopIfTrue="1">
      <formula>OR($F$31-$H$31=0,NOT(I77))</formula>
    </cfRule>
  </conditionalFormatting>
  <conditionalFormatting sqref="B80:H80">
    <cfRule type="expression" dxfId="48" priority="29" stopIfTrue="1">
      <formula>OR($F$32-$H$32=0,NOT(I79))</formula>
    </cfRule>
  </conditionalFormatting>
  <conditionalFormatting sqref="B82:H82">
    <cfRule type="expression" dxfId="47" priority="28" stopIfTrue="1">
      <formula>OR($F$33-$H$33=0,NOT(I81))</formula>
    </cfRule>
  </conditionalFormatting>
  <conditionalFormatting sqref="B84:H84">
    <cfRule type="expression" dxfId="46" priority="27" stopIfTrue="1">
      <formula>OR($F$34-$H$34=0,NOT(I83))</formula>
    </cfRule>
  </conditionalFormatting>
  <conditionalFormatting sqref="B86:H86">
    <cfRule type="expression" dxfId="45" priority="26" stopIfTrue="1">
      <formula>OR($F$35-$H$35=0,NOT(I85))</formula>
    </cfRule>
  </conditionalFormatting>
  <conditionalFormatting sqref="B88:H88">
    <cfRule type="expression" dxfId="44" priority="25" stopIfTrue="1">
      <formula>OR($F$36-$H$36=0,NOT(I87))</formula>
    </cfRule>
  </conditionalFormatting>
  <conditionalFormatting sqref="B90:H90">
    <cfRule type="expression" dxfId="43" priority="24" stopIfTrue="1">
      <formula>OR($F$37-$H$37=0,NOT(I89))</formula>
    </cfRule>
  </conditionalFormatting>
  <conditionalFormatting sqref="B92:H92">
    <cfRule type="expression" dxfId="42" priority="23" stopIfTrue="1">
      <formula>OR($F$38-$H$38=0,NOT(I91))</formula>
    </cfRule>
  </conditionalFormatting>
  <conditionalFormatting sqref="B95:H95">
    <cfRule type="expression" dxfId="41" priority="22" stopIfTrue="1">
      <formula>OR($F$39-$H$39=0,NOT(I94))</formula>
    </cfRule>
  </conditionalFormatting>
  <conditionalFormatting sqref="B97:H97">
    <cfRule type="expression" dxfId="40" priority="21" stopIfTrue="1">
      <formula>OR($F$40-$H$40=0,NOT(I96))</formula>
    </cfRule>
  </conditionalFormatting>
  <conditionalFormatting sqref="B99:H99">
    <cfRule type="expression" dxfId="39" priority="20" stopIfTrue="1">
      <formula>OR($F$41-$H$41=0,NOT(I98))</formula>
    </cfRule>
  </conditionalFormatting>
  <conditionalFormatting sqref="B101:H101">
    <cfRule type="expression" dxfId="38" priority="19" stopIfTrue="1">
      <formula>OR($F$42-$H$42=0,NOT(I100))</formula>
    </cfRule>
  </conditionalFormatting>
  <conditionalFormatting sqref="B103:H103">
    <cfRule type="expression" dxfId="37" priority="18" stopIfTrue="1">
      <formula>OR($F$43-$H$43=0,NOT(I102))</formula>
    </cfRule>
  </conditionalFormatting>
  <conditionalFormatting sqref="B105:H105">
    <cfRule type="expression" dxfId="36" priority="16" stopIfTrue="1">
      <formula>OR($F$44-$H$44=0,NOT(I104))</formula>
    </cfRule>
  </conditionalFormatting>
  <conditionalFormatting sqref="B107:H107">
    <cfRule type="expression" dxfId="35" priority="7" stopIfTrue="1">
      <formula>OR($F$42-$H$42=0,NOT(I106))</formula>
    </cfRule>
  </conditionalFormatting>
  <conditionalFormatting sqref="B109:H109">
    <cfRule type="expression" dxfId="34" priority="1" stopIfTrue="1">
      <formula>OR($F$46-H46=0,NOT(I108))</formula>
    </cfRule>
  </conditionalFormatting>
  <conditionalFormatting sqref="B111:H111">
    <cfRule type="expression" dxfId="33" priority="5" stopIfTrue="1">
      <formula>OR($F$47-$H$47=0,NOT(I110))</formula>
    </cfRule>
  </conditionalFormatting>
  <conditionalFormatting sqref="B113:H113">
    <cfRule type="expression" dxfId="32" priority="4" stopIfTrue="1">
      <formula>OR($F$48-H48=0,NOT(I112))</formula>
    </cfRule>
  </conditionalFormatting>
  <conditionalFormatting sqref="B115:H115">
    <cfRule type="expression" dxfId="31" priority="3" stopIfTrue="1">
      <formula>OR($F$49-$H$49=0,NOT(I114))</formula>
    </cfRule>
  </conditionalFormatting>
  <conditionalFormatting sqref="F18">
    <cfRule type="expression" dxfId="30" priority="46" stopIfTrue="1">
      <formula>$F$19-$H$19=1</formula>
    </cfRule>
  </conditionalFormatting>
  <conditionalFormatting sqref="F19">
    <cfRule type="expression" dxfId="29" priority="186" stopIfTrue="1">
      <formula>$F$19-$H$19=1</formula>
    </cfRule>
  </conditionalFormatting>
  <conditionalFormatting sqref="F20">
    <cfRule type="expression" dxfId="28" priority="59" stopIfTrue="1">
      <formula>$F$20-$H$20=1</formula>
    </cfRule>
  </conditionalFormatting>
  <conditionalFormatting sqref="F21">
    <cfRule type="expression" dxfId="27" priority="61" stopIfTrue="1">
      <formula>$F$21-$H$21=1</formula>
    </cfRule>
  </conditionalFormatting>
  <conditionalFormatting sqref="F22">
    <cfRule type="expression" dxfId="26" priority="62" stopIfTrue="1">
      <formula>$F$22-$H$22=1</formula>
    </cfRule>
  </conditionalFormatting>
  <conditionalFormatting sqref="F23:F24">
    <cfRule type="expression" dxfId="25" priority="63" stopIfTrue="1">
      <formula>$F$23-$H$23=1</formula>
    </cfRule>
  </conditionalFormatting>
  <conditionalFormatting sqref="F25">
    <cfRule type="expression" dxfId="24" priority="64" stopIfTrue="1">
      <formula>$F$25-$H$25=1</formula>
    </cfRule>
  </conditionalFormatting>
  <conditionalFormatting sqref="F26">
    <cfRule type="expression" dxfId="23" priority="65" stopIfTrue="1">
      <formula>$F$26-$H$26=1</formula>
    </cfRule>
  </conditionalFormatting>
  <conditionalFormatting sqref="F27">
    <cfRule type="expression" dxfId="22" priority="83" stopIfTrue="1">
      <formula>$F$27-$H$27=1</formula>
    </cfRule>
  </conditionalFormatting>
  <conditionalFormatting sqref="F28">
    <cfRule type="expression" dxfId="21" priority="49" stopIfTrue="1">
      <formula>$F$28-$H$28=1</formula>
    </cfRule>
  </conditionalFormatting>
  <conditionalFormatting sqref="F29">
    <cfRule type="expression" dxfId="20" priority="183" stopIfTrue="1">
      <formula>$F$29-$H$29=1</formula>
    </cfRule>
  </conditionalFormatting>
  <conditionalFormatting sqref="F30">
    <cfRule type="expression" dxfId="19" priority="84" stopIfTrue="1">
      <formula>$F$30-$H$30=1</formula>
    </cfRule>
  </conditionalFormatting>
  <conditionalFormatting sqref="F31">
    <cfRule type="expression" dxfId="18" priority="184" stopIfTrue="1">
      <formula>$F$31-$H$31=1</formula>
    </cfRule>
  </conditionalFormatting>
  <conditionalFormatting sqref="F32">
    <cfRule type="expression" dxfId="17" priority="185" stopIfTrue="1">
      <formula>$F$32-$H$32=1</formula>
    </cfRule>
  </conditionalFormatting>
  <conditionalFormatting sqref="F33">
    <cfRule type="expression" dxfId="16" priority="89" stopIfTrue="1">
      <formula>$F$33-$H$33=1</formula>
    </cfRule>
  </conditionalFormatting>
  <conditionalFormatting sqref="F34">
    <cfRule type="expression" dxfId="15" priority="80" stopIfTrue="1">
      <formula>$F$34-$H$34=1</formula>
    </cfRule>
  </conditionalFormatting>
  <conditionalFormatting sqref="F35">
    <cfRule type="expression" dxfId="14" priority="79" stopIfTrue="1">
      <formula>$F$35-$H$35=1</formula>
    </cfRule>
  </conditionalFormatting>
  <conditionalFormatting sqref="F36">
    <cfRule type="expression" dxfId="13" priority="14" stopIfTrue="1">
      <formula>$F$36-$H$36=1</formula>
    </cfRule>
  </conditionalFormatting>
  <conditionalFormatting sqref="F37">
    <cfRule type="expression" dxfId="12" priority="12" stopIfTrue="1">
      <formula>$F$37-$H$37=1</formula>
    </cfRule>
  </conditionalFormatting>
  <conditionalFormatting sqref="F38">
    <cfRule type="expression" dxfId="11" priority="10" stopIfTrue="1">
      <formula>$F$38-$H$38=1</formula>
    </cfRule>
  </conditionalFormatting>
  <conditionalFormatting sqref="F39">
    <cfRule type="expression" dxfId="10" priority="9" stopIfTrue="1">
      <formula>$F$39-$H$39=1</formula>
    </cfRule>
  </conditionalFormatting>
  <conditionalFormatting sqref="F40">
    <cfRule type="expression" dxfId="9" priority="11" stopIfTrue="1">
      <formula>$F$40-$H$40=1</formula>
    </cfRule>
  </conditionalFormatting>
  <conditionalFormatting sqref="F41">
    <cfRule type="expression" dxfId="8" priority="13" stopIfTrue="1">
      <formula>$F$41-$H$41=1</formula>
    </cfRule>
  </conditionalFormatting>
  <conditionalFormatting sqref="F42">
    <cfRule type="expression" dxfId="7" priority="15" stopIfTrue="1">
      <formula>$F$42-$H$42=1</formula>
    </cfRule>
  </conditionalFormatting>
  <conditionalFormatting sqref="F43">
    <cfRule type="expression" dxfId="6" priority="90" stopIfTrue="1">
      <formula>$F43-$H43=1</formula>
    </cfRule>
  </conditionalFormatting>
  <conditionalFormatting sqref="F44">
    <cfRule type="expression" dxfId="5" priority="17" stopIfTrue="1">
      <formula>$F$44-$H$44=1</formula>
    </cfRule>
  </conditionalFormatting>
  <conditionalFormatting sqref="F45:F49">
    <cfRule type="expression" dxfId="4" priority="2" stopIfTrue="1">
      <formula>$F45-$H45=1</formula>
    </cfRule>
  </conditionalFormatting>
  <conditionalFormatting sqref="G18:G19">
    <cfRule type="cellIs" dxfId="3" priority="47" stopIfTrue="1" operator="equal">
      <formula>10</formula>
    </cfRule>
  </conditionalFormatting>
  <conditionalFormatting sqref="H19:H21 H25:H26 H33:H35">
    <cfRule type="cellIs" dxfId="2" priority="50" stopIfTrue="1" operator="equal">
      <formula>6</formula>
    </cfRule>
  </conditionalFormatting>
  <conditionalFormatting sqref="I18:I26">
    <cfRule type="cellIs" dxfId="1" priority="52" stopIfTrue="1" operator="equal">
      <formula>11</formula>
    </cfRule>
  </conditionalFormatting>
  <conditionalFormatting sqref="J18:J26">
    <cfRule type="cellIs" dxfId="0" priority="51" stopIfTrue="1" operator="equal">
      <formula>15</formula>
    </cfRule>
  </conditionalFormatting>
  <hyperlinks>
    <hyperlink ref="B4" r:id="rId1" xr:uid="{00000000-0004-0000-0900-000000000000}"/>
  </hyperlinks>
  <pageMargins left="0.59055118110236227" right="0.59055118110236227" top="0.47244094488188981" bottom="0.39370078740157483" header="0.19685039370078741" footer="0.19685039370078741"/>
  <pageSetup paperSize="9" scale="95"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49" max="16383" man="1"/>
    <brk id="73" max="8" man="1"/>
    <brk id="92"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50</xdr:row>
                    <xdr:rowOff>28575</xdr:rowOff>
                  </from>
                  <to>
                    <xdr:col>7</xdr:col>
                    <xdr:colOff>638175</xdr:colOff>
                    <xdr:row>51</xdr:row>
                    <xdr:rowOff>9525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52</xdr:row>
                    <xdr:rowOff>23813</xdr:rowOff>
                  </from>
                  <to>
                    <xdr:col>7</xdr:col>
                    <xdr:colOff>633413</xdr:colOff>
                    <xdr:row>53</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23813</xdr:colOff>
                    <xdr:row>56</xdr:row>
                    <xdr:rowOff>28575</xdr:rowOff>
                  </from>
                  <to>
                    <xdr:col>7</xdr:col>
                    <xdr:colOff>638175</xdr:colOff>
                    <xdr:row>57</xdr:row>
                    <xdr:rowOff>9525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23813</xdr:colOff>
                    <xdr:row>58</xdr:row>
                    <xdr:rowOff>28575</xdr:rowOff>
                  </from>
                  <to>
                    <xdr:col>7</xdr:col>
                    <xdr:colOff>633413</xdr:colOff>
                    <xdr:row>59</xdr:row>
                    <xdr:rowOff>9525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23813</xdr:colOff>
                    <xdr:row>62</xdr:row>
                    <xdr:rowOff>28575</xdr:rowOff>
                  </from>
                  <to>
                    <xdr:col>7</xdr:col>
                    <xdr:colOff>638175</xdr:colOff>
                    <xdr:row>63</xdr:row>
                    <xdr:rowOff>9525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23813</xdr:colOff>
                    <xdr:row>65</xdr:row>
                    <xdr:rowOff>28575</xdr:rowOff>
                  </from>
                  <to>
                    <xdr:col>7</xdr:col>
                    <xdr:colOff>638175</xdr:colOff>
                    <xdr:row>66</xdr:row>
                    <xdr:rowOff>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23813</xdr:colOff>
                    <xdr:row>67</xdr:row>
                    <xdr:rowOff>28575</xdr:rowOff>
                  </from>
                  <to>
                    <xdr:col>7</xdr:col>
                    <xdr:colOff>638175</xdr:colOff>
                    <xdr:row>68</xdr:row>
                    <xdr:rowOff>0</xdr:rowOff>
                  </to>
                </anchor>
              </controlPr>
            </control>
          </mc:Choice>
        </mc:AlternateContent>
        <mc:AlternateContent xmlns:mc="http://schemas.openxmlformats.org/markup-compatibility/2006">
          <mc:Choice Requires="x14">
            <control shapeId="2125" r:id="rId12" name="Drop Down 77">
              <controlPr locked="0" defaultSize="0" autoLine="0" autoPict="0">
                <anchor moveWithCells="1">
                  <from>
                    <xdr:col>1</xdr:col>
                    <xdr:colOff>23813</xdr:colOff>
                    <xdr:row>80</xdr:row>
                    <xdr:rowOff>28575</xdr:rowOff>
                  </from>
                  <to>
                    <xdr:col>7</xdr:col>
                    <xdr:colOff>638175</xdr:colOff>
                    <xdr:row>81</xdr:row>
                    <xdr:rowOff>14288</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23813</xdr:colOff>
                    <xdr:row>82</xdr:row>
                    <xdr:rowOff>28575</xdr:rowOff>
                  </from>
                  <to>
                    <xdr:col>7</xdr:col>
                    <xdr:colOff>638175</xdr:colOff>
                    <xdr:row>83</xdr:row>
                    <xdr:rowOff>14288</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23813</xdr:colOff>
                    <xdr:row>84</xdr:row>
                    <xdr:rowOff>28575</xdr:rowOff>
                  </from>
                  <to>
                    <xdr:col>7</xdr:col>
                    <xdr:colOff>638175</xdr:colOff>
                    <xdr:row>85</xdr:row>
                    <xdr:rowOff>14288</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23813</xdr:colOff>
                    <xdr:row>86</xdr:row>
                    <xdr:rowOff>28575</xdr:rowOff>
                  </from>
                  <to>
                    <xdr:col>7</xdr:col>
                    <xdr:colOff>638175</xdr:colOff>
                    <xdr:row>87</xdr:row>
                    <xdr:rowOff>14288</xdr:rowOff>
                  </to>
                </anchor>
              </controlPr>
            </control>
          </mc:Choice>
        </mc:AlternateContent>
        <mc:AlternateContent xmlns:mc="http://schemas.openxmlformats.org/markup-compatibility/2006">
          <mc:Choice Requires="x14">
            <control shapeId="2140" r:id="rId16" name="Drop Down 92">
              <controlPr locked="0" defaultSize="0" autoLine="0" autoPict="0">
                <anchor moveWithCells="1">
                  <from>
                    <xdr:col>1</xdr:col>
                    <xdr:colOff>23813</xdr:colOff>
                    <xdr:row>69</xdr:row>
                    <xdr:rowOff>28575</xdr:rowOff>
                  </from>
                  <to>
                    <xdr:col>7</xdr:col>
                    <xdr:colOff>638175</xdr:colOff>
                    <xdr:row>70</xdr:row>
                    <xdr:rowOff>14288</xdr:rowOff>
                  </to>
                </anchor>
              </controlPr>
            </control>
          </mc:Choice>
        </mc:AlternateContent>
        <mc:AlternateContent xmlns:mc="http://schemas.openxmlformats.org/markup-compatibility/2006">
          <mc:Choice Requires="x14">
            <control shapeId="2146" r:id="rId17" name="Drop Down 98">
              <controlPr locked="0" defaultSize="0" autoLine="0" autoPict="0">
                <anchor moveWithCells="1">
                  <from>
                    <xdr:col>1</xdr:col>
                    <xdr:colOff>23813</xdr:colOff>
                    <xdr:row>88</xdr:row>
                    <xdr:rowOff>28575</xdr:rowOff>
                  </from>
                  <to>
                    <xdr:col>7</xdr:col>
                    <xdr:colOff>638175</xdr:colOff>
                    <xdr:row>89</xdr:row>
                    <xdr:rowOff>14288</xdr:rowOff>
                  </to>
                </anchor>
              </controlPr>
            </control>
          </mc:Choice>
        </mc:AlternateContent>
        <mc:AlternateContent xmlns:mc="http://schemas.openxmlformats.org/markup-compatibility/2006">
          <mc:Choice Requires="x14">
            <control shapeId="2147" r:id="rId18" name="Drop Down 99">
              <controlPr locked="0" defaultSize="0" autoLine="0" autoPict="0">
                <anchor moveWithCells="1">
                  <from>
                    <xdr:col>1</xdr:col>
                    <xdr:colOff>23813</xdr:colOff>
                    <xdr:row>97</xdr:row>
                    <xdr:rowOff>28575</xdr:rowOff>
                  </from>
                  <to>
                    <xdr:col>7</xdr:col>
                    <xdr:colOff>638175</xdr:colOff>
                    <xdr:row>98</xdr:row>
                    <xdr:rowOff>14288</xdr:rowOff>
                  </to>
                </anchor>
              </controlPr>
            </control>
          </mc:Choice>
        </mc:AlternateContent>
        <mc:AlternateContent xmlns:mc="http://schemas.openxmlformats.org/markup-compatibility/2006">
          <mc:Choice Requires="x14">
            <control shapeId="2149" r:id="rId19" name="Drop Down 101">
              <controlPr locked="0" defaultSize="0" autoLine="0" autoPict="0">
                <anchor moveWithCells="1">
                  <from>
                    <xdr:col>1</xdr:col>
                    <xdr:colOff>23813</xdr:colOff>
                    <xdr:row>101</xdr:row>
                    <xdr:rowOff>28575</xdr:rowOff>
                  </from>
                  <to>
                    <xdr:col>7</xdr:col>
                    <xdr:colOff>638175</xdr:colOff>
                    <xdr:row>102</xdr:row>
                    <xdr:rowOff>14288</xdr:rowOff>
                  </to>
                </anchor>
              </controlPr>
            </control>
          </mc:Choice>
        </mc:AlternateContent>
        <mc:AlternateContent xmlns:mc="http://schemas.openxmlformats.org/markup-compatibility/2006">
          <mc:Choice Requires="x14">
            <control shapeId="2150" r:id="rId20" name="Drop Down 102">
              <controlPr locked="0" defaultSize="0" autoLine="0" autoPict="0">
                <anchor moveWithCells="1">
                  <from>
                    <xdr:col>1</xdr:col>
                    <xdr:colOff>23813</xdr:colOff>
                    <xdr:row>63</xdr:row>
                    <xdr:rowOff>28575</xdr:rowOff>
                  </from>
                  <to>
                    <xdr:col>7</xdr:col>
                    <xdr:colOff>638175</xdr:colOff>
                    <xdr:row>64</xdr:row>
                    <xdr:rowOff>0</xdr:rowOff>
                  </to>
                </anchor>
              </controlPr>
            </control>
          </mc:Choice>
        </mc:AlternateContent>
        <mc:AlternateContent xmlns:mc="http://schemas.openxmlformats.org/markup-compatibility/2006">
          <mc:Choice Requires="x14">
            <control shapeId="2151" r:id="rId21" name="Drop Down 103">
              <controlPr locked="0" defaultSize="0" autoLine="0" autoPict="0">
                <anchor moveWithCells="1">
                  <from>
                    <xdr:col>6</xdr:col>
                    <xdr:colOff>9525</xdr:colOff>
                    <xdr:row>15</xdr:row>
                    <xdr:rowOff>100013</xdr:rowOff>
                  </from>
                  <to>
                    <xdr:col>7</xdr:col>
                    <xdr:colOff>0</xdr:colOff>
                    <xdr:row>15</xdr:row>
                    <xdr:rowOff>371475</xdr:rowOff>
                  </to>
                </anchor>
              </controlPr>
            </control>
          </mc:Choice>
        </mc:AlternateContent>
        <mc:AlternateContent xmlns:mc="http://schemas.openxmlformats.org/markup-compatibility/2006">
          <mc:Choice Requires="x14">
            <control shapeId="2152" r:id="rId22" name="Drop Down 104">
              <controlPr locked="0" defaultSize="0" autoLine="0" autoPict="0">
                <anchor moveWithCells="1">
                  <from>
                    <xdr:col>1</xdr:col>
                    <xdr:colOff>23813</xdr:colOff>
                    <xdr:row>90</xdr:row>
                    <xdr:rowOff>28575</xdr:rowOff>
                  </from>
                  <to>
                    <xdr:col>7</xdr:col>
                    <xdr:colOff>638175</xdr:colOff>
                    <xdr:row>91</xdr:row>
                    <xdr:rowOff>0</xdr:rowOff>
                  </to>
                </anchor>
              </controlPr>
            </control>
          </mc:Choice>
        </mc:AlternateContent>
        <mc:AlternateContent xmlns:mc="http://schemas.openxmlformats.org/markup-compatibility/2006">
          <mc:Choice Requires="x14">
            <control shapeId="2153" r:id="rId23" name="Drop Down 105">
              <controlPr locked="0" defaultSize="0" autoLine="0" autoPict="0">
                <anchor moveWithCells="1">
                  <from>
                    <xdr:col>1</xdr:col>
                    <xdr:colOff>23813</xdr:colOff>
                    <xdr:row>93</xdr:row>
                    <xdr:rowOff>28575</xdr:rowOff>
                  </from>
                  <to>
                    <xdr:col>7</xdr:col>
                    <xdr:colOff>638175</xdr:colOff>
                    <xdr:row>94</xdr:row>
                    <xdr:rowOff>0</xdr:rowOff>
                  </to>
                </anchor>
              </controlPr>
            </control>
          </mc:Choice>
        </mc:AlternateContent>
        <mc:AlternateContent xmlns:mc="http://schemas.openxmlformats.org/markup-compatibility/2006">
          <mc:Choice Requires="x14">
            <control shapeId="2154" r:id="rId24" name="Drop Down 106">
              <controlPr locked="0" defaultSize="0" autoLine="0" autoPict="0">
                <anchor moveWithCells="1">
                  <from>
                    <xdr:col>1</xdr:col>
                    <xdr:colOff>23813</xdr:colOff>
                    <xdr:row>95</xdr:row>
                    <xdr:rowOff>38100</xdr:rowOff>
                  </from>
                  <to>
                    <xdr:col>7</xdr:col>
                    <xdr:colOff>638175</xdr:colOff>
                    <xdr:row>96</xdr:row>
                    <xdr:rowOff>9525</xdr:rowOff>
                  </to>
                </anchor>
              </controlPr>
            </control>
          </mc:Choice>
        </mc:AlternateContent>
        <mc:AlternateContent xmlns:mc="http://schemas.openxmlformats.org/markup-compatibility/2006">
          <mc:Choice Requires="x14">
            <control shapeId="2155" r:id="rId25" name="Drop Down 107">
              <controlPr locked="0" defaultSize="0" autoLine="0" autoPict="0">
                <anchor moveWithCells="1">
                  <from>
                    <xdr:col>1</xdr:col>
                    <xdr:colOff>23813</xdr:colOff>
                    <xdr:row>93</xdr:row>
                    <xdr:rowOff>38100</xdr:rowOff>
                  </from>
                  <to>
                    <xdr:col>7</xdr:col>
                    <xdr:colOff>638175</xdr:colOff>
                    <xdr:row>94</xdr:row>
                    <xdr:rowOff>9525</xdr:rowOff>
                  </to>
                </anchor>
              </controlPr>
            </control>
          </mc:Choice>
        </mc:AlternateContent>
        <mc:AlternateContent xmlns:mc="http://schemas.openxmlformats.org/markup-compatibility/2006">
          <mc:Choice Requires="x14">
            <control shapeId="2156" r:id="rId26" name="Drop Down 108">
              <controlPr locked="0" defaultSize="0" autoLine="0" autoPict="0">
                <anchor moveWithCells="1">
                  <from>
                    <xdr:col>1</xdr:col>
                    <xdr:colOff>23813</xdr:colOff>
                    <xdr:row>90</xdr:row>
                    <xdr:rowOff>38100</xdr:rowOff>
                  </from>
                  <to>
                    <xdr:col>7</xdr:col>
                    <xdr:colOff>638175</xdr:colOff>
                    <xdr:row>91</xdr:row>
                    <xdr:rowOff>9525</xdr:rowOff>
                  </to>
                </anchor>
              </controlPr>
            </control>
          </mc:Choice>
        </mc:AlternateContent>
        <mc:AlternateContent xmlns:mc="http://schemas.openxmlformats.org/markup-compatibility/2006">
          <mc:Choice Requires="x14">
            <control shapeId="2157" r:id="rId27" name="Drop Down 109">
              <controlPr locked="0" defaultSize="0" autoLine="0" autoPict="0">
                <anchor moveWithCells="1">
                  <from>
                    <xdr:col>1</xdr:col>
                    <xdr:colOff>9525</xdr:colOff>
                    <xdr:row>60</xdr:row>
                    <xdr:rowOff>28575</xdr:rowOff>
                  </from>
                  <to>
                    <xdr:col>7</xdr:col>
                    <xdr:colOff>619125</xdr:colOff>
                    <xdr:row>61</xdr:row>
                    <xdr:rowOff>9525</xdr:rowOff>
                  </to>
                </anchor>
              </controlPr>
            </control>
          </mc:Choice>
        </mc:AlternateContent>
        <mc:AlternateContent xmlns:mc="http://schemas.openxmlformats.org/markup-compatibility/2006">
          <mc:Choice Requires="x14">
            <control shapeId="2158" r:id="rId28" name="Drop Down 110">
              <controlPr locked="0" defaultSize="0" autoLine="0" autoPict="0">
                <anchor moveWithCells="1">
                  <from>
                    <xdr:col>1</xdr:col>
                    <xdr:colOff>23813</xdr:colOff>
                    <xdr:row>74</xdr:row>
                    <xdr:rowOff>23813</xdr:rowOff>
                  </from>
                  <to>
                    <xdr:col>7</xdr:col>
                    <xdr:colOff>638175</xdr:colOff>
                    <xdr:row>74</xdr:row>
                    <xdr:rowOff>214313</xdr:rowOff>
                  </to>
                </anchor>
              </controlPr>
            </control>
          </mc:Choice>
        </mc:AlternateContent>
        <mc:AlternateContent xmlns:mc="http://schemas.openxmlformats.org/markup-compatibility/2006">
          <mc:Choice Requires="x14">
            <control shapeId="2159" r:id="rId29" name="Drop Down 111">
              <controlPr locked="0" defaultSize="0" autoLine="0" autoPict="0">
                <anchor moveWithCells="1">
                  <from>
                    <xdr:col>1</xdr:col>
                    <xdr:colOff>23813</xdr:colOff>
                    <xdr:row>76</xdr:row>
                    <xdr:rowOff>28575</xdr:rowOff>
                  </from>
                  <to>
                    <xdr:col>7</xdr:col>
                    <xdr:colOff>638175</xdr:colOff>
                    <xdr:row>77</xdr:row>
                    <xdr:rowOff>14288</xdr:rowOff>
                  </to>
                </anchor>
              </controlPr>
            </control>
          </mc:Choice>
        </mc:AlternateContent>
        <mc:AlternateContent xmlns:mc="http://schemas.openxmlformats.org/markup-compatibility/2006">
          <mc:Choice Requires="x14">
            <control shapeId="2160" r:id="rId30" name="Drop Down 112">
              <controlPr locked="0" defaultSize="0" autoLine="0" autoPict="0">
                <anchor moveWithCells="1">
                  <from>
                    <xdr:col>1</xdr:col>
                    <xdr:colOff>23813</xdr:colOff>
                    <xdr:row>78</xdr:row>
                    <xdr:rowOff>23813</xdr:rowOff>
                  </from>
                  <to>
                    <xdr:col>7</xdr:col>
                    <xdr:colOff>638175</xdr:colOff>
                    <xdr:row>78</xdr:row>
                    <xdr:rowOff>214313</xdr:rowOff>
                  </to>
                </anchor>
              </controlPr>
            </control>
          </mc:Choice>
        </mc:AlternateContent>
        <mc:AlternateContent xmlns:mc="http://schemas.openxmlformats.org/markup-compatibility/2006">
          <mc:Choice Requires="x14">
            <control shapeId="2148" r:id="rId31" name="Drop Down 100">
              <controlPr locked="0" defaultSize="0" autoLine="0" autoPict="0">
                <anchor moveWithCells="1">
                  <from>
                    <xdr:col>1</xdr:col>
                    <xdr:colOff>23813</xdr:colOff>
                    <xdr:row>99</xdr:row>
                    <xdr:rowOff>28575</xdr:rowOff>
                  </from>
                  <to>
                    <xdr:col>7</xdr:col>
                    <xdr:colOff>638175</xdr:colOff>
                    <xdr:row>100</xdr:row>
                    <xdr:rowOff>14288</xdr:rowOff>
                  </to>
                </anchor>
              </controlPr>
            </control>
          </mc:Choice>
        </mc:AlternateContent>
        <mc:AlternateContent xmlns:mc="http://schemas.openxmlformats.org/markup-compatibility/2006">
          <mc:Choice Requires="x14">
            <control shapeId="2174" r:id="rId32" name="Drop Down 126">
              <controlPr locked="0" defaultSize="0" autoLine="0" autoPict="0">
                <anchor moveWithCells="1">
                  <from>
                    <xdr:col>1</xdr:col>
                    <xdr:colOff>23813</xdr:colOff>
                    <xdr:row>107</xdr:row>
                    <xdr:rowOff>28575</xdr:rowOff>
                  </from>
                  <to>
                    <xdr:col>7</xdr:col>
                    <xdr:colOff>638175</xdr:colOff>
                    <xdr:row>108</xdr:row>
                    <xdr:rowOff>14288</xdr:rowOff>
                  </to>
                </anchor>
              </controlPr>
            </control>
          </mc:Choice>
        </mc:AlternateContent>
        <mc:AlternateContent xmlns:mc="http://schemas.openxmlformats.org/markup-compatibility/2006">
          <mc:Choice Requires="x14">
            <control shapeId="2175" r:id="rId33" name="Drop Down 127">
              <controlPr locked="0" defaultSize="0" autoLine="0" autoPict="0">
                <anchor moveWithCells="1">
                  <from>
                    <xdr:col>1</xdr:col>
                    <xdr:colOff>23813</xdr:colOff>
                    <xdr:row>109</xdr:row>
                    <xdr:rowOff>28575</xdr:rowOff>
                  </from>
                  <to>
                    <xdr:col>7</xdr:col>
                    <xdr:colOff>638175</xdr:colOff>
                    <xdr:row>110</xdr:row>
                    <xdr:rowOff>14288</xdr:rowOff>
                  </to>
                </anchor>
              </controlPr>
            </control>
          </mc:Choice>
        </mc:AlternateContent>
        <mc:AlternateContent xmlns:mc="http://schemas.openxmlformats.org/markup-compatibility/2006">
          <mc:Choice Requires="x14">
            <control shapeId="2176" r:id="rId34" name="Drop Down 128">
              <controlPr locked="0" defaultSize="0" autoLine="0" autoPict="0">
                <anchor moveWithCells="1">
                  <from>
                    <xdr:col>1</xdr:col>
                    <xdr:colOff>23813</xdr:colOff>
                    <xdr:row>111</xdr:row>
                    <xdr:rowOff>28575</xdr:rowOff>
                  </from>
                  <to>
                    <xdr:col>7</xdr:col>
                    <xdr:colOff>638175</xdr:colOff>
                    <xdr:row>112</xdr:row>
                    <xdr:rowOff>14288</xdr:rowOff>
                  </to>
                </anchor>
              </controlPr>
            </control>
          </mc:Choice>
        </mc:AlternateContent>
        <mc:AlternateContent xmlns:mc="http://schemas.openxmlformats.org/markup-compatibility/2006">
          <mc:Choice Requires="x14">
            <control shapeId="2177" r:id="rId35" name="Drop Down 129">
              <controlPr locked="0" defaultSize="0" autoLine="0" autoPict="0">
                <anchor moveWithCells="1">
                  <from>
                    <xdr:col>1</xdr:col>
                    <xdr:colOff>23813</xdr:colOff>
                    <xdr:row>113</xdr:row>
                    <xdr:rowOff>28575</xdr:rowOff>
                  </from>
                  <to>
                    <xdr:col>7</xdr:col>
                    <xdr:colOff>638175</xdr:colOff>
                    <xdr:row>114</xdr:row>
                    <xdr:rowOff>0</xdr:rowOff>
                  </to>
                </anchor>
              </controlPr>
            </control>
          </mc:Choice>
        </mc:AlternateContent>
        <mc:AlternateContent xmlns:mc="http://schemas.openxmlformats.org/markup-compatibility/2006">
          <mc:Choice Requires="x14">
            <control shapeId="2161" r:id="rId36" name="Drop Down 113">
              <controlPr locked="0" defaultSize="0" autoLine="0" autoPict="0">
                <anchor moveWithCells="1">
                  <from>
                    <xdr:col>1</xdr:col>
                    <xdr:colOff>23813</xdr:colOff>
                    <xdr:row>105</xdr:row>
                    <xdr:rowOff>28575</xdr:rowOff>
                  </from>
                  <to>
                    <xdr:col>7</xdr:col>
                    <xdr:colOff>638175</xdr:colOff>
                    <xdr:row>106</xdr:row>
                    <xdr:rowOff>14288</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70"/>
  <sheetViews>
    <sheetView workbookViewId="0">
      <pane ySplit="1" topLeftCell="A2" activePane="bottomLeft" state="frozen"/>
      <selection pane="bottomLeft" activeCell="A2" sqref="A2"/>
    </sheetView>
  </sheetViews>
  <sheetFormatPr baseColWidth="10" defaultColWidth="11.42578125" defaultRowHeight="13.9" x14ac:dyDescent="0.4"/>
  <cols>
    <col min="1" max="1" width="19.42578125" style="7" bestFit="1" customWidth="1"/>
    <col min="2" max="3" width="60.640625" style="7" customWidth="1"/>
    <col min="4" max="4" width="60.640625" style="44" customWidth="1"/>
    <col min="5" max="16384" width="11.42578125" style="7"/>
  </cols>
  <sheetData>
    <row r="1" spans="1:4" ht="27" x14ac:dyDescent="0.4">
      <c r="A1" s="71" t="s">
        <v>196</v>
      </c>
      <c r="B1" s="71" t="s">
        <v>275</v>
      </c>
      <c r="C1" s="71" t="s">
        <v>347</v>
      </c>
      <c r="D1" s="70" t="s">
        <v>276</v>
      </c>
    </row>
    <row r="2" spans="1:4" x14ac:dyDescent="0.4">
      <c r="A2" s="45" t="s">
        <v>290</v>
      </c>
      <c r="B2" s="44" t="s">
        <v>235</v>
      </c>
      <c r="C2" s="44"/>
      <c r="D2" s="45" t="s">
        <v>291</v>
      </c>
    </row>
    <row r="3" spans="1:4" x14ac:dyDescent="0.4">
      <c r="A3" s="45" t="s">
        <v>290</v>
      </c>
      <c r="B3" s="44" t="s">
        <v>289</v>
      </c>
      <c r="C3" s="44"/>
    </row>
    <row r="4" spans="1:4" ht="41.65" x14ac:dyDescent="0.4">
      <c r="A4" s="44" t="s">
        <v>169</v>
      </c>
      <c r="B4" s="44" t="s">
        <v>87</v>
      </c>
      <c r="C4" s="44"/>
      <c r="D4" s="74" t="s">
        <v>288</v>
      </c>
    </row>
    <row r="5" spans="1:4" ht="41.65" x14ac:dyDescent="0.4">
      <c r="A5" s="44" t="s">
        <v>169</v>
      </c>
      <c r="B5" s="44" t="s">
        <v>282</v>
      </c>
      <c r="C5" s="44" t="s">
        <v>262</v>
      </c>
      <c r="D5" s="45" t="s">
        <v>285</v>
      </c>
    </row>
    <row r="6" spans="1:4" ht="27.75" x14ac:dyDescent="0.4">
      <c r="A6" s="44" t="s">
        <v>169</v>
      </c>
      <c r="B6" s="44" t="s">
        <v>283</v>
      </c>
      <c r="C6" s="44" t="s">
        <v>188</v>
      </c>
      <c r="D6" s="45" t="s">
        <v>286</v>
      </c>
    </row>
    <row r="7" spans="1:4" ht="27.75" x14ac:dyDescent="0.4">
      <c r="A7" s="44" t="s">
        <v>169</v>
      </c>
      <c r="B7" s="44" t="s">
        <v>284</v>
      </c>
      <c r="C7" s="44" t="s">
        <v>189</v>
      </c>
      <c r="D7" s="45" t="s">
        <v>287</v>
      </c>
    </row>
    <row r="8" spans="1:4" x14ac:dyDescent="0.4">
      <c r="A8" s="44" t="s">
        <v>169</v>
      </c>
      <c r="B8" s="75" t="s">
        <v>263</v>
      </c>
      <c r="C8" s="44" t="s">
        <v>263</v>
      </c>
    </row>
    <row r="9" spans="1:4" ht="27.75" x14ac:dyDescent="0.4">
      <c r="A9" s="44" t="s">
        <v>179</v>
      </c>
      <c r="B9" s="45" t="s">
        <v>315</v>
      </c>
      <c r="C9" s="45" t="s">
        <v>77</v>
      </c>
      <c r="D9" s="44" t="s">
        <v>78</v>
      </c>
    </row>
    <row r="10" spans="1:4" ht="27.75" x14ac:dyDescent="0.4">
      <c r="A10" s="44" t="s">
        <v>179</v>
      </c>
      <c r="B10" s="45" t="s">
        <v>316</v>
      </c>
      <c r="C10" s="45" t="s">
        <v>318</v>
      </c>
    </row>
    <row r="11" spans="1:4" ht="41.65" x14ac:dyDescent="0.4">
      <c r="A11" s="44" t="s">
        <v>179</v>
      </c>
      <c r="B11" s="45" t="s">
        <v>317</v>
      </c>
      <c r="C11" s="45" t="s">
        <v>317</v>
      </c>
      <c r="D11" s="45" t="s">
        <v>319</v>
      </c>
    </row>
    <row r="12" spans="1:4" x14ac:dyDescent="0.4">
      <c r="A12" s="44" t="s">
        <v>179</v>
      </c>
      <c r="B12" s="45" t="s">
        <v>244</v>
      </c>
      <c r="C12" s="45" t="s">
        <v>244</v>
      </c>
    </row>
    <row r="13" spans="1:4" ht="30.2" customHeight="1" x14ac:dyDescent="0.4">
      <c r="A13" s="44" t="s">
        <v>179</v>
      </c>
      <c r="B13" s="45" t="s">
        <v>245</v>
      </c>
      <c r="C13" s="45" t="s">
        <v>245</v>
      </c>
    </row>
    <row r="14" spans="1:4" ht="30.2" customHeight="1" x14ac:dyDescent="0.4">
      <c r="A14" s="44" t="s">
        <v>179</v>
      </c>
      <c r="B14" s="45" t="s">
        <v>320</v>
      </c>
      <c r="C14" s="45" t="s">
        <v>227</v>
      </c>
    </row>
    <row r="15" spans="1:4" x14ac:dyDescent="0.4">
      <c r="A15" s="44" t="s">
        <v>179</v>
      </c>
      <c r="B15" s="45" t="s">
        <v>249</v>
      </c>
      <c r="C15" s="45" t="s">
        <v>249</v>
      </c>
    </row>
    <row r="16" spans="1:4" ht="27.75" x14ac:dyDescent="0.4">
      <c r="A16" s="44" t="s">
        <v>179</v>
      </c>
      <c r="B16" s="45" t="s">
        <v>247</v>
      </c>
      <c r="C16" s="45" t="s">
        <v>247</v>
      </c>
    </row>
    <row r="17" spans="1:4" ht="27.75" x14ac:dyDescent="0.4">
      <c r="A17" s="44" t="s">
        <v>179</v>
      </c>
      <c r="B17" s="45" t="s">
        <v>248</v>
      </c>
      <c r="C17" s="45" t="s">
        <v>248</v>
      </c>
    </row>
    <row r="18" spans="1:4" ht="41.65" x14ac:dyDescent="0.4">
      <c r="A18" s="44" t="s">
        <v>177</v>
      </c>
      <c r="C18" s="45" t="s">
        <v>258</v>
      </c>
      <c r="D18" s="44" t="s">
        <v>259</v>
      </c>
    </row>
    <row r="19" spans="1:4" ht="55.5" x14ac:dyDescent="0.4">
      <c r="A19" s="44" t="s">
        <v>177</v>
      </c>
      <c r="C19" s="45" t="s">
        <v>84</v>
      </c>
      <c r="D19" s="44" t="s">
        <v>65</v>
      </c>
    </row>
    <row r="20" spans="1:4" ht="41.65" x14ac:dyDescent="0.4">
      <c r="A20" s="44" t="s">
        <v>177</v>
      </c>
      <c r="C20" s="44" t="s">
        <v>85</v>
      </c>
      <c r="D20" s="44" t="s">
        <v>67</v>
      </c>
    </row>
    <row r="21" spans="1:4" ht="27.75" x14ac:dyDescent="0.4">
      <c r="A21" s="44" t="s">
        <v>183</v>
      </c>
      <c r="B21" s="45" t="s">
        <v>38</v>
      </c>
      <c r="C21" s="44" t="s">
        <v>88</v>
      </c>
      <c r="D21" s="76" t="s">
        <v>255</v>
      </c>
    </row>
    <row r="22" spans="1:4" ht="27.4" x14ac:dyDescent="0.4">
      <c r="A22" s="44" t="s">
        <v>183</v>
      </c>
      <c r="B22" s="45" t="s">
        <v>41</v>
      </c>
      <c r="C22" s="44"/>
    </row>
    <row r="23" spans="1:4" ht="27.75" x14ac:dyDescent="0.4">
      <c r="A23" s="44" t="s">
        <v>183</v>
      </c>
      <c r="B23" s="45" t="s">
        <v>43</v>
      </c>
      <c r="C23" s="44" t="s">
        <v>89</v>
      </c>
      <c r="D23" s="74" t="s">
        <v>33</v>
      </c>
    </row>
    <row r="24" spans="1:4" x14ac:dyDescent="0.4">
      <c r="A24" s="44" t="s">
        <v>183</v>
      </c>
      <c r="B24" s="45" t="s">
        <v>121</v>
      </c>
      <c r="C24" s="44" t="s">
        <v>90</v>
      </c>
    </row>
    <row r="25" spans="1:4" x14ac:dyDescent="0.4">
      <c r="A25" s="44" t="s">
        <v>183</v>
      </c>
      <c r="B25" s="45" t="s">
        <v>24</v>
      </c>
      <c r="C25" s="44"/>
    </row>
    <row r="26" spans="1:4" ht="27.75" x14ac:dyDescent="0.4">
      <c r="A26" s="44" t="s">
        <v>183</v>
      </c>
      <c r="B26" s="45" t="s">
        <v>42</v>
      </c>
      <c r="C26" s="44"/>
    </row>
    <row r="27" spans="1:4" x14ac:dyDescent="0.4">
      <c r="A27" s="44" t="s">
        <v>183</v>
      </c>
      <c r="B27" s="45" t="s">
        <v>120</v>
      </c>
      <c r="C27" s="44"/>
    </row>
    <row r="28" spans="1:4" x14ac:dyDescent="0.4">
      <c r="A28" s="44" t="s">
        <v>183</v>
      </c>
      <c r="B28" s="45" t="s">
        <v>250</v>
      </c>
      <c r="C28" s="44"/>
    </row>
    <row r="29" spans="1:4" x14ac:dyDescent="0.4">
      <c r="A29" s="44" t="s">
        <v>183</v>
      </c>
      <c r="B29" s="45" t="s">
        <v>251</v>
      </c>
      <c r="C29" s="44"/>
    </row>
    <row r="30" spans="1:4" x14ac:dyDescent="0.4">
      <c r="A30" s="44" t="s">
        <v>183</v>
      </c>
      <c r="B30" s="45" t="s">
        <v>246</v>
      </c>
      <c r="C30" s="44"/>
    </row>
    <row r="31" spans="1:4" x14ac:dyDescent="0.4">
      <c r="A31" s="44" t="s">
        <v>183</v>
      </c>
      <c r="B31" s="45" t="s">
        <v>124</v>
      </c>
      <c r="C31" s="44"/>
    </row>
    <row r="32" spans="1:4" ht="27.75" x14ac:dyDescent="0.4">
      <c r="A32" s="44" t="s">
        <v>184</v>
      </c>
      <c r="B32" s="45" t="s">
        <v>56</v>
      </c>
      <c r="C32" s="44" t="s">
        <v>91</v>
      </c>
      <c r="D32" s="76" t="s">
        <v>92</v>
      </c>
    </row>
    <row r="33" spans="1:4" ht="27.75" x14ac:dyDescent="0.4">
      <c r="A33" s="44" t="s">
        <v>184</v>
      </c>
      <c r="B33" s="45" t="s">
        <v>57</v>
      </c>
      <c r="C33" s="44" t="s">
        <v>58</v>
      </c>
    </row>
    <row r="34" spans="1:4" x14ac:dyDescent="0.4">
      <c r="A34" s="44" t="s">
        <v>184</v>
      </c>
      <c r="B34" s="45" t="s">
        <v>246</v>
      </c>
      <c r="C34" s="44"/>
    </row>
    <row r="35" spans="1:4" x14ac:dyDescent="0.4">
      <c r="A35" s="44" t="s">
        <v>184</v>
      </c>
      <c r="B35" s="45" t="s">
        <v>272</v>
      </c>
      <c r="C35" s="44"/>
    </row>
    <row r="36" spans="1:4" ht="41.65" x14ac:dyDescent="0.4">
      <c r="A36" s="44" t="s">
        <v>168</v>
      </c>
      <c r="B36" s="44" t="s">
        <v>87</v>
      </c>
      <c r="C36" s="44"/>
      <c r="D36" s="74" t="s">
        <v>288</v>
      </c>
    </row>
    <row r="37" spans="1:4" ht="41.65" x14ac:dyDescent="0.4">
      <c r="A37" s="44" t="s">
        <v>168</v>
      </c>
      <c r="B37" s="44" t="s">
        <v>282</v>
      </c>
      <c r="C37" s="44" t="s">
        <v>262</v>
      </c>
      <c r="D37" s="45" t="s">
        <v>285</v>
      </c>
    </row>
    <row r="38" spans="1:4" ht="27.75" x14ac:dyDescent="0.4">
      <c r="A38" s="44" t="s">
        <v>168</v>
      </c>
      <c r="B38" s="44" t="s">
        <v>283</v>
      </c>
      <c r="C38" s="44" t="s">
        <v>188</v>
      </c>
      <c r="D38" s="45" t="s">
        <v>286</v>
      </c>
    </row>
    <row r="39" spans="1:4" ht="27.75" x14ac:dyDescent="0.4">
      <c r="A39" s="44" t="s">
        <v>168</v>
      </c>
      <c r="B39" s="44" t="s">
        <v>284</v>
      </c>
      <c r="C39" s="44" t="s">
        <v>189</v>
      </c>
      <c r="D39" s="45" t="s">
        <v>287</v>
      </c>
    </row>
    <row r="40" spans="1:4" x14ac:dyDescent="0.4">
      <c r="A40" s="44" t="s">
        <v>168</v>
      </c>
      <c r="B40" s="44" t="s">
        <v>263</v>
      </c>
      <c r="C40" s="45" t="s">
        <v>263</v>
      </c>
    </row>
    <row r="41" spans="1:4" ht="27.75" x14ac:dyDescent="0.4">
      <c r="A41" s="44" t="s">
        <v>172</v>
      </c>
      <c r="B41" s="44" t="s">
        <v>292</v>
      </c>
      <c r="C41" s="45" t="s">
        <v>74</v>
      </c>
      <c r="D41" s="44" t="s">
        <v>68</v>
      </c>
    </row>
    <row r="42" spans="1:4" x14ac:dyDescent="0.4">
      <c r="A42" s="44" t="s">
        <v>172</v>
      </c>
      <c r="B42" s="45" t="s">
        <v>295</v>
      </c>
      <c r="C42" s="45"/>
      <c r="D42" s="7"/>
    </row>
    <row r="43" spans="1:4" ht="27.75" x14ac:dyDescent="0.4">
      <c r="A43" s="44" t="s">
        <v>172</v>
      </c>
      <c r="B43" s="45" t="s">
        <v>69</v>
      </c>
      <c r="C43" s="45" t="s">
        <v>69</v>
      </c>
      <c r="D43" s="44" t="s">
        <v>68</v>
      </c>
    </row>
    <row r="44" spans="1:4" x14ac:dyDescent="0.4">
      <c r="A44" s="44" t="s">
        <v>171</v>
      </c>
      <c r="B44" s="44" t="s">
        <v>235</v>
      </c>
      <c r="C44" s="44" t="s">
        <v>235</v>
      </c>
    </row>
    <row r="45" spans="1:4" x14ac:dyDescent="0.4">
      <c r="A45" s="44" t="s">
        <v>171</v>
      </c>
      <c r="B45" s="44" t="s">
        <v>289</v>
      </c>
      <c r="C45" s="44" t="s">
        <v>289</v>
      </c>
    </row>
    <row r="46" spans="1:4" ht="27.75" x14ac:dyDescent="0.4">
      <c r="A46" s="44" t="s">
        <v>171</v>
      </c>
      <c r="B46" s="44" t="s">
        <v>273</v>
      </c>
      <c r="C46" s="44" t="s">
        <v>273</v>
      </c>
    </row>
    <row r="47" spans="1:4" ht="41.65" x14ac:dyDescent="0.4">
      <c r="A47" s="44" t="s">
        <v>173</v>
      </c>
      <c r="B47" s="75" t="s">
        <v>296</v>
      </c>
      <c r="C47" s="44" t="s">
        <v>75</v>
      </c>
      <c r="D47" s="70" t="s">
        <v>70</v>
      </c>
    </row>
    <row r="48" spans="1:4" ht="25.9" x14ac:dyDescent="0.4">
      <c r="A48" s="44" t="s">
        <v>173</v>
      </c>
      <c r="B48" s="75" t="s">
        <v>299</v>
      </c>
      <c r="C48" s="44" t="s">
        <v>116</v>
      </c>
      <c r="D48" s="7"/>
    </row>
    <row r="49" spans="1:4" ht="41.65" x14ac:dyDescent="0.4">
      <c r="A49" s="44" t="s">
        <v>173</v>
      </c>
      <c r="B49" s="75" t="s">
        <v>298</v>
      </c>
      <c r="C49" s="44" t="s">
        <v>71</v>
      </c>
      <c r="D49" s="44" t="s">
        <v>72</v>
      </c>
    </row>
    <row r="50" spans="1:4" ht="27.75" x14ac:dyDescent="0.4">
      <c r="A50" s="45" t="s">
        <v>49</v>
      </c>
      <c r="B50" s="45" t="s">
        <v>44</v>
      </c>
      <c r="C50" s="44"/>
      <c r="D50" s="45" t="s">
        <v>291</v>
      </c>
    </row>
    <row r="51" spans="1:4" ht="27.75" x14ac:dyDescent="0.4">
      <c r="A51" s="45" t="s">
        <v>49</v>
      </c>
      <c r="B51" s="45" t="s">
        <v>45</v>
      </c>
      <c r="C51" s="44"/>
    </row>
    <row r="52" spans="1:4" ht="27.75" x14ac:dyDescent="0.4">
      <c r="A52" s="45" t="s">
        <v>49</v>
      </c>
      <c r="B52" s="45" t="s">
        <v>46</v>
      </c>
      <c r="C52" s="44"/>
    </row>
    <row r="53" spans="1:4" ht="27.75" x14ac:dyDescent="0.4">
      <c r="A53" s="45" t="s">
        <v>49</v>
      </c>
      <c r="B53" s="45" t="s">
        <v>47</v>
      </c>
      <c r="C53" s="44"/>
    </row>
    <row r="54" spans="1:4" x14ac:dyDescent="0.4">
      <c r="A54" s="45" t="s">
        <v>49</v>
      </c>
      <c r="B54" s="45" t="s">
        <v>48</v>
      </c>
      <c r="C54" s="44"/>
    </row>
    <row r="55" spans="1:4" x14ac:dyDescent="0.4">
      <c r="A55" s="44" t="s">
        <v>170</v>
      </c>
      <c r="B55" s="44" t="s">
        <v>235</v>
      </c>
      <c r="C55" s="44" t="s">
        <v>235</v>
      </c>
    </row>
    <row r="56" spans="1:4" x14ac:dyDescent="0.4">
      <c r="A56" s="44" t="s">
        <v>170</v>
      </c>
      <c r="B56" s="44" t="s">
        <v>289</v>
      </c>
      <c r="C56" s="44" t="s">
        <v>289</v>
      </c>
    </row>
    <row r="57" spans="1:4" ht="27.75" x14ac:dyDescent="0.4">
      <c r="A57" s="44" t="s">
        <v>170</v>
      </c>
      <c r="B57" s="44" t="s">
        <v>273</v>
      </c>
      <c r="C57" s="44" t="s">
        <v>273</v>
      </c>
    </row>
    <row r="58" spans="1:4" x14ac:dyDescent="0.4">
      <c r="A58" s="44" t="s">
        <v>175</v>
      </c>
    </row>
    <row r="59" spans="1:4" ht="27.75" x14ac:dyDescent="0.4">
      <c r="A59" s="45" t="s">
        <v>167</v>
      </c>
      <c r="B59" s="44" t="s">
        <v>278</v>
      </c>
      <c r="C59" s="44"/>
    </row>
    <row r="60" spans="1:4" x14ac:dyDescent="0.4">
      <c r="A60" s="45" t="s">
        <v>167</v>
      </c>
      <c r="B60" s="44" t="s">
        <v>279</v>
      </c>
      <c r="C60" s="44" t="s">
        <v>279</v>
      </c>
    </row>
    <row r="61" spans="1:4" x14ac:dyDescent="0.4">
      <c r="A61" s="45" t="s">
        <v>167</v>
      </c>
      <c r="B61" s="44" t="s">
        <v>166</v>
      </c>
      <c r="C61" s="44" t="s">
        <v>166</v>
      </c>
    </row>
    <row r="62" spans="1:4" x14ac:dyDescent="0.4">
      <c r="A62" s="45" t="s">
        <v>167</v>
      </c>
      <c r="B62" s="44" t="s">
        <v>280</v>
      </c>
      <c r="C62" s="44" t="s">
        <v>280</v>
      </c>
    </row>
    <row r="63" spans="1:4" ht="27.75" x14ac:dyDescent="0.4">
      <c r="A63" s="45" t="s">
        <v>167</v>
      </c>
      <c r="B63" s="44" t="s">
        <v>233</v>
      </c>
      <c r="C63" s="44" t="s">
        <v>233</v>
      </c>
    </row>
    <row r="64" spans="1:4" ht="27.75" x14ac:dyDescent="0.4">
      <c r="A64" s="45" t="s">
        <v>167</v>
      </c>
      <c r="B64" s="44" t="s">
        <v>187</v>
      </c>
      <c r="C64" s="44" t="s">
        <v>187</v>
      </c>
    </row>
    <row r="65" spans="1:4" ht="27.75" x14ac:dyDescent="0.4">
      <c r="A65" s="44" t="s">
        <v>181</v>
      </c>
      <c r="B65" s="45" t="s">
        <v>20</v>
      </c>
      <c r="C65" s="45" t="s">
        <v>81</v>
      </c>
      <c r="D65" s="76" t="s">
        <v>79</v>
      </c>
    </row>
    <row r="66" spans="1:4" ht="27.75" x14ac:dyDescent="0.4">
      <c r="A66" s="44" t="s">
        <v>181</v>
      </c>
      <c r="B66" s="45" t="s">
        <v>22</v>
      </c>
      <c r="C66" s="45" t="s">
        <v>25</v>
      </c>
      <c r="D66" s="7"/>
    </row>
    <row r="67" spans="1:4" ht="41.65" x14ac:dyDescent="0.4">
      <c r="A67" s="44" t="s">
        <v>181</v>
      </c>
      <c r="B67" s="45" t="s">
        <v>18</v>
      </c>
      <c r="C67" s="45" t="s">
        <v>230</v>
      </c>
      <c r="D67" s="76" t="s">
        <v>17</v>
      </c>
    </row>
    <row r="68" spans="1:4" ht="27.4" x14ac:dyDescent="0.4">
      <c r="A68" s="44" t="s">
        <v>181</v>
      </c>
      <c r="B68" s="45" t="s">
        <v>23</v>
      </c>
      <c r="C68" s="45" t="s">
        <v>26</v>
      </c>
      <c r="D68" s="76"/>
    </row>
    <row r="69" spans="1:4" x14ac:dyDescent="0.4">
      <c r="A69" s="44" t="s">
        <v>181</v>
      </c>
      <c r="B69" s="45" t="s">
        <v>121</v>
      </c>
      <c r="C69" s="45" t="s">
        <v>121</v>
      </c>
      <c r="D69" s="76"/>
    </row>
    <row r="70" spans="1:4" x14ac:dyDescent="0.4">
      <c r="A70" s="44" t="s">
        <v>181</v>
      </c>
      <c r="B70" s="45" t="s">
        <v>24</v>
      </c>
      <c r="C70" s="45" t="s">
        <v>24</v>
      </c>
      <c r="D70" s="76"/>
    </row>
    <row r="71" spans="1:4" ht="27.75" x14ac:dyDescent="0.4">
      <c r="A71" s="44" t="s">
        <v>181</v>
      </c>
      <c r="B71" s="45" t="s">
        <v>27</v>
      </c>
      <c r="C71" s="45" t="s">
        <v>27</v>
      </c>
      <c r="D71" s="76"/>
    </row>
    <row r="72" spans="1:4" x14ac:dyDescent="0.4">
      <c r="A72" s="44" t="s">
        <v>181</v>
      </c>
      <c r="B72" s="45" t="s">
        <v>28</v>
      </c>
      <c r="C72" s="45" t="s">
        <v>28</v>
      </c>
      <c r="D72" s="76"/>
    </row>
    <row r="73" spans="1:4" x14ac:dyDescent="0.4">
      <c r="A73" s="44" t="s">
        <v>181</v>
      </c>
      <c r="B73" s="45" t="s">
        <v>246</v>
      </c>
      <c r="C73" s="45" t="s">
        <v>246</v>
      </c>
      <c r="D73" s="76"/>
    </row>
    <row r="74" spans="1:4" x14ac:dyDescent="0.4">
      <c r="A74" s="44" t="s">
        <v>181</v>
      </c>
      <c r="B74" s="45" t="s">
        <v>250</v>
      </c>
      <c r="C74" s="45" t="s">
        <v>250</v>
      </c>
      <c r="D74" s="76"/>
    </row>
    <row r="75" spans="1:4" x14ac:dyDescent="0.4">
      <c r="A75" s="44" t="s">
        <v>181</v>
      </c>
      <c r="B75" s="45" t="s">
        <v>251</v>
      </c>
      <c r="C75" s="45" t="s">
        <v>251</v>
      </c>
      <c r="D75" s="76"/>
    </row>
    <row r="76" spans="1:4" x14ac:dyDescent="0.4">
      <c r="A76" s="44" t="s">
        <v>185</v>
      </c>
      <c r="B76" s="45" t="s">
        <v>62</v>
      </c>
      <c r="C76" s="45" t="s">
        <v>94</v>
      </c>
      <c r="D76" s="76" t="s">
        <v>95</v>
      </c>
    </row>
    <row r="77" spans="1:4" ht="27.75" x14ac:dyDescent="0.4">
      <c r="A77" s="44" t="s">
        <v>185</v>
      </c>
      <c r="B77" s="45" t="s">
        <v>63</v>
      </c>
      <c r="C77" s="45" t="s">
        <v>64</v>
      </c>
    </row>
    <row r="78" spans="1:4" x14ac:dyDescent="0.4">
      <c r="A78" s="44" t="s">
        <v>185</v>
      </c>
      <c r="B78" s="45" t="s">
        <v>246</v>
      </c>
      <c r="C78" s="45"/>
    </row>
    <row r="79" spans="1:4" x14ac:dyDescent="0.4">
      <c r="A79" s="44" t="s">
        <v>185</v>
      </c>
      <c r="B79" s="45" t="s">
        <v>126</v>
      </c>
      <c r="C79" s="45"/>
    </row>
    <row r="80" spans="1:4" x14ac:dyDescent="0.4">
      <c r="A80" s="44" t="s">
        <v>185</v>
      </c>
      <c r="B80" s="45" t="s">
        <v>131</v>
      </c>
      <c r="C80" s="45"/>
    </row>
    <row r="81" spans="1:4" x14ac:dyDescent="0.4">
      <c r="A81" s="45" t="s">
        <v>50</v>
      </c>
      <c r="B81" s="45" t="s">
        <v>51</v>
      </c>
      <c r="C81" s="45"/>
      <c r="D81" s="45" t="s">
        <v>291</v>
      </c>
    </row>
    <row r="82" spans="1:4" ht="27.75" x14ac:dyDescent="0.4">
      <c r="A82" s="45" t="s">
        <v>50</v>
      </c>
      <c r="B82" s="45" t="s">
        <v>52</v>
      </c>
      <c r="C82" s="45"/>
    </row>
    <row r="83" spans="1:4" x14ac:dyDescent="0.4">
      <c r="A83" s="45" t="s">
        <v>50</v>
      </c>
      <c r="B83" s="45" t="s">
        <v>48</v>
      </c>
      <c r="C83" s="45"/>
    </row>
    <row r="84" spans="1:4" ht="27.75" x14ac:dyDescent="0.4">
      <c r="A84" s="44" t="s">
        <v>182</v>
      </c>
      <c r="B84" s="45" t="s">
        <v>29</v>
      </c>
      <c r="C84" s="45" t="s">
        <v>82</v>
      </c>
      <c r="D84" s="76" t="s">
        <v>83</v>
      </c>
    </row>
    <row r="85" spans="1:4" ht="27.75" x14ac:dyDescent="0.4">
      <c r="A85" s="44" t="s">
        <v>182</v>
      </c>
      <c r="B85" s="45" t="s">
        <v>30</v>
      </c>
      <c r="C85" s="45" t="s">
        <v>32</v>
      </c>
      <c r="D85" s="76"/>
    </row>
    <row r="86" spans="1:4" ht="27.75" x14ac:dyDescent="0.4">
      <c r="A86" s="44" t="s">
        <v>182</v>
      </c>
      <c r="B86" s="45" t="s">
        <v>35</v>
      </c>
      <c r="C86" s="45" t="s">
        <v>35</v>
      </c>
      <c r="D86" s="74" t="s">
        <v>33</v>
      </c>
    </row>
    <row r="87" spans="1:4" x14ac:dyDescent="0.4">
      <c r="A87" s="44" t="s">
        <v>182</v>
      </c>
      <c r="B87" s="45" t="s">
        <v>121</v>
      </c>
      <c r="C87" s="45" t="s">
        <v>121</v>
      </c>
      <c r="D87" s="76"/>
    </row>
    <row r="88" spans="1:4" x14ac:dyDescent="0.4">
      <c r="A88" s="44" t="s">
        <v>182</v>
      </c>
      <c r="B88" s="45" t="s">
        <v>122</v>
      </c>
      <c r="C88" s="45" t="s">
        <v>122</v>
      </c>
      <c r="D88" s="76"/>
    </row>
    <row r="89" spans="1:4" ht="27.75" x14ac:dyDescent="0.4">
      <c r="A89" s="44" t="s">
        <v>182</v>
      </c>
      <c r="B89" s="45" t="s">
        <v>31</v>
      </c>
      <c r="C89" s="45" t="s">
        <v>31</v>
      </c>
      <c r="D89" s="76"/>
    </row>
    <row r="90" spans="1:4" x14ac:dyDescent="0.4">
      <c r="A90" s="44" t="s">
        <v>182</v>
      </c>
      <c r="B90" s="45" t="s">
        <v>120</v>
      </c>
      <c r="C90" s="45" t="s">
        <v>120</v>
      </c>
      <c r="D90" s="76"/>
    </row>
    <row r="91" spans="1:4" x14ac:dyDescent="0.4">
      <c r="A91" s="44" t="s">
        <v>182</v>
      </c>
      <c r="B91" s="45" t="s">
        <v>250</v>
      </c>
      <c r="C91" s="45" t="s">
        <v>250</v>
      </c>
      <c r="D91" s="76"/>
    </row>
    <row r="92" spans="1:4" x14ac:dyDescent="0.4">
      <c r="A92" s="44" t="s">
        <v>182</v>
      </c>
      <c r="B92" s="45" t="s">
        <v>251</v>
      </c>
      <c r="C92" s="45" t="s">
        <v>251</v>
      </c>
      <c r="D92" s="76"/>
    </row>
    <row r="93" spans="1:4" x14ac:dyDescent="0.4">
      <c r="A93" s="44" t="s">
        <v>182</v>
      </c>
      <c r="B93" s="45" t="s">
        <v>246</v>
      </c>
      <c r="C93" s="45" t="s">
        <v>246</v>
      </c>
      <c r="D93" s="76"/>
    </row>
    <row r="94" spans="1:4" x14ac:dyDescent="0.4">
      <c r="A94" s="44" t="str">
        <f>Ergebnisse!A19</f>
        <v>Methanol</v>
      </c>
      <c r="B94" s="44" t="s">
        <v>186</v>
      </c>
      <c r="C94" s="44" t="s">
        <v>186</v>
      </c>
    </row>
    <row r="95" spans="1:4" x14ac:dyDescent="0.4">
      <c r="A95" s="44" t="str">
        <f>Ergebnisse!A19</f>
        <v>Methanol</v>
      </c>
      <c r="B95" s="44" t="s">
        <v>277</v>
      </c>
      <c r="C95" s="44" t="s">
        <v>232</v>
      </c>
    </row>
    <row r="96" spans="1:4" ht="27.75" x14ac:dyDescent="0.4">
      <c r="A96" s="44" t="s">
        <v>180</v>
      </c>
      <c r="B96" s="45" t="s">
        <v>322</v>
      </c>
      <c r="C96" s="45" t="s">
        <v>80</v>
      </c>
      <c r="D96" s="76" t="s">
        <v>79</v>
      </c>
    </row>
    <row r="97" spans="1:4" ht="27.75" x14ac:dyDescent="0.4">
      <c r="A97" s="44" t="s">
        <v>180</v>
      </c>
      <c r="B97" s="45" t="s">
        <v>1</v>
      </c>
      <c r="C97" s="45" t="s">
        <v>231</v>
      </c>
      <c r="D97" s="7"/>
    </row>
    <row r="98" spans="1:4" ht="41.65" x14ac:dyDescent="0.4">
      <c r="A98" s="44" t="s">
        <v>180</v>
      </c>
      <c r="B98" s="45" t="s">
        <v>324</v>
      </c>
      <c r="C98" s="45" t="s">
        <v>36</v>
      </c>
      <c r="D98" s="74" t="s">
        <v>0</v>
      </c>
    </row>
    <row r="99" spans="1:4" ht="27.4" x14ac:dyDescent="0.4">
      <c r="A99" s="44" t="s">
        <v>180</v>
      </c>
      <c r="B99" s="45" t="s">
        <v>2</v>
      </c>
      <c r="C99" s="45" t="s">
        <v>37</v>
      </c>
    </row>
    <row r="100" spans="1:4" x14ac:dyDescent="0.4">
      <c r="A100" s="44" t="s">
        <v>180</v>
      </c>
      <c r="B100" s="45" t="s">
        <v>121</v>
      </c>
      <c r="C100" s="45" t="s">
        <v>121</v>
      </c>
    </row>
    <row r="101" spans="1:4" x14ac:dyDescent="0.4">
      <c r="A101" s="44" t="s">
        <v>180</v>
      </c>
      <c r="B101" s="45" t="s">
        <v>122</v>
      </c>
      <c r="C101" s="45" t="s">
        <v>122</v>
      </c>
    </row>
    <row r="102" spans="1:4" ht="27.75" x14ac:dyDescent="0.4">
      <c r="A102" s="44" t="s">
        <v>180</v>
      </c>
      <c r="B102" s="45" t="s">
        <v>3</v>
      </c>
      <c r="C102" s="45" t="s">
        <v>3</v>
      </c>
    </row>
    <row r="103" spans="1:4" x14ac:dyDescent="0.4">
      <c r="A103" s="44" t="s">
        <v>180</v>
      </c>
      <c r="B103" s="45" t="s">
        <v>4</v>
      </c>
      <c r="C103" s="45" t="s">
        <v>4</v>
      </c>
    </row>
    <row r="104" spans="1:4" x14ac:dyDescent="0.4">
      <c r="A104" s="44" t="s">
        <v>180</v>
      </c>
      <c r="B104" s="45" t="s">
        <v>246</v>
      </c>
      <c r="C104" s="45" t="s">
        <v>246</v>
      </c>
    </row>
    <row r="105" spans="1:4" x14ac:dyDescent="0.4">
      <c r="A105" s="44" t="s">
        <v>180</v>
      </c>
      <c r="B105" s="45" t="s">
        <v>250</v>
      </c>
      <c r="C105" s="45" t="s">
        <v>250</v>
      </c>
    </row>
    <row r="106" spans="1:4" x14ac:dyDescent="0.4">
      <c r="A106" s="44" t="s">
        <v>180</v>
      </c>
      <c r="B106" s="45" t="s">
        <v>251</v>
      </c>
      <c r="C106" s="45" t="s">
        <v>251</v>
      </c>
    </row>
    <row r="107" spans="1:4" ht="27.75" x14ac:dyDescent="0.4">
      <c r="A107" s="44" t="s">
        <v>281</v>
      </c>
      <c r="B107" s="45" t="s">
        <v>59</v>
      </c>
      <c r="C107" s="44"/>
    </row>
    <row r="108" spans="1:4" ht="41.65" x14ac:dyDescent="0.4">
      <c r="A108" s="44" t="s">
        <v>281</v>
      </c>
      <c r="B108" s="45" t="s">
        <v>60</v>
      </c>
      <c r="C108" s="44"/>
    </row>
    <row r="109" spans="1:4" ht="41.65" x14ac:dyDescent="0.4">
      <c r="A109" s="44" t="s">
        <v>281</v>
      </c>
      <c r="B109" s="45" t="s">
        <v>127</v>
      </c>
      <c r="C109" s="44" t="s">
        <v>127</v>
      </c>
      <c r="D109" s="44" t="s">
        <v>226</v>
      </c>
    </row>
    <row r="110" spans="1:4" x14ac:dyDescent="0.4">
      <c r="A110" s="44" t="s">
        <v>281</v>
      </c>
      <c r="B110" s="45" t="s">
        <v>128</v>
      </c>
      <c r="C110" s="44" t="s">
        <v>128</v>
      </c>
    </row>
    <row r="111" spans="1:4" x14ac:dyDescent="0.4">
      <c r="A111" s="44" t="s">
        <v>281</v>
      </c>
      <c r="B111" s="45" t="s">
        <v>129</v>
      </c>
      <c r="C111" s="44" t="s">
        <v>93</v>
      </c>
    </row>
    <row r="112" spans="1:4" x14ac:dyDescent="0.4">
      <c r="A112" s="44" t="s">
        <v>281</v>
      </c>
      <c r="B112" s="45" t="s">
        <v>130</v>
      </c>
      <c r="C112" s="44" t="s">
        <v>61</v>
      </c>
    </row>
    <row r="113" spans="1:4" ht="69.400000000000006" x14ac:dyDescent="0.4">
      <c r="A113" s="44" t="s">
        <v>281</v>
      </c>
      <c r="B113" s="45" t="s">
        <v>252</v>
      </c>
      <c r="C113" s="44" t="s">
        <v>125</v>
      </c>
      <c r="D113" s="44" t="s">
        <v>253</v>
      </c>
    </row>
    <row r="114" spans="1:4" ht="31.7" customHeight="1" x14ac:dyDescent="0.4">
      <c r="A114" s="44" t="s">
        <v>281</v>
      </c>
      <c r="B114" s="7" t="s">
        <v>246</v>
      </c>
      <c r="C114" s="44" t="s">
        <v>246</v>
      </c>
    </row>
    <row r="115" spans="1:4" x14ac:dyDescent="0.4">
      <c r="A115" s="44" t="s">
        <v>281</v>
      </c>
      <c r="B115" s="7" t="s">
        <v>126</v>
      </c>
      <c r="C115" s="7" t="s">
        <v>126</v>
      </c>
      <c r="D115" s="7"/>
    </row>
    <row r="116" spans="1:4" x14ac:dyDescent="0.4">
      <c r="A116" s="44" t="s">
        <v>281</v>
      </c>
      <c r="B116" s="7" t="s">
        <v>166</v>
      </c>
      <c r="C116" s="7" t="s">
        <v>166</v>
      </c>
    </row>
    <row r="117" spans="1:4" x14ac:dyDescent="0.4">
      <c r="A117" s="44" t="s">
        <v>281</v>
      </c>
      <c r="B117" s="45" t="s">
        <v>229</v>
      </c>
      <c r="C117" s="45" t="s">
        <v>229</v>
      </c>
    </row>
    <row r="118" spans="1:4" x14ac:dyDescent="0.4">
      <c r="A118" s="44" t="s">
        <v>281</v>
      </c>
      <c r="B118" s="7" t="s">
        <v>250</v>
      </c>
      <c r="C118" s="7" t="s">
        <v>250</v>
      </c>
    </row>
    <row r="119" spans="1:4" x14ac:dyDescent="0.4">
      <c r="A119" s="44" t="s">
        <v>281</v>
      </c>
      <c r="B119" s="45" t="s">
        <v>251</v>
      </c>
      <c r="C119" s="45" t="s">
        <v>251</v>
      </c>
    </row>
    <row r="120" spans="1:4" ht="41.65" x14ac:dyDescent="0.4">
      <c r="A120" s="44" t="s">
        <v>178</v>
      </c>
      <c r="C120" s="45" t="s">
        <v>258</v>
      </c>
      <c r="D120" s="44" t="s">
        <v>259</v>
      </c>
    </row>
    <row r="121" spans="1:4" ht="55.5" x14ac:dyDescent="0.4">
      <c r="A121" s="44" t="s">
        <v>178</v>
      </c>
      <c r="C121" s="45" t="s">
        <v>86</v>
      </c>
      <c r="D121" s="44" t="s">
        <v>65</v>
      </c>
    </row>
    <row r="122" spans="1:4" ht="41.65" x14ac:dyDescent="0.4">
      <c r="A122" s="44" t="s">
        <v>178</v>
      </c>
      <c r="C122" s="45" t="s">
        <v>85</v>
      </c>
      <c r="D122" s="44" t="s">
        <v>67</v>
      </c>
    </row>
    <row r="123" spans="1:4" ht="69.400000000000006" x14ac:dyDescent="0.4">
      <c r="A123" s="44" t="s">
        <v>174</v>
      </c>
      <c r="B123" s="45" t="s">
        <v>300</v>
      </c>
      <c r="C123" s="44" t="s">
        <v>256</v>
      </c>
      <c r="D123" s="44" t="s">
        <v>254</v>
      </c>
    </row>
    <row r="124" spans="1:4" ht="27.75" x14ac:dyDescent="0.4">
      <c r="A124" s="44" t="s">
        <v>174</v>
      </c>
      <c r="B124" s="45" t="s">
        <v>302</v>
      </c>
      <c r="C124" s="44" t="s">
        <v>257</v>
      </c>
    </row>
    <row r="125" spans="1:4" ht="27.75" x14ac:dyDescent="0.4">
      <c r="A125" s="44" t="s">
        <v>174</v>
      </c>
      <c r="B125" s="45" t="s">
        <v>303</v>
      </c>
      <c r="C125" s="44"/>
    </row>
    <row r="126" spans="1:4" ht="55.5" x14ac:dyDescent="0.4">
      <c r="A126" s="44" t="s">
        <v>176</v>
      </c>
      <c r="B126" s="45" t="s">
        <v>304</v>
      </c>
      <c r="C126" s="44" t="s">
        <v>117</v>
      </c>
      <c r="D126" s="76" t="s">
        <v>73</v>
      </c>
    </row>
    <row r="127" spans="1:4" ht="27.75" x14ac:dyDescent="0.4">
      <c r="A127" s="44" t="s">
        <v>176</v>
      </c>
      <c r="B127" s="45" t="s">
        <v>308</v>
      </c>
      <c r="C127" s="44" t="s">
        <v>309</v>
      </c>
    </row>
    <row r="128" spans="1:4" ht="27.75" x14ac:dyDescent="0.4">
      <c r="A128" s="44" t="s">
        <v>176</v>
      </c>
      <c r="B128" s="45" t="s">
        <v>306</v>
      </c>
      <c r="C128" s="44" t="s">
        <v>118</v>
      </c>
      <c r="D128" s="76" t="s">
        <v>76</v>
      </c>
    </row>
    <row r="129" spans="1:4" ht="27.75" x14ac:dyDescent="0.4">
      <c r="A129" s="44" t="s">
        <v>176</v>
      </c>
      <c r="B129" s="45" t="s">
        <v>310</v>
      </c>
      <c r="C129" s="44" t="s">
        <v>119</v>
      </c>
      <c r="D129" s="7"/>
    </row>
    <row r="130" spans="1:4" ht="41.65" x14ac:dyDescent="0.4">
      <c r="A130" s="44" t="s">
        <v>176</v>
      </c>
      <c r="B130" s="45" t="s">
        <v>311</v>
      </c>
      <c r="C130" s="44" t="s">
        <v>260</v>
      </c>
      <c r="D130" s="44" t="s">
        <v>259</v>
      </c>
    </row>
    <row r="131" spans="1:4" ht="27.75" x14ac:dyDescent="0.4">
      <c r="A131" s="44" t="s">
        <v>176</v>
      </c>
      <c r="B131" s="44" t="s">
        <v>307</v>
      </c>
      <c r="C131" s="44" t="s">
        <v>261</v>
      </c>
      <c r="D131" s="7"/>
    </row>
    <row r="132" spans="1:4" ht="97.15" x14ac:dyDescent="0.4">
      <c r="A132" s="44" t="s">
        <v>176</v>
      </c>
      <c r="B132" s="45" t="s">
        <v>241</v>
      </c>
      <c r="C132" s="45" t="s">
        <v>84</v>
      </c>
      <c r="D132" s="45" t="s">
        <v>66</v>
      </c>
    </row>
    <row r="133" spans="1:4" ht="27.75" x14ac:dyDescent="0.4">
      <c r="A133" s="44" t="s">
        <v>176</v>
      </c>
      <c r="B133" s="45" t="s">
        <v>313</v>
      </c>
      <c r="C133" s="45" t="s">
        <v>85</v>
      </c>
    </row>
    <row r="134" spans="1:4" ht="27.75" x14ac:dyDescent="0.4">
      <c r="A134" s="44" t="s">
        <v>176</v>
      </c>
      <c r="B134" s="34" t="s">
        <v>314</v>
      </c>
      <c r="C134" s="45"/>
    </row>
    <row r="135" spans="1:4" ht="27.75" x14ac:dyDescent="0.4">
      <c r="A135" s="45" t="s">
        <v>53</v>
      </c>
      <c r="B135" s="45" t="s">
        <v>54</v>
      </c>
      <c r="C135" s="75"/>
      <c r="D135" s="45" t="s">
        <v>291</v>
      </c>
    </row>
    <row r="136" spans="1:4" ht="27.75" x14ac:dyDescent="0.4">
      <c r="A136" s="45" t="s">
        <v>53</v>
      </c>
      <c r="B136" s="45" t="s">
        <v>55</v>
      </c>
      <c r="C136" s="75"/>
    </row>
    <row r="137" spans="1:4" x14ac:dyDescent="0.4">
      <c r="A137" s="45" t="s">
        <v>53</v>
      </c>
      <c r="B137" s="45" t="s">
        <v>48</v>
      </c>
      <c r="C137" s="75"/>
    </row>
    <row r="138" spans="1:4" x14ac:dyDescent="0.4">
      <c r="C138" s="75"/>
    </row>
    <row r="139" spans="1:4" x14ac:dyDescent="0.4">
      <c r="A139" s="45"/>
    </row>
    <row r="141" spans="1:4" x14ac:dyDescent="0.4">
      <c r="A141" s="43"/>
      <c r="B141" s="42"/>
      <c r="C141" s="42"/>
    </row>
    <row r="142" spans="1:4" x14ac:dyDescent="0.4">
      <c r="A142" s="43"/>
      <c r="B142" s="20"/>
      <c r="C142" s="20"/>
    </row>
    <row r="143" spans="1:4" x14ac:dyDescent="0.4">
      <c r="A143" s="43"/>
      <c r="B143" s="20"/>
      <c r="C143" s="20"/>
    </row>
    <row r="144" spans="1:4" x14ac:dyDescent="0.4">
      <c r="A144" s="43"/>
      <c r="B144" s="42"/>
      <c r="C144" s="42"/>
    </row>
    <row r="145" spans="1:3" x14ac:dyDescent="0.4">
      <c r="A145" s="43"/>
      <c r="B145" s="42"/>
      <c r="C145" s="42"/>
    </row>
    <row r="146" spans="1:3" x14ac:dyDescent="0.4">
      <c r="A146" s="43"/>
      <c r="B146" s="42"/>
      <c r="C146" s="42"/>
    </row>
    <row r="147" spans="1:3" x14ac:dyDescent="0.4">
      <c r="A147" s="43"/>
      <c r="B147" s="42"/>
      <c r="C147" s="42"/>
    </row>
    <row r="148" spans="1:3" x14ac:dyDescent="0.4">
      <c r="A148" s="43"/>
      <c r="B148" s="42"/>
      <c r="C148" s="42"/>
    </row>
    <row r="149" spans="1:3" x14ac:dyDescent="0.4">
      <c r="A149" s="43"/>
      <c r="B149" s="42"/>
      <c r="C149" s="42"/>
    </row>
    <row r="150" spans="1:3" x14ac:dyDescent="0.4">
      <c r="A150" s="43"/>
    </row>
    <row r="151" spans="1:3" x14ac:dyDescent="0.4">
      <c r="A151" s="43"/>
      <c r="B151" s="42"/>
      <c r="C151" s="42"/>
    </row>
    <row r="152" spans="1:3" x14ac:dyDescent="0.4">
      <c r="A152" s="43"/>
    </row>
    <row r="153" spans="1:3" x14ac:dyDescent="0.4">
      <c r="A153" s="43"/>
      <c r="B153" s="42"/>
      <c r="C153" s="42"/>
    </row>
    <row r="154" spans="1:3" x14ac:dyDescent="0.4">
      <c r="A154" s="43"/>
      <c r="B154" s="42"/>
      <c r="C154" s="42"/>
    </row>
    <row r="155" spans="1:3" x14ac:dyDescent="0.4">
      <c r="A155" s="43"/>
      <c r="B155" s="42"/>
      <c r="C155" s="42"/>
    </row>
    <row r="156" spans="1:3" x14ac:dyDescent="0.4">
      <c r="A156" s="43"/>
      <c r="B156" s="42"/>
      <c r="C156" s="42"/>
    </row>
    <row r="157" spans="1:3" x14ac:dyDescent="0.4">
      <c r="A157" s="43"/>
      <c r="B157" s="42"/>
      <c r="C157" s="42"/>
    </row>
    <row r="158" spans="1:3" x14ac:dyDescent="0.4">
      <c r="A158" s="43"/>
      <c r="B158" s="42"/>
      <c r="C158" s="42"/>
    </row>
    <row r="159" spans="1:3" x14ac:dyDescent="0.4">
      <c r="A159" s="43"/>
      <c r="B159" s="42"/>
      <c r="C159" s="42"/>
    </row>
    <row r="160" spans="1:3" x14ac:dyDescent="0.4">
      <c r="A160" s="43"/>
      <c r="B160" s="42"/>
      <c r="C160" s="42"/>
    </row>
    <row r="161" spans="1:3" x14ac:dyDescent="0.4">
      <c r="A161" s="43"/>
      <c r="B161" s="42"/>
      <c r="C161" s="42"/>
    </row>
    <row r="162" spans="1:3" x14ac:dyDescent="0.4">
      <c r="A162" s="43"/>
      <c r="B162" s="42"/>
      <c r="C162" s="42"/>
    </row>
    <row r="163" spans="1:3" x14ac:dyDescent="0.4">
      <c r="A163" s="43"/>
      <c r="B163" s="42"/>
      <c r="C163" s="42"/>
    </row>
    <row r="164" spans="1:3" x14ac:dyDescent="0.4">
      <c r="A164" s="43"/>
      <c r="B164" s="20"/>
      <c r="C164" s="20"/>
    </row>
    <row r="165" spans="1:3" x14ac:dyDescent="0.4">
      <c r="A165" s="43"/>
      <c r="B165" s="20"/>
      <c r="C165" s="20"/>
    </row>
    <row r="166" spans="1:3" x14ac:dyDescent="0.4">
      <c r="A166" s="43"/>
      <c r="B166" s="20"/>
      <c r="C166" s="20"/>
    </row>
    <row r="167" spans="1:3" x14ac:dyDescent="0.4">
      <c r="A167" s="43"/>
      <c r="B167" s="20"/>
      <c r="C167" s="20"/>
    </row>
    <row r="168" spans="1:3" x14ac:dyDescent="0.4">
      <c r="A168" s="43"/>
      <c r="B168" s="20"/>
      <c r="C168" s="20"/>
    </row>
    <row r="169" spans="1:3" x14ac:dyDescent="0.4">
      <c r="A169" s="43"/>
      <c r="B169" s="20"/>
      <c r="C169" s="20"/>
    </row>
    <row r="170" spans="1:3" x14ac:dyDescent="0.4">
      <c r="A170" s="43"/>
      <c r="B170" s="20"/>
      <c r="C170" s="20"/>
    </row>
  </sheetData>
  <autoFilter ref="A1:D137" xr:uid="{00000000-0009-0000-0000-00000A000000}"/>
  <phoneticPr fontId="0" type="noConversion"/>
  <pageMargins left="0.78740157480314965" right="0.78740157480314965" top="0.98425196850393704" bottom="0.98425196850393704" header="0.51181102362204722" footer="0.51181102362204722"/>
  <pageSetup paperSize="9" scale="90" orientation="landscape" r:id="rId1"/>
  <headerFooter alignWithMargins="0">
    <oddHeader>&amp;LMethodenprinzipien&amp;C&amp;F&amp;RSeite &amp;P von &amp;N</oddHeader>
    <oddFooter>&amp;L(c) LVU, 79336 Herbolzheim&amp;RTel +49 7643 40335; Fax: +49 7643 40319; info@lvus.de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213</v>
      </c>
      <c r="H1" s="93">
        <f>COUNTA(A2:G38)</f>
        <v>0</v>
      </c>
    </row>
    <row r="2" spans="1:8" x14ac:dyDescent="0.45">
      <c r="A2" s="194"/>
      <c r="B2" s="194"/>
      <c r="C2" s="194"/>
      <c r="D2" s="194"/>
      <c r="E2" s="194"/>
      <c r="F2" s="194"/>
      <c r="G2" s="194"/>
    </row>
    <row r="3" spans="1:8" x14ac:dyDescent="0.45">
      <c r="A3" s="194"/>
      <c r="B3" s="194"/>
      <c r="C3" s="194"/>
      <c r="D3" s="194"/>
      <c r="E3" s="194"/>
      <c r="F3" s="194"/>
      <c r="G3" s="194"/>
    </row>
    <row r="4" spans="1:8" x14ac:dyDescent="0.45">
      <c r="A4" s="194"/>
      <c r="B4" s="194"/>
      <c r="C4" s="194"/>
      <c r="D4" s="194"/>
      <c r="E4" s="194"/>
      <c r="F4" s="194"/>
      <c r="G4" s="194"/>
    </row>
    <row r="5" spans="1:8" x14ac:dyDescent="0.45">
      <c r="A5" s="194"/>
      <c r="B5" s="194"/>
      <c r="C5" s="194"/>
      <c r="D5" s="194"/>
      <c r="E5" s="194"/>
      <c r="F5" s="194"/>
      <c r="G5" s="194"/>
    </row>
    <row r="6" spans="1:8" x14ac:dyDescent="0.45">
      <c r="A6" s="194"/>
      <c r="B6" s="194"/>
      <c r="C6" s="194"/>
      <c r="D6" s="194"/>
      <c r="E6" s="194"/>
      <c r="F6" s="194"/>
      <c r="G6" s="194"/>
    </row>
    <row r="7" spans="1:8" x14ac:dyDescent="0.45">
      <c r="A7" s="194"/>
      <c r="B7" s="194"/>
      <c r="C7" s="194"/>
      <c r="D7" s="194"/>
      <c r="E7" s="194"/>
      <c r="F7" s="194"/>
      <c r="G7" s="194"/>
    </row>
    <row r="8" spans="1:8" x14ac:dyDescent="0.45">
      <c r="A8" s="194"/>
      <c r="B8" s="194"/>
      <c r="C8" s="194"/>
      <c r="D8" s="194"/>
      <c r="E8" s="194"/>
      <c r="F8" s="194"/>
      <c r="G8" s="194"/>
    </row>
    <row r="9" spans="1:8" x14ac:dyDescent="0.45">
      <c r="A9" s="194"/>
      <c r="B9" s="194"/>
      <c r="C9" s="194"/>
      <c r="D9" s="194"/>
      <c r="E9" s="194"/>
      <c r="F9" s="194"/>
      <c r="G9" s="194"/>
    </row>
    <row r="10" spans="1:8" x14ac:dyDescent="0.45">
      <c r="A10" s="194"/>
      <c r="B10" s="194"/>
      <c r="C10" s="194"/>
      <c r="D10" s="194"/>
      <c r="E10" s="194"/>
      <c r="F10" s="194"/>
      <c r="G10" s="194"/>
    </row>
    <row r="11" spans="1:8" x14ac:dyDescent="0.45">
      <c r="A11" s="194"/>
      <c r="B11" s="194"/>
      <c r="C11" s="194"/>
      <c r="D11" s="194"/>
      <c r="E11" s="194"/>
      <c r="F11" s="194"/>
      <c r="G11" s="194"/>
    </row>
    <row r="12" spans="1:8" x14ac:dyDescent="0.45">
      <c r="A12" s="194"/>
      <c r="B12" s="194"/>
      <c r="C12" s="194"/>
      <c r="D12" s="194"/>
      <c r="E12" s="194"/>
      <c r="F12" s="194"/>
      <c r="G12" s="194"/>
    </row>
    <row r="13" spans="1:8" x14ac:dyDescent="0.45">
      <c r="A13" s="194"/>
      <c r="B13" s="194"/>
      <c r="C13" s="194"/>
      <c r="D13" s="194"/>
      <c r="E13" s="194"/>
      <c r="F13" s="194"/>
      <c r="G13" s="194"/>
    </row>
    <row r="14" spans="1:8" x14ac:dyDescent="0.45">
      <c r="A14" s="194"/>
      <c r="B14" s="194"/>
      <c r="C14" s="194"/>
      <c r="D14" s="194"/>
      <c r="E14" s="194"/>
      <c r="F14" s="194"/>
      <c r="G14" s="194"/>
    </row>
    <row r="15" spans="1:8" x14ac:dyDescent="0.45">
      <c r="A15" s="194"/>
      <c r="B15" s="194"/>
      <c r="C15" s="194"/>
      <c r="D15" s="194"/>
      <c r="E15" s="194"/>
      <c r="F15" s="194"/>
      <c r="G15" s="194"/>
    </row>
    <row r="16" spans="1:8" x14ac:dyDescent="0.45">
      <c r="A16" s="194"/>
      <c r="B16" s="194"/>
      <c r="C16" s="194"/>
      <c r="D16" s="194"/>
      <c r="E16" s="194"/>
      <c r="F16" s="194"/>
      <c r="G16" s="194"/>
    </row>
    <row r="17" spans="1:7" x14ac:dyDescent="0.45">
      <c r="A17" s="194"/>
      <c r="B17" s="194"/>
      <c r="C17" s="194"/>
      <c r="D17" s="194"/>
      <c r="E17" s="194"/>
      <c r="F17" s="194"/>
      <c r="G17" s="194"/>
    </row>
    <row r="18" spans="1:7" x14ac:dyDescent="0.45">
      <c r="A18" s="194"/>
      <c r="B18" s="194"/>
      <c r="C18" s="194"/>
      <c r="D18" s="194"/>
      <c r="E18" s="194"/>
      <c r="F18" s="194"/>
      <c r="G18" s="194"/>
    </row>
    <row r="19" spans="1:7" x14ac:dyDescent="0.45">
      <c r="A19" s="194"/>
      <c r="B19" s="194"/>
      <c r="C19" s="194"/>
      <c r="D19" s="194"/>
      <c r="E19" s="194"/>
      <c r="F19" s="194"/>
      <c r="G19" s="194"/>
    </row>
    <row r="20" spans="1:7" x14ac:dyDescent="0.45">
      <c r="A20" s="194"/>
      <c r="B20" s="194"/>
      <c r="C20" s="194"/>
      <c r="D20" s="194"/>
      <c r="E20" s="194"/>
      <c r="F20" s="194"/>
      <c r="G20" s="194"/>
    </row>
    <row r="21" spans="1:7" x14ac:dyDescent="0.45">
      <c r="A21" s="194"/>
      <c r="B21" s="194"/>
      <c r="C21" s="194"/>
      <c r="D21" s="194"/>
      <c r="E21" s="194"/>
      <c r="F21" s="194"/>
      <c r="G21" s="194"/>
    </row>
    <row r="22" spans="1:7" x14ac:dyDescent="0.45">
      <c r="A22" s="194"/>
      <c r="B22" s="194"/>
      <c r="C22" s="194"/>
      <c r="D22" s="194"/>
      <c r="E22" s="194"/>
      <c r="F22" s="194"/>
      <c r="G22" s="194"/>
    </row>
    <row r="23" spans="1:7" x14ac:dyDescent="0.45">
      <c r="A23" s="194"/>
      <c r="B23" s="194"/>
      <c r="C23" s="194"/>
      <c r="D23" s="194"/>
      <c r="E23" s="194"/>
      <c r="F23" s="194"/>
      <c r="G23" s="194"/>
    </row>
    <row r="24" spans="1:7" x14ac:dyDescent="0.45">
      <c r="A24" s="194"/>
      <c r="B24" s="194"/>
      <c r="C24" s="194"/>
      <c r="D24" s="194"/>
      <c r="E24" s="194"/>
      <c r="F24" s="194"/>
      <c r="G24" s="194"/>
    </row>
    <row r="25" spans="1:7" x14ac:dyDescent="0.45">
      <c r="A25" s="194"/>
      <c r="B25" s="194"/>
      <c r="C25" s="194"/>
      <c r="D25" s="194"/>
      <c r="E25" s="194"/>
      <c r="F25" s="194"/>
      <c r="G25" s="194"/>
    </row>
    <row r="26" spans="1:7" x14ac:dyDescent="0.45">
      <c r="A26" s="194"/>
      <c r="B26" s="194"/>
      <c r="C26" s="194"/>
      <c r="D26" s="194"/>
      <c r="E26" s="194"/>
      <c r="F26" s="194"/>
      <c r="G26" s="194"/>
    </row>
    <row r="27" spans="1:7" x14ac:dyDescent="0.45">
      <c r="A27" s="194"/>
      <c r="B27" s="194"/>
      <c r="C27" s="194"/>
      <c r="D27" s="194"/>
      <c r="E27" s="194"/>
      <c r="F27" s="194"/>
      <c r="G27" s="194"/>
    </row>
    <row r="28" spans="1:7" x14ac:dyDescent="0.45">
      <c r="A28" s="194"/>
      <c r="B28" s="194"/>
      <c r="C28" s="194"/>
      <c r="D28" s="194"/>
      <c r="E28" s="194"/>
      <c r="F28" s="194"/>
      <c r="G28" s="194"/>
    </row>
    <row r="29" spans="1:7" x14ac:dyDescent="0.45">
      <c r="A29" s="194"/>
      <c r="B29" s="194"/>
      <c r="C29" s="194"/>
      <c r="D29" s="194"/>
      <c r="E29" s="194"/>
      <c r="F29" s="194"/>
      <c r="G29" s="194"/>
    </row>
    <row r="30" spans="1:7" x14ac:dyDescent="0.45">
      <c r="A30" s="194"/>
      <c r="B30" s="194"/>
      <c r="C30" s="194"/>
      <c r="D30" s="194"/>
      <c r="E30" s="194"/>
      <c r="F30" s="194"/>
      <c r="G30" s="194"/>
    </row>
    <row r="31" spans="1:7" x14ac:dyDescent="0.45">
      <c r="A31" s="194"/>
      <c r="B31" s="194"/>
      <c r="C31" s="194"/>
      <c r="D31" s="194"/>
      <c r="E31" s="194"/>
      <c r="F31" s="194"/>
      <c r="G31" s="194"/>
    </row>
    <row r="32" spans="1:7" x14ac:dyDescent="0.45">
      <c r="A32" s="194"/>
      <c r="B32" s="194"/>
      <c r="C32" s="194"/>
      <c r="D32" s="194"/>
      <c r="E32" s="194"/>
      <c r="F32" s="194"/>
      <c r="G32" s="194"/>
    </row>
    <row r="33" spans="1:7" x14ac:dyDescent="0.45">
      <c r="A33" s="194"/>
      <c r="B33" s="194"/>
      <c r="C33" s="194"/>
      <c r="D33" s="194"/>
      <c r="E33" s="194"/>
      <c r="F33" s="194"/>
      <c r="G33" s="194"/>
    </row>
    <row r="34" spans="1:7" x14ac:dyDescent="0.45">
      <c r="A34" s="194"/>
      <c r="B34" s="194"/>
      <c r="C34" s="194"/>
      <c r="D34" s="194"/>
      <c r="E34" s="194"/>
      <c r="F34" s="194"/>
      <c r="G34" s="194"/>
    </row>
    <row r="35" spans="1:7" x14ac:dyDescent="0.45">
      <c r="A35" s="194"/>
      <c r="B35" s="194"/>
      <c r="C35" s="194"/>
      <c r="D35" s="194"/>
      <c r="E35" s="194"/>
      <c r="F35" s="194"/>
      <c r="G35" s="194"/>
    </row>
    <row r="36" spans="1:7" x14ac:dyDescent="0.45">
      <c r="A36" s="194"/>
      <c r="B36" s="194"/>
      <c r="C36" s="194"/>
      <c r="D36" s="194"/>
      <c r="E36" s="194"/>
      <c r="F36" s="194"/>
      <c r="G36" s="194"/>
    </row>
    <row r="37" spans="1:7" x14ac:dyDescent="0.45">
      <c r="A37" s="194"/>
      <c r="B37" s="194"/>
      <c r="C37" s="194"/>
      <c r="D37" s="194"/>
      <c r="E37" s="194"/>
      <c r="F37" s="194"/>
      <c r="G37" s="194"/>
    </row>
    <row r="38" spans="1:7" x14ac:dyDescent="0.45">
      <c r="A38" s="194"/>
      <c r="B38" s="194"/>
      <c r="C38" s="194"/>
      <c r="D38" s="194"/>
      <c r="E38" s="194"/>
      <c r="F38" s="194"/>
      <c r="G38" s="194"/>
    </row>
  </sheetData>
  <sheetProtection algorithmName="SHA-512" hashValue="fvE58umUzV+yTOugZuv3pa8kbg21TW9VqZClcOM1FyzeP61fYnrThQb0GxHMY5X3rQ09hixJM3VaYQzj6oscNQ==" saltValue="rafhRDI/8ANTb2yl5tz+Wg==" spinCount="100000" sheet="1" objects="1" scenarios="1"/>
  <mergeCells count="37">
    <mergeCell ref="A2:G2"/>
    <mergeCell ref="A3:G3"/>
    <mergeCell ref="A4:G4"/>
    <mergeCell ref="A5:G5"/>
    <mergeCell ref="A8:G8"/>
    <mergeCell ref="A10:G10"/>
    <mergeCell ref="A11:G11"/>
    <mergeCell ref="A6:G6"/>
    <mergeCell ref="A7:G7"/>
    <mergeCell ref="A22:G22"/>
    <mergeCell ref="A18:G18"/>
    <mergeCell ref="A19:G19"/>
    <mergeCell ref="A12:G12"/>
    <mergeCell ref="A13:G13"/>
    <mergeCell ref="A9:G9"/>
    <mergeCell ref="A14:G14"/>
    <mergeCell ref="A15:G15"/>
    <mergeCell ref="A16:G16"/>
    <mergeCell ref="A17:G17"/>
    <mergeCell ref="A20:G20"/>
    <mergeCell ref="A21:G21"/>
    <mergeCell ref="A38:G38"/>
    <mergeCell ref="A34:G34"/>
    <mergeCell ref="A35:G35"/>
    <mergeCell ref="A36:G36"/>
    <mergeCell ref="A37:G37"/>
    <mergeCell ref="A30:G30"/>
    <mergeCell ref="A23:G23"/>
    <mergeCell ref="A32:G32"/>
    <mergeCell ref="A33:G33"/>
    <mergeCell ref="A28:G28"/>
    <mergeCell ref="A31:G31"/>
    <mergeCell ref="A27:G27"/>
    <mergeCell ref="A24:G24"/>
    <mergeCell ref="A26:G26"/>
    <mergeCell ref="A25:G25"/>
    <mergeCell ref="A29:G2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E6377-C97F-4BA4-8E2C-3B5BF1911F83}">
  <dimension ref="A1:G12"/>
  <sheetViews>
    <sheetView workbookViewId="0">
      <selection activeCell="A2" sqref="A2:G2"/>
    </sheetView>
  </sheetViews>
  <sheetFormatPr baseColWidth="10" defaultColWidth="11.42578125" defaultRowHeight="15.4" x14ac:dyDescent="0.45"/>
  <cols>
    <col min="1" max="1" width="22.85546875" style="15" bestFit="1" customWidth="1"/>
    <col min="2" max="2" width="95.35546875" style="15" customWidth="1"/>
    <col min="3" max="16384" width="11.42578125" style="15"/>
  </cols>
  <sheetData>
    <row r="1" spans="1:7" ht="15.75" thickBot="1" x14ac:dyDescent="0.5">
      <c r="A1" s="46" t="str">
        <f>Ergebnisse!A45</f>
        <v>Bor</v>
      </c>
      <c r="B1" s="22">
        <v>8</v>
      </c>
      <c r="C1" s="23">
        <f>MAX($A$3:$A$10)-1</f>
        <v>7</v>
      </c>
    </row>
    <row r="2" spans="1:7" ht="15.75" thickTop="1" x14ac:dyDescent="0.45">
      <c r="A2" s="21" t="s">
        <v>101</v>
      </c>
      <c r="B2" s="16" t="s">
        <v>102</v>
      </c>
      <c r="C2" s="15" t="s">
        <v>274</v>
      </c>
      <c r="E2" s="14"/>
    </row>
    <row r="3" spans="1:7" x14ac:dyDescent="0.45">
      <c r="A3" s="31">
        <v>1</v>
      </c>
      <c r="B3" s="42" t="s">
        <v>464</v>
      </c>
      <c r="C3" s="32"/>
      <c r="D3"/>
      <c r="E3" s="14"/>
    </row>
    <row r="4" spans="1:7" x14ac:dyDescent="0.45">
      <c r="A4" s="31">
        <v>2</v>
      </c>
      <c r="B4" s="42" t="s">
        <v>465</v>
      </c>
      <c r="C4" s="33" t="s">
        <v>104</v>
      </c>
      <c r="D4"/>
      <c r="E4" s="14"/>
    </row>
    <row r="5" spans="1:7" x14ac:dyDescent="0.45">
      <c r="A5" s="31">
        <v>3</v>
      </c>
      <c r="B5" s="42" t="s">
        <v>454</v>
      </c>
      <c r="C5" s="33"/>
      <c r="D5"/>
      <c r="E5" s="14"/>
    </row>
    <row r="6" spans="1:7" ht="27.75" x14ac:dyDescent="0.45">
      <c r="A6" s="31">
        <v>4</v>
      </c>
      <c r="B6" s="42" t="s">
        <v>455</v>
      </c>
      <c r="C6" s="33" t="s">
        <v>104</v>
      </c>
      <c r="D6"/>
      <c r="E6" s="14"/>
    </row>
    <row r="7" spans="1:7" x14ac:dyDescent="0.45">
      <c r="A7" s="31">
        <v>5</v>
      </c>
      <c r="B7" s="42" t="s">
        <v>456</v>
      </c>
      <c r="C7" s="33" t="s">
        <v>104</v>
      </c>
      <c r="D7"/>
      <c r="E7" s="14"/>
    </row>
    <row r="8" spans="1:7" ht="15.75" customHeight="1" x14ac:dyDescent="0.45">
      <c r="A8" s="31">
        <v>6</v>
      </c>
      <c r="B8" s="14" t="s">
        <v>400</v>
      </c>
      <c r="C8" s="33"/>
      <c r="D8"/>
      <c r="E8" s="14"/>
      <c r="G8" s="83"/>
    </row>
    <row r="9" spans="1:7" x14ac:dyDescent="0.45">
      <c r="A9" s="31">
        <v>7</v>
      </c>
      <c r="B9" s="42" t="s">
        <v>193</v>
      </c>
      <c r="C9" s="20"/>
      <c r="E9" s="14"/>
    </row>
    <row r="10" spans="1:7" x14ac:dyDescent="0.45">
      <c r="A10" s="31">
        <v>8</v>
      </c>
      <c r="B10" s="64" t="s">
        <v>379</v>
      </c>
    </row>
    <row r="12" spans="1:7" x14ac:dyDescent="0.45">
      <c r="B12" s="14"/>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05CE2-17B7-4889-BA2D-FF57507FC484}">
  <dimension ref="A1:G21"/>
  <sheetViews>
    <sheetView workbookViewId="0">
      <selection activeCell="A2" sqref="A2:G2"/>
    </sheetView>
  </sheetViews>
  <sheetFormatPr baseColWidth="10" defaultColWidth="11.42578125" defaultRowHeight="15.4" x14ac:dyDescent="0.45"/>
  <cols>
    <col min="1" max="1" width="22.85546875" style="15" bestFit="1" customWidth="1"/>
    <col min="2" max="2" width="95.35546875" style="15" customWidth="1"/>
    <col min="3" max="16384" width="11.42578125" style="15"/>
  </cols>
  <sheetData>
    <row r="1" spans="1:7" ht="15.75" thickBot="1" x14ac:dyDescent="0.5">
      <c r="A1" s="46" t="str">
        <f>Ergebnisse!A46</f>
        <v>Aluminium</v>
      </c>
      <c r="B1" s="22">
        <v>12</v>
      </c>
      <c r="C1" s="23">
        <f>MAX($A$3:$A$14)-1</f>
        <v>11</v>
      </c>
    </row>
    <row r="2" spans="1:7" ht="15.75" thickTop="1" x14ac:dyDescent="0.45">
      <c r="A2" s="21" t="s">
        <v>101</v>
      </c>
      <c r="B2" s="16" t="s">
        <v>102</v>
      </c>
      <c r="C2" s="15" t="s">
        <v>274</v>
      </c>
      <c r="E2" s="14"/>
    </row>
    <row r="3" spans="1:7" ht="27.75" x14ac:dyDescent="0.45">
      <c r="A3" s="31">
        <v>1</v>
      </c>
      <c r="B3" s="42" t="s">
        <v>457</v>
      </c>
      <c r="C3" s="33"/>
      <c r="D3"/>
      <c r="E3" s="14"/>
    </row>
    <row r="4" spans="1:7" ht="27.75" x14ac:dyDescent="0.45">
      <c r="A4" s="31">
        <v>2</v>
      </c>
      <c r="B4" s="42" t="s">
        <v>458</v>
      </c>
      <c r="C4" s="33" t="s">
        <v>104</v>
      </c>
      <c r="D4"/>
      <c r="E4" s="14"/>
    </row>
    <row r="5" spans="1:7" x14ac:dyDescent="0.45">
      <c r="A5" s="31">
        <v>3</v>
      </c>
      <c r="B5" s="14" t="s">
        <v>459</v>
      </c>
      <c r="C5" s="33"/>
      <c r="D5"/>
      <c r="E5" s="14"/>
    </row>
    <row r="6" spans="1:7" x14ac:dyDescent="0.45">
      <c r="A6" s="31">
        <v>4</v>
      </c>
      <c r="B6" s="42" t="s">
        <v>454</v>
      </c>
      <c r="C6" s="33"/>
      <c r="D6"/>
      <c r="E6" s="14"/>
    </row>
    <row r="7" spans="1:7" ht="27.75" x14ac:dyDescent="0.45">
      <c r="A7" s="31">
        <v>5</v>
      </c>
      <c r="B7" s="42" t="s">
        <v>455</v>
      </c>
      <c r="C7" s="33" t="s">
        <v>104</v>
      </c>
      <c r="D7"/>
      <c r="E7" s="14"/>
    </row>
    <row r="8" spans="1:7" x14ac:dyDescent="0.45">
      <c r="A8" s="31">
        <v>6</v>
      </c>
      <c r="B8" s="42" t="s">
        <v>456</v>
      </c>
      <c r="C8" s="33" t="s">
        <v>104</v>
      </c>
      <c r="D8"/>
      <c r="E8" s="14"/>
    </row>
    <row r="9" spans="1:7" ht="27.75" x14ac:dyDescent="0.45">
      <c r="A9" s="31">
        <v>7</v>
      </c>
      <c r="B9" s="42" t="s">
        <v>460</v>
      </c>
      <c r="C9" s="33"/>
      <c r="D9"/>
      <c r="E9" s="14"/>
    </row>
    <row r="10" spans="1:7" ht="27.75" x14ac:dyDescent="0.45">
      <c r="A10" s="31">
        <v>8</v>
      </c>
      <c r="B10" s="42" t="s">
        <v>461</v>
      </c>
      <c r="C10" s="33" t="s">
        <v>104</v>
      </c>
      <c r="D10"/>
      <c r="E10" s="14"/>
    </row>
    <row r="11" spans="1:7" x14ac:dyDescent="0.45">
      <c r="A11" s="31">
        <v>9</v>
      </c>
      <c r="B11" s="15" t="s">
        <v>462</v>
      </c>
      <c r="C11" s="33" t="s">
        <v>104</v>
      </c>
      <c r="D11"/>
      <c r="E11" s="14"/>
      <c r="G11" s="83"/>
    </row>
    <row r="12" spans="1:7" ht="15.75" customHeight="1" x14ac:dyDescent="0.45">
      <c r="A12" s="31">
        <v>10</v>
      </c>
      <c r="B12" s="14" t="s">
        <v>400</v>
      </c>
      <c r="C12" s="33"/>
      <c r="D12"/>
      <c r="E12" s="14"/>
      <c r="G12" s="83"/>
    </row>
    <row r="13" spans="1:7" x14ac:dyDescent="0.45">
      <c r="A13" s="31">
        <v>11</v>
      </c>
      <c r="B13" s="42" t="s">
        <v>193</v>
      </c>
      <c r="C13" s="20"/>
      <c r="E13" s="14"/>
    </row>
    <row r="14" spans="1:7" x14ac:dyDescent="0.45">
      <c r="A14" s="31">
        <v>12</v>
      </c>
      <c r="B14" s="64" t="s">
        <v>379</v>
      </c>
    </row>
    <row r="18" spans="2:4" x14ac:dyDescent="0.45">
      <c r="B18" s="14"/>
      <c r="C18" s="14"/>
      <c r="D18" s="104"/>
    </row>
    <row r="19" spans="2:4" x14ac:dyDescent="0.45">
      <c r="B19" s="14"/>
    </row>
    <row r="20" spans="2:4" x14ac:dyDescent="0.45">
      <c r="B20" s="14"/>
    </row>
    <row r="21" spans="2:4" x14ac:dyDescent="0.45">
      <c r="B21" s="14"/>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FB11-16FB-482C-B8E5-8220E890AB74}">
  <dimension ref="A1:G21"/>
  <sheetViews>
    <sheetView workbookViewId="0">
      <selection activeCell="A2" sqref="A2:G2"/>
    </sheetView>
  </sheetViews>
  <sheetFormatPr baseColWidth="10" defaultColWidth="11.42578125" defaultRowHeight="15.4" x14ac:dyDescent="0.45"/>
  <cols>
    <col min="1" max="1" width="22.85546875" style="15" bestFit="1" customWidth="1"/>
    <col min="2" max="2" width="95.35546875" style="15" customWidth="1"/>
    <col min="3" max="16384" width="11.42578125" style="15"/>
  </cols>
  <sheetData>
    <row r="1" spans="1:7" ht="15.75" thickBot="1" x14ac:dyDescent="0.5">
      <c r="A1" s="46" t="str">
        <f>Ergebnisse!A47</f>
        <v>Mangan</v>
      </c>
      <c r="B1" s="22">
        <v>12</v>
      </c>
      <c r="C1" s="23">
        <f>MAX($A$3:$A$14)-1</f>
        <v>11</v>
      </c>
    </row>
    <row r="2" spans="1:7" ht="15.75" thickTop="1" x14ac:dyDescent="0.45">
      <c r="A2" s="21" t="s">
        <v>101</v>
      </c>
      <c r="B2" s="16" t="s">
        <v>102</v>
      </c>
      <c r="C2" s="15" t="s">
        <v>274</v>
      </c>
      <c r="E2" s="14"/>
    </row>
    <row r="3" spans="1:7" ht="27.75" x14ac:dyDescent="0.45">
      <c r="A3" s="31">
        <v>1</v>
      </c>
      <c r="B3" s="42" t="s">
        <v>457</v>
      </c>
      <c r="C3" s="33"/>
      <c r="D3"/>
      <c r="E3" s="14"/>
    </row>
    <row r="4" spans="1:7" ht="27.75" x14ac:dyDescent="0.45">
      <c r="A4" s="31">
        <v>2</v>
      </c>
      <c r="B4" s="42" t="s">
        <v>458</v>
      </c>
      <c r="C4" s="33" t="s">
        <v>104</v>
      </c>
      <c r="D4"/>
      <c r="E4" s="14"/>
    </row>
    <row r="5" spans="1:7" x14ac:dyDescent="0.45">
      <c r="A5" s="31">
        <v>3</v>
      </c>
      <c r="B5" s="14" t="s">
        <v>459</v>
      </c>
      <c r="C5" s="33"/>
      <c r="D5"/>
      <c r="E5" s="14"/>
    </row>
    <row r="6" spans="1:7" x14ac:dyDescent="0.45">
      <c r="A6" s="31">
        <v>4</v>
      </c>
      <c r="B6" s="42" t="s">
        <v>454</v>
      </c>
      <c r="C6" s="33"/>
      <c r="D6"/>
      <c r="E6" s="14"/>
    </row>
    <row r="7" spans="1:7" ht="27.75" x14ac:dyDescent="0.45">
      <c r="A7" s="31">
        <v>5</v>
      </c>
      <c r="B7" s="42" t="s">
        <v>455</v>
      </c>
      <c r="C7" s="33" t="s">
        <v>104</v>
      </c>
      <c r="D7"/>
      <c r="E7" s="14"/>
    </row>
    <row r="8" spans="1:7" x14ac:dyDescent="0.45">
      <c r="A8" s="31">
        <v>6</v>
      </c>
      <c r="B8" s="42" t="s">
        <v>456</v>
      </c>
      <c r="C8" s="33" t="s">
        <v>104</v>
      </c>
      <c r="D8"/>
      <c r="E8" s="14"/>
    </row>
    <row r="9" spans="1:7" ht="27.75" x14ac:dyDescent="0.45">
      <c r="A9" s="31">
        <v>7</v>
      </c>
      <c r="B9" s="42" t="s">
        <v>460</v>
      </c>
      <c r="C9" s="33"/>
      <c r="D9"/>
      <c r="E9" s="14"/>
    </row>
    <row r="10" spans="1:7" ht="27.75" x14ac:dyDescent="0.45">
      <c r="A10" s="31">
        <v>8</v>
      </c>
      <c r="B10" s="42" t="s">
        <v>461</v>
      </c>
      <c r="C10" s="33" t="s">
        <v>104</v>
      </c>
      <c r="D10"/>
      <c r="E10" s="14"/>
    </row>
    <row r="11" spans="1:7" x14ac:dyDescent="0.45">
      <c r="A11" s="31">
        <v>9</v>
      </c>
      <c r="B11" s="15" t="s">
        <v>462</v>
      </c>
      <c r="C11" s="33"/>
      <c r="D11"/>
      <c r="E11" s="14"/>
      <c r="G11" s="83"/>
    </row>
    <row r="12" spans="1:7" ht="15.75" customHeight="1" x14ac:dyDescent="0.45">
      <c r="A12" s="31">
        <v>10</v>
      </c>
      <c r="B12" s="14" t="s">
        <v>400</v>
      </c>
      <c r="C12" s="33"/>
      <c r="D12"/>
      <c r="E12" s="14"/>
      <c r="G12" s="83"/>
    </row>
    <row r="13" spans="1:7" x14ac:dyDescent="0.45">
      <c r="A13" s="31">
        <v>11</v>
      </c>
      <c r="B13" s="42" t="s">
        <v>193</v>
      </c>
      <c r="C13" s="20"/>
      <c r="E13" s="14"/>
    </row>
    <row r="14" spans="1:7" x14ac:dyDescent="0.45">
      <c r="A14" s="31">
        <v>12</v>
      </c>
      <c r="B14" s="64" t="s">
        <v>379</v>
      </c>
    </row>
    <row r="18" spans="2:4" x14ac:dyDescent="0.45">
      <c r="B18" s="14"/>
      <c r="C18" s="14"/>
      <c r="D18" s="104"/>
    </row>
    <row r="19" spans="2:4" x14ac:dyDescent="0.45">
      <c r="B19" s="14"/>
    </row>
    <row r="20" spans="2:4" x14ac:dyDescent="0.45">
      <c r="B20" s="14"/>
    </row>
    <row r="21" spans="2:4" x14ac:dyDescent="0.45">
      <c r="B21" s="14"/>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5746-E24C-4708-A63C-79656D946A7B}">
  <dimension ref="A1:D12"/>
  <sheetViews>
    <sheetView workbookViewId="0">
      <selection activeCell="A2" sqref="A2:G2"/>
    </sheetView>
  </sheetViews>
  <sheetFormatPr baseColWidth="10" defaultColWidth="11.42578125" defaultRowHeight="15.4" x14ac:dyDescent="0.45"/>
  <cols>
    <col min="1" max="1" width="24.42578125" style="14" customWidth="1"/>
    <col min="2" max="2" width="86.85546875" style="15" bestFit="1" customWidth="1"/>
    <col min="3" max="16384" width="11.42578125" style="14"/>
  </cols>
  <sheetData>
    <row r="1" spans="1:4" ht="15.75" thickBot="1" x14ac:dyDescent="0.5">
      <c r="A1" s="66" t="str">
        <f>Ergebnisse!A48</f>
        <v>4-Ethylgujacol</v>
      </c>
      <c r="B1" s="63">
        <v>5</v>
      </c>
      <c r="C1" s="22">
        <f>MAX($A$3:$A$7)-1</f>
        <v>4</v>
      </c>
    </row>
    <row r="2" spans="1:4" ht="15.75" thickTop="1" x14ac:dyDescent="0.4">
      <c r="A2" s="67"/>
      <c r="B2" s="68" t="s">
        <v>102</v>
      </c>
      <c r="C2" s="69" t="s">
        <v>274</v>
      </c>
    </row>
    <row r="3" spans="1:4" x14ac:dyDescent="0.45">
      <c r="A3" s="20">
        <v>1</v>
      </c>
      <c r="B3" s="15" t="s">
        <v>337</v>
      </c>
      <c r="C3" s="85"/>
    </row>
    <row r="4" spans="1:4" ht="13.9" x14ac:dyDescent="0.4">
      <c r="A4" s="20">
        <v>2</v>
      </c>
      <c r="B4" s="103" t="s">
        <v>351</v>
      </c>
    </row>
    <row r="5" spans="1:4" ht="13.9" x14ac:dyDescent="0.4">
      <c r="A5" s="20">
        <v>3</v>
      </c>
      <c r="B5" s="103" t="s">
        <v>463</v>
      </c>
      <c r="C5" s="14" t="s">
        <v>104</v>
      </c>
    </row>
    <row r="6" spans="1:4" ht="13.9" x14ac:dyDescent="0.4">
      <c r="A6" s="20">
        <v>4</v>
      </c>
      <c r="B6" s="20" t="s">
        <v>193</v>
      </c>
      <c r="C6" s="34"/>
    </row>
    <row r="7" spans="1:4" ht="13.9" x14ac:dyDescent="0.4">
      <c r="A7" s="20">
        <v>5</v>
      </c>
      <c r="B7" s="64" t="s">
        <v>379</v>
      </c>
    </row>
    <row r="10" spans="1:4" ht="13.9" x14ac:dyDescent="0.4">
      <c r="B10" s="14"/>
      <c r="D10" s="104"/>
    </row>
    <row r="11" spans="1:4" ht="13.9" x14ac:dyDescent="0.4">
      <c r="B11" s="103"/>
    </row>
    <row r="12" spans="1:4" ht="13.9" x14ac:dyDescent="0.4">
      <c r="B12" s="103"/>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3124-C3AF-4F5A-9B66-CE9D0D05D2FE}">
  <dimension ref="A1:D12"/>
  <sheetViews>
    <sheetView workbookViewId="0">
      <selection activeCell="A2" sqref="A2:G2"/>
    </sheetView>
  </sheetViews>
  <sheetFormatPr baseColWidth="10" defaultColWidth="11.42578125" defaultRowHeight="15.4" x14ac:dyDescent="0.45"/>
  <cols>
    <col min="1" max="1" width="24.42578125" style="14" customWidth="1"/>
    <col min="2" max="2" width="86.85546875" style="15" bestFit="1" customWidth="1"/>
    <col min="3" max="16384" width="11.42578125" style="14"/>
  </cols>
  <sheetData>
    <row r="1" spans="1:4" ht="15.75" thickBot="1" x14ac:dyDescent="0.5">
      <c r="A1" s="66" t="str">
        <f>Ergebnisse!A49</f>
        <v>4-Ethylphenol</v>
      </c>
      <c r="B1" s="63">
        <v>5</v>
      </c>
      <c r="C1" s="22">
        <f>MAX($A$3:$A$7)-1</f>
        <v>4</v>
      </c>
    </row>
    <row r="2" spans="1:4" ht="15.75" thickTop="1" x14ac:dyDescent="0.4">
      <c r="A2" s="67"/>
      <c r="B2" s="68" t="s">
        <v>102</v>
      </c>
      <c r="C2" s="69" t="s">
        <v>274</v>
      </c>
    </row>
    <row r="3" spans="1:4" x14ac:dyDescent="0.45">
      <c r="A3" s="20">
        <v>1</v>
      </c>
      <c r="B3" s="15" t="s">
        <v>337</v>
      </c>
      <c r="C3" s="85"/>
    </row>
    <row r="4" spans="1:4" ht="13.9" x14ac:dyDescent="0.4">
      <c r="A4" s="20">
        <v>2</v>
      </c>
      <c r="B4" s="103" t="s">
        <v>351</v>
      </c>
    </row>
    <row r="5" spans="1:4" ht="13.9" x14ac:dyDescent="0.4">
      <c r="A5" s="20">
        <v>3</v>
      </c>
      <c r="B5" s="103" t="s">
        <v>463</v>
      </c>
      <c r="C5" s="14" t="s">
        <v>104</v>
      </c>
    </row>
    <row r="6" spans="1:4" ht="13.9" x14ac:dyDescent="0.4">
      <c r="A6" s="20">
        <v>4</v>
      </c>
      <c r="B6" s="20" t="s">
        <v>193</v>
      </c>
      <c r="C6" s="34"/>
    </row>
    <row r="7" spans="1:4" ht="13.9" x14ac:dyDescent="0.4">
      <c r="A7" s="20">
        <v>5</v>
      </c>
      <c r="B7" s="64" t="s">
        <v>379</v>
      </c>
    </row>
    <row r="10" spans="1:4" ht="13.9" x14ac:dyDescent="0.4">
      <c r="B10" s="14"/>
      <c r="D10" s="104"/>
    </row>
    <row r="11" spans="1:4" ht="13.9" x14ac:dyDescent="0.4">
      <c r="B11" s="103"/>
    </row>
    <row r="12" spans="1:4" ht="13.9" x14ac:dyDescent="0.4">
      <c r="B12" s="103"/>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E17"/>
  <sheetViews>
    <sheetView workbookViewId="0">
      <selection activeCell="A2" sqref="A2:G2"/>
    </sheetView>
  </sheetViews>
  <sheetFormatPr baseColWidth="10" defaultColWidth="11.42578125" defaultRowHeight="15.4" x14ac:dyDescent="0.45"/>
  <cols>
    <col min="1" max="1" width="24.42578125" style="14" customWidth="1"/>
    <col min="2" max="2" width="86.85546875" style="15" bestFit="1" customWidth="1"/>
    <col min="3" max="16384" width="11.42578125" style="14"/>
  </cols>
  <sheetData>
    <row r="1" spans="1:5" ht="15.75" thickBot="1" x14ac:dyDescent="0.5">
      <c r="A1" s="66" t="str">
        <f>Ergebnisse!A19</f>
        <v>Methanol</v>
      </c>
      <c r="B1" s="63">
        <v>10</v>
      </c>
      <c r="C1" s="22">
        <f>MAX($A$3:$A$12)-1</f>
        <v>9</v>
      </c>
    </row>
    <row r="2" spans="1:5" ht="15.75" thickTop="1" x14ac:dyDescent="0.4">
      <c r="A2" s="67"/>
      <c r="B2" s="68" t="s">
        <v>102</v>
      </c>
      <c r="C2" s="69" t="s">
        <v>274</v>
      </c>
      <c r="E2" s="14" t="s">
        <v>348</v>
      </c>
    </row>
    <row r="3" spans="1:5" ht="13.9" x14ac:dyDescent="0.4">
      <c r="A3" s="20">
        <v>1</v>
      </c>
      <c r="B3" s="14" t="s">
        <v>334</v>
      </c>
      <c r="C3" s="85"/>
      <c r="E3" s="14">
        <v>2023</v>
      </c>
    </row>
    <row r="4" spans="1:5" ht="13.9" x14ac:dyDescent="0.4">
      <c r="A4" s="20">
        <v>2</v>
      </c>
      <c r="B4" s="14" t="s">
        <v>335</v>
      </c>
      <c r="C4" s="14" t="s">
        <v>104</v>
      </c>
      <c r="E4" s="14">
        <v>2023</v>
      </c>
    </row>
    <row r="5" spans="1:5" ht="13.9" x14ac:dyDescent="0.4">
      <c r="A5" s="20">
        <v>3</v>
      </c>
      <c r="B5" s="103" t="s">
        <v>336</v>
      </c>
      <c r="C5" s="14" t="s">
        <v>104</v>
      </c>
      <c r="E5" s="14">
        <v>2023</v>
      </c>
    </row>
    <row r="6" spans="1:5" ht="13.9" x14ac:dyDescent="0.4">
      <c r="A6" s="20">
        <v>4</v>
      </c>
      <c r="B6" s="103" t="s">
        <v>232</v>
      </c>
      <c r="C6" s="85"/>
      <c r="E6" s="14">
        <v>2023</v>
      </c>
    </row>
    <row r="7" spans="1:5" x14ac:dyDescent="0.45">
      <c r="A7" s="20">
        <v>5</v>
      </c>
      <c r="B7" s="15" t="s">
        <v>337</v>
      </c>
      <c r="C7" s="85"/>
      <c r="E7" s="14">
        <v>2023</v>
      </c>
    </row>
    <row r="8" spans="1:5" ht="17.649999999999999" x14ac:dyDescent="0.45">
      <c r="A8" s="20">
        <v>6</v>
      </c>
      <c r="B8" s="15" t="s">
        <v>340</v>
      </c>
      <c r="C8" s="85"/>
      <c r="E8" s="14">
        <v>2023</v>
      </c>
    </row>
    <row r="9" spans="1:5" ht="13.9" x14ac:dyDescent="0.4">
      <c r="A9" s="20">
        <v>7</v>
      </c>
      <c r="B9" s="103" t="s">
        <v>397</v>
      </c>
      <c r="C9" s="85"/>
      <c r="E9" s="14">
        <v>2023</v>
      </c>
    </row>
    <row r="10" spans="1:5" ht="13.9" x14ac:dyDescent="0.4">
      <c r="A10" s="20">
        <v>8</v>
      </c>
      <c r="B10" s="108" t="s">
        <v>404</v>
      </c>
      <c r="C10" s="85"/>
      <c r="E10" s="14">
        <v>2023</v>
      </c>
    </row>
    <row r="11" spans="1:5" ht="13.9" x14ac:dyDescent="0.4">
      <c r="A11" s="20">
        <v>9</v>
      </c>
      <c r="B11" s="20" t="s">
        <v>193</v>
      </c>
      <c r="C11" s="34"/>
    </row>
    <row r="12" spans="1:5" ht="13.9" x14ac:dyDescent="0.4">
      <c r="A12" s="20">
        <v>10</v>
      </c>
      <c r="B12" s="64" t="s">
        <v>379</v>
      </c>
    </row>
    <row r="15" spans="1:5" ht="13.9" x14ac:dyDescent="0.4">
      <c r="B15" s="14" t="s">
        <v>350</v>
      </c>
      <c r="D15" s="104" t="s">
        <v>349</v>
      </c>
    </row>
    <row r="16" spans="1:5" ht="13.9" x14ac:dyDescent="0.4">
      <c r="B16" s="103" t="s">
        <v>351</v>
      </c>
      <c r="D16" s="14" t="s">
        <v>353</v>
      </c>
    </row>
    <row r="17" spans="2:4" ht="13.9" x14ac:dyDescent="0.4">
      <c r="B17" s="103" t="s">
        <v>352</v>
      </c>
      <c r="D17" s="14" t="s">
        <v>353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E5EC-931F-4CBB-B103-C5071F0B74A6}">
  <dimension ref="A1"/>
  <sheetViews>
    <sheetView workbookViewId="0"/>
  </sheetViews>
  <sheetFormatPr baseColWidth="10" defaultColWidth="11.42578125" defaultRowHeight="13.9" x14ac:dyDescent="0.4"/>
  <cols>
    <col min="1" max="16384" width="11.42578125" style="141"/>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12"/>
  <sheetViews>
    <sheetView workbookViewId="0">
      <selection activeCell="A2" sqref="A2:G2"/>
    </sheetView>
  </sheetViews>
  <sheetFormatPr baseColWidth="10" defaultColWidth="11.42578125" defaultRowHeight="13.9" x14ac:dyDescent="0.4"/>
  <cols>
    <col min="1" max="1" width="13.140625" style="14" customWidth="1"/>
    <col min="2" max="2" width="82.640625" style="14" customWidth="1"/>
    <col min="3" max="16384" width="11.42578125" style="14"/>
  </cols>
  <sheetData>
    <row r="1" spans="1:5" ht="14.25" thickBot="1" x14ac:dyDescent="0.45">
      <c r="A1" s="22" t="str">
        <f>Ergebnisse!A20</f>
        <v>Glycerin</v>
      </c>
      <c r="B1" s="22">
        <v>10</v>
      </c>
      <c r="C1" s="22">
        <f>MAX($A$3:$A$12)-1</f>
        <v>9</v>
      </c>
    </row>
    <row r="2" spans="1:5" ht="14.25" thickTop="1" x14ac:dyDescent="0.4">
      <c r="A2" s="16" t="s">
        <v>101</v>
      </c>
      <c r="B2" s="16" t="s">
        <v>102</v>
      </c>
      <c r="C2" s="69" t="s">
        <v>274</v>
      </c>
      <c r="E2" s="14" t="s">
        <v>348</v>
      </c>
    </row>
    <row r="3" spans="1:5" x14ac:dyDescent="0.4">
      <c r="A3" s="20">
        <v>1</v>
      </c>
      <c r="B3" s="20" t="s">
        <v>424</v>
      </c>
      <c r="C3" s="34" t="s">
        <v>104</v>
      </c>
      <c r="E3" s="14">
        <v>2019</v>
      </c>
    </row>
    <row r="4" spans="1:5" x14ac:dyDescent="0.4">
      <c r="A4" s="20">
        <v>2</v>
      </c>
      <c r="B4" s="20" t="s">
        <v>342</v>
      </c>
      <c r="E4" s="14">
        <v>2019</v>
      </c>
    </row>
    <row r="5" spans="1:5" x14ac:dyDescent="0.4">
      <c r="A5" s="20">
        <v>3</v>
      </c>
      <c r="B5" s="14" t="s">
        <v>341</v>
      </c>
      <c r="C5" s="14" t="s">
        <v>104</v>
      </c>
      <c r="E5" s="14">
        <v>2019</v>
      </c>
    </row>
    <row r="6" spans="1:5" x14ac:dyDescent="0.4">
      <c r="A6" s="20">
        <v>4</v>
      </c>
      <c r="B6" s="42" t="s">
        <v>5</v>
      </c>
      <c r="E6" s="14">
        <v>2019</v>
      </c>
    </row>
    <row r="7" spans="1:5" x14ac:dyDescent="0.4">
      <c r="A7" s="20">
        <v>5</v>
      </c>
      <c r="B7" s="20" t="s">
        <v>280</v>
      </c>
      <c r="E7" s="14">
        <v>2017</v>
      </c>
    </row>
    <row r="8" spans="1:5" x14ac:dyDescent="0.4">
      <c r="A8" s="20">
        <v>6</v>
      </c>
      <c r="B8" s="14" t="s">
        <v>338</v>
      </c>
      <c r="E8" s="14">
        <v>2019</v>
      </c>
    </row>
    <row r="9" spans="1:5" x14ac:dyDescent="0.4">
      <c r="A9" s="20">
        <v>7</v>
      </c>
      <c r="B9" s="20" t="s">
        <v>187</v>
      </c>
      <c r="E9" s="14">
        <v>2017</v>
      </c>
    </row>
    <row r="10" spans="1:5" x14ac:dyDescent="0.4">
      <c r="A10" s="20">
        <v>8</v>
      </c>
      <c r="B10" s="20" t="s">
        <v>425</v>
      </c>
    </row>
    <row r="11" spans="1:5" x14ac:dyDescent="0.4">
      <c r="A11" s="20">
        <v>9</v>
      </c>
      <c r="B11" s="20" t="s">
        <v>193</v>
      </c>
    </row>
    <row r="12" spans="1:5" x14ac:dyDescent="0.4">
      <c r="A12" s="20">
        <v>10</v>
      </c>
      <c r="B12" s="64" t="s">
        <v>379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E9"/>
  <sheetViews>
    <sheetView workbookViewId="0">
      <selection activeCell="A2" sqref="A2:G2"/>
    </sheetView>
  </sheetViews>
  <sheetFormatPr baseColWidth="10" defaultColWidth="11.42578125" defaultRowHeight="15.4" x14ac:dyDescent="0.45"/>
  <cols>
    <col min="1" max="1" width="13.140625" style="15" customWidth="1"/>
    <col min="2" max="2" width="76.42578125" style="15" customWidth="1"/>
    <col min="3" max="16384" width="11.42578125" style="15"/>
  </cols>
  <sheetData>
    <row r="1" spans="1:5" ht="15.75" thickBot="1" x14ac:dyDescent="0.5">
      <c r="A1" s="23" t="s">
        <v>168</v>
      </c>
      <c r="B1" s="23">
        <v>6</v>
      </c>
      <c r="C1" s="23">
        <f>MAX($A$3:$A$8)-1</f>
        <v>5</v>
      </c>
    </row>
    <row r="2" spans="1:5" ht="15.75" thickTop="1" x14ac:dyDescent="0.45">
      <c r="A2" s="21" t="s">
        <v>101</v>
      </c>
      <c r="B2" s="21" t="s">
        <v>102</v>
      </c>
      <c r="C2" s="15" t="s">
        <v>274</v>
      </c>
      <c r="E2" s="14" t="s">
        <v>348</v>
      </c>
    </row>
    <row r="3" spans="1:5" ht="27.75" x14ac:dyDescent="0.45">
      <c r="A3" s="20">
        <v>1</v>
      </c>
      <c r="B3" s="61" t="s">
        <v>282</v>
      </c>
      <c r="E3" s="15" t="s">
        <v>354</v>
      </c>
    </row>
    <row r="4" spans="1:5" ht="28.15" x14ac:dyDescent="0.45">
      <c r="A4" s="20">
        <v>2</v>
      </c>
      <c r="B4" s="72" t="s">
        <v>188</v>
      </c>
      <c r="C4" s="55"/>
      <c r="E4" s="15" t="s">
        <v>354</v>
      </c>
    </row>
    <row r="5" spans="1:5" ht="28.15" x14ac:dyDescent="0.45">
      <c r="A5" s="20">
        <v>3</v>
      </c>
      <c r="B5" s="72" t="s">
        <v>189</v>
      </c>
      <c r="E5" s="15" t="s">
        <v>354</v>
      </c>
    </row>
    <row r="6" spans="1:5" x14ac:dyDescent="0.45">
      <c r="A6" s="20">
        <v>4</v>
      </c>
      <c r="B6" s="61" t="s">
        <v>263</v>
      </c>
      <c r="C6" s="55" t="s">
        <v>104</v>
      </c>
      <c r="E6" s="15" t="s">
        <v>354</v>
      </c>
    </row>
    <row r="7" spans="1:5" x14ac:dyDescent="0.45">
      <c r="A7" s="20">
        <v>5</v>
      </c>
      <c r="B7" s="20" t="s">
        <v>193</v>
      </c>
    </row>
    <row r="8" spans="1:5" x14ac:dyDescent="0.45">
      <c r="A8" s="20">
        <v>6</v>
      </c>
      <c r="B8" s="64" t="s">
        <v>379</v>
      </c>
    </row>
    <row r="9" spans="1:5" x14ac:dyDescent="0.45">
      <c r="D9" s="83" t="s">
        <v>355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E10"/>
  <sheetViews>
    <sheetView workbookViewId="0">
      <selection activeCell="A2" sqref="A2:G2"/>
    </sheetView>
  </sheetViews>
  <sheetFormatPr baseColWidth="10" defaultColWidth="11.42578125" defaultRowHeight="15.4" x14ac:dyDescent="0.45"/>
  <cols>
    <col min="1" max="1" width="15.640625" style="15" customWidth="1"/>
    <col min="2" max="2" width="101.640625" style="14" customWidth="1"/>
    <col min="3" max="16384" width="11.42578125" style="15"/>
  </cols>
  <sheetData>
    <row r="1" spans="1:5" ht="18" customHeight="1" thickBot="1" x14ac:dyDescent="0.5">
      <c r="A1" s="62" t="str">
        <f>Ergebnisse!A21</f>
        <v>3-MPD</v>
      </c>
      <c r="B1" s="63">
        <v>8</v>
      </c>
      <c r="C1" s="23">
        <f>MAX($A$3:$A$10)-1</f>
        <v>7</v>
      </c>
    </row>
    <row r="2" spans="1:5" ht="15.75" thickTop="1" x14ac:dyDescent="0.45">
      <c r="A2" s="21" t="s">
        <v>101</v>
      </c>
      <c r="B2" s="41" t="s">
        <v>102</v>
      </c>
      <c r="C2" s="15" t="s">
        <v>274</v>
      </c>
      <c r="E2" s="14" t="s">
        <v>348</v>
      </c>
    </row>
    <row r="3" spans="1:5" ht="27.75" x14ac:dyDescent="0.45">
      <c r="A3" s="20">
        <v>1</v>
      </c>
      <c r="B3" s="61" t="s">
        <v>282</v>
      </c>
      <c r="E3" s="14">
        <v>2019</v>
      </c>
    </row>
    <row r="4" spans="1:5" x14ac:dyDescent="0.45">
      <c r="A4" s="20">
        <v>2</v>
      </c>
      <c r="B4" s="58" t="s">
        <v>188</v>
      </c>
      <c r="C4" s="34"/>
      <c r="E4" s="14">
        <v>2017</v>
      </c>
    </row>
    <row r="5" spans="1:5" x14ac:dyDescent="0.45">
      <c r="A5" s="20">
        <v>3</v>
      </c>
      <c r="B5" s="58" t="s">
        <v>189</v>
      </c>
      <c r="C5" s="14"/>
      <c r="E5" s="14">
        <v>2019</v>
      </c>
    </row>
    <row r="6" spans="1:5" x14ac:dyDescent="0.45">
      <c r="A6" s="20">
        <v>4</v>
      </c>
      <c r="B6" s="61" t="s">
        <v>263</v>
      </c>
      <c r="C6" s="14" t="s">
        <v>104</v>
      </c>
      <c r="E6" s="14">
        <v>2019</v>
      </c>
    </row>
    <row r="7" spans="1:5" x14ac:dyDescent="0.45">
      <c r="A7" s="20">
        <v>5</v>
      </c>
      <c r="B7" s="61" t="s">
        <v>398</v>
      </c>
      <c r="C7" s="14"/>
      <c r="E7" s="14"/>
    </row>
    <row r="8" spans="1:5" x14ac:dyDescent="0.45">
      <c r="A8" s="20">
        <v>6</v>
      </c>
      <c r="B8" s="61" t="s">
        <v>426</v>
      </c>
      <c r="C8" s="14"/>
      <c r="E8" s="14"/>
    </row>
    <row r="9" spans="1:5" x14ac:dyDescent="0.45">
      <c r="A9" s="20">
        <v>7</v>
      </c>
      <c r="B9" s="20" t="s">
        <v>193</v>
      </c>
    </row>
    <row r="10" spans="1:5" x14ac:dyDescent="0.45">
      <c r="A10" s="20">
        <v>8</v>
      </c>
      <c r="B10" s="64" t="s">
        <v>379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E7"/>
  <sheetViews>
    <sheetView workbookViewId="0">
      <selection activeCell="A2" sqref="A2:G2"/>
    </sheetView>
  </sheetViews>
  <sheetFormatPr baseColWidth="10" defaultColWidth="11.42578125" defaultRowHeight="15.4" x14ac:dyDescent="0.45"/>
  <cols>
    <col min="1" max="1" width="18.640625" style="15" customWidth="1"/>
    <col min="2" max="2" width="63.35546875" style="20" customWidth="1"/>
    <col min="3" max="16384" width="11.42578125" style="15"/>
  </cols>
  <sheetData>
    <row r="1" spans="1:5" ht="15.75" thickBot="1" x14ac:dyDescent="0.5">
      <c r="A1" s="46" t="str">
        <f>Ergebnisse!A22</f>
        <v>Ethylenglykol</v>
      </c>
      <c r="B1" s="47">
        <v>5</v>
      </c>
      <c r="C1" s="23">
        <f>MAX($A$3:$A$7)-1</f>
        <v>4</v>
      </c>
    </row>
    <row r="2" spans="1:5" ht="15.75" thickTop="1" x14ac:dyDescent="0.45">
      <c r="A2" s="21" t="s">
        <v>101</v>
      </c>
      <c r="B2" s="20" t="s">
        <v>102</v>
      </c>
      <c r="C2" s="15" t="s">
        <v>274</v>
      </c>
      <c r="E2" s="14" t="s">
        <v>348</v>
      </c>
    </row>
    <row r="3" spans="1:5" x14ac:dyDescent="0.45">
      <c r="A3" s="31">
        <v>1</v>
      </c>
      <c r="B3" s="20" t="s">
        <v>235</v>
      </c>
      <c r="C3" s="32"/>
      <c r="E3" s="14">
        <v>2019</v>
      </c>
    </row>
    <row r="4" spans="1:5" x14ac:dyDescent="0.45">
      <c r="A4" s="31">
        <v>2</v>
      </c>
      <c r="B4" s="20" t="s">
        <v>234</v>
      </c>
      <c r="C4" s="33"/>
      <c r="D4" s="19"/>
      <c r="E4" s="14">
        <v>2019</v>
      </c>
    </row>
    <row r="5" spans="1:5" x14ac:dyDescent="0.45">
      <c r="A5" s="31">
        <v>3</v>
      </c>
      <c r="B5" s="20" t="s">
        <v>427</v>
      </c>
      <c r="C5" s="33"/>
      <c r="D5" s="19"/>
      <c r="E5" s="14"/>
    </row>
    <row r="6" spans="1:5" x14ac:dyDescent="0.45">
      <c r="A6" s="31">
        <v>4</v>
      </c>
      <c r="B6" s="20" t="s">
        <v>193</v>
      </c>
      <c r="C6" s="20"/>
      <c r="D6" s="18"/>
      <c r="E6" s="14"/>
    </row>
    <row r="7" spans="1:5" x14ac:dyDescent="0.45">
      <c r="A7" s="31">
        <v>5</v>
      </c>
      <c r="B7" s="64" t="s">
        <v>379</v>
      </c>
      <c r="E7"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E7"/>
  <sheetViews>
    <sheetView workbookViewId="0">
      <selection activeCell="A2" sqref="A2:G2"/>
    </sheetView>
  </sheetViews>
  <sheetFormatPr baseColWidth="10" defaultColWidth="11.42578125" defaultRowHeight="15.4" x14ac:dyDescent="0.45"/>
  <cols>
    <col min="1" max="1" width="14.42578125" style="15" customWidth="1"/>
    <col min="2" max="2" width="68.35546875" style="15" customWidth="1"/>
    <col min="3" max="16384" width="11.42578125" style="15"/>
  </cols>
  <sheetData>
    <row r="1" spans="1:5" ht="15.75" thickBot="1" x14ac:dyDescent="0.5">
      <c r="A1" s="46" t="str">
        <f>Ergebnisse!A23</f>
        <v>Diethylenglykol</v>
      </c>
      <c r="B1" s="23">
        <v>5</v>
      </c>
      <c r="C1" s="23">
        <f>MAX($A$3:$A$7)-1</f>
        <v>4</v>
      </c>
    </row>
    <row r="2" spans="1:5" ht="15.75" thickTop="1" x14ac:dyDescent="0.45">
      <c r="A2" s="21" t="s">
        <v>101</v>
      </c>
      <c r="B2" s="21" t="s">
        <v>102</v>
      </c>
      <c r="C2" s="15" t="s">
        <v>274</v>
      </c>
      <c r="E2" s="14" t="s">
        <v>348</v>
      </c>
    </row>
    <row r="3" spans="1:5" x14ac:dyDescent="0.45">
      <c r="A3" s="31">
        <v>1</v>
      </c>
      <c r="B3" s="20" t="s">
        <v>235</v>
      </c>
      <c r="C3" s="32"/>
      <c r="E3" s="14">
        <v>2019</v>
      </c>
    </row>
    <row r="4" spans="1:5" x14ac:dyDescent="0.45">
      <c r="A4" s="31">
        <v>2</v>
      </c>
      <c r="B4" s="20" t="s">
        <v>234</v>
      </c>
      <c r="C4" s="33"/>
      <c r="E4" s="14">
        <v>2019</v>
      </c>
    </row>
    <row r="5" spans="1:5" x14ac:dyDescent="0.45">
      <c r="A5" s="31">
        <v>3</v>
      </c>
      <c r="B5" s="20" t="s">
        <v>427</v>
      </c>
      <c r="C5" s="33"/>
      <c r="E5" s="14"/>
    </row>
    <row r="6" spans="1:5" x14ac:dyDescent="0.45">
      <c r="A6" s="31">
        <v>4</v>
      </c>
      <c r="B6" s="20" t="s">
        <v>193</v>
      </c>
      <c r="C6" s="20"/>
      <c r="E6" s="14"/>
    </row>
    <row r="7" spans="1:5" x14ac:dyDescent="0.45">
      <c r="A7" s="31">
        <v>5</v>
      </c>
      <c r="B7" s="64" t="s">
        <v>379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7"/>
  <sheetViews>
    <sheetView workbookViewId="0">
      <selection activeCell="A2" sqref="A2:G2"/>
    </sheetView>
  </sheetViews>
  <sheetFormatPr baseColWidth="10" defaultRowHeight="13.9" x14ac:dyDescent="0.4"/>
  <cols>
    <col min="1" max="1" width="15.42578125" customWidth="1"/>
    <col min="2" max="2" width="57.42578125" customWidth="1"/>
  </cols>
  <sheetData>
    <row r="1" spans="1:5" ht="15.75" thickBot="1" x14ac:dyDescent="0.5">
      <c r="A1" s="46" t="str">
        <f>Ergebnisse!A24</f>
        <v>1,2-Propandiol</v>
      </c>
      <c r="B1" s="23">
        <v>5</v>
      </c>
      <c r="C1" s="23">
        <f>MAX($A$3:$A$8)-1</f>
        <v>4</v>
      </c>
      <c r="E1" s="77"/>
    </row>
    <row r="2" spans="1:5" ht="15.75" thickTop="1" x14ac:dyDescent="0.45">
      <c r="A2" s="21" t="s">
        <v>101</v>
      </c>
      <c r="B2" s="21" t="s">
        <v>102</v>
      </c>
      <c r="C2" s="15" t="s">
        <v>274</v>
      </c>
      <c r="E2" s="14" t="s">
        <v>348</v>
      </c>
    </row>
    <row r="3" spans="1:5" x14ac:dyDescent="0.4">
      <c r="A3" s="31">
        <v>1</v>
      </c>
      <c r="B3" s="20" t="s">
        <v>235</v>
      </c>
      <c r="C3" s="32"/>
      <c r="E3">
        <v>2019</v>
      </c>
    </row>
    <row r="4" spans="1:5" x14ac:dyDescent="0.4">
      <c r="A4" s="31">
        <v>2</v>
      </c>
      <c r="B4" s="20" t="s">
        <v>234</v>
      </c>
      <c r="C4" s="33"/>
      <c r="E4">
        <v>2019</v>
      </c>
    </row>
    <row r="5" spans="1:5" x14ac:dyDescent="0.4">
      <c r="A5" s="31">
        <v>3</v>
      </c>
      <c r="B5" s="20" t="s">
        <v>427</v>
      </c>
      <c r="C5" s="33"/>
    </row>
    <row r="6" spans="1:5" x14ac:dyDescent="0.4">
      <c r="A6" s="31">
        <v>4</v>
      </c>
      <c r="B6" s="20" t="s">
        <v>193</v>
      </c>
      <c r="C6" s="33"/>
    </row>
    <row r="7" spans="1:5" x14ac:dyDescent="0.4">
      <c r="A7" s="31">
        <v>5</v>
      </c>
      <c r="B7" s="64" t="s">
        <v>379</v>
      </c>
      <c r="C7" s="20"/>
    </row>
  </sheetData>
  <phoneticPr fontId="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4"/>
  <dimension ref="A1:E9"/>
  <sheetViews>
    <sheetView workbookViewId="0">
      <selection activeCell="A2" sqref="A2:G2"/>
    </sheetView>
  </sheetViews>
  <sheetFormatPr baseColWidth="10" defaultColWidth="11.42578125" defaultRowHeight="15.4" x14ac:dyDescent="0.45"/>
  <cols>
    <col min="1" max="1" width="13.140625" style="15" customWidth="1"/>
    <col min="2" max="2" width="58.85546875" style="15" customWidth="1"/>
    <col min="3" max="16384" width="11.42578125" style="15"/>
  </cols>
  <sheetData>
    <row r="1" spans="1:5" ht="15.75" thickBot="1" x14ac:dyDescent="0.5">
      <c r="A1" s="46" t="str">
        <f>Ergebnisse!A25</f>
        <v>D-Äpfelsäure</v>
      </c>
      <c r="B1" s="23">
        <v>7</v>
      </c>
      <c r="C1" s="23">
        <f>MAX($A$3:$A$9)-1</f>
        <v>6</v>
      </c>
    </row>
    <row r="2" spans="1:5" ht="15.75" thickTop="1" x14ac:dyDescent="0.45">
      <c r="A2" s="21" t="s">
        <v>101</v>
      </c>
      <c r="B2" s="21" t="s">
        <v>102</v>
      </c>
      <c r="C2" s="15" t="s">
        <v>274</v>
      </c>
      <c r="E2" s="14" t="s">
        <v>348</v>
      </c>
    </row>
    <row r="3" spans="1:5" x14ac:dyDescent="0.45">
      <c r="A3" s="31">
        <v>1</v>
      </c>
      <c r="B3" s="20" t="s">
        <v>292</v>
      </c>
      <c r="C3" s="32"/>
      <c r="E3" s="14">
        <v>2019</v>
      </c>
    </row>
    <row r="4" spans="1:5" x14ac:dyDescent="0.45">
      <c r="A4" s="31">
        <v>2</v>
      </c>
      <c r="B4" s="45" t="s">
        <v>293</v>
      </c>
      <c r="C4" s="32" t="s">
        <v>104</v>
      </c>
      <c r="E4" s="14">
        <v>2019</v>
      </c>
    </row>
    <row r="5" spans="1:5" x14ac:dyDescent="0.45">
      <c r="A5" s="31">
        <v>3</v>
      </c>
      <c r="B5" s="20" t="s">
        <v>294</v>
      </c>
      <c r="C5" s="33"/>
      <c r="E5" s="14">
        <v>2019</v>
      </c>
    </row>
    <row r="6" spans="1:5" ht="27.75" x14ac:dyDescent="0.45">
      <c r="A6" s="31">
        <v>4</v>
      </c>
      <c r="B6" s="20" t="s">
        <v>428</v>
      </c>
      <c r="C6" s="33"/>
      <c r="E6" s="14"/>
    </row>
    <row r="7" spans="1:5" x14ac:dyDescent="0.45">
      <c r="A7" s="31">
        <v>5</v>
      </c>
      <c r="B7" s="20" t="s">
        <v>429</v>
      </c>
      <c r="C7" s="33"/>
      <c r="E7" s="14"/>
    </row>
    <row r="8" spans="1:5" x14ac:dyDescent="0.45">
      <c r="A8" s="31">
        <v>6</v>
      </c>
      <c r="B8" s="20" t="s">
        <v>193</v>
      </c>
      <c r="C8" s="18"/>
      <c r="E8" s="14"/>
    </row>
    <row r="9" spans="1:5" x14ac:dyDescent="0.45">
      <c r="A9" s="31">
        <v>7</v>
      </c>
      <c r="B9" s="64" t="s">
        <v>379</v>
      </c>
      <c r="E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
  <sheetViews>
    <sheetView workbookViewId="0">
      <selection activeCell="A2" sqref="A2:G2"/>
    </sheetView>
  </sheetViews>
  <sheetFormatPr baseColWidth="10" defaultRowHeight="13.9" x14ac:dyDescent="0.4"/>
  <cols>
    <col min="1" max="1" width="19" customWidth="1"/>
    <col min="2" max="2" width="44.35546875" customWidth="1"/>
  </cols>
  <sheetData>
    <row r="1" spans="1:5" ht="15.75" thickBot="1" x14ac:dyDescent="0.5">
      <c r="A1" s="59" t="s">
        <v>236</v>
      </c>
      <c r="B1" s="22">
        <v>4</v>
      </c>
      <c r="C1" s="15">
        <f>MAX($A$3:$A$6)-1</f>
        <v>3</v>
      </c>
    </row>
    <row r="2" spans="1:5" ht="15.75" thickTop="1" x14ac:dyDescent="0.45">
      <c r="A2" s="21" t="s">
        <v>101</v>
      </c>
      <c r="B2" s="16" t="s">
        <v>102</v>
      </c>
      <c r="C2" s="15"/>
      <c r="E2" s="14" t="s">
        <v>348</v>
      </c>
    </row>
    <row r="3" spans="1:5" ht="27.75" x14ac:dyDescent="0.4">
      <c r="A3" s="31">
        <v>1</v>
      </c>
      <c r="B3" s="61" t="s">
        <v>238</v>
      </c>
      <c r="C3" s="32"/>
    </row>
    <row r="4" spans="1:5" ht="27.75" x14ac:dyDescent="0.4">
      <c r="A4" s="31">
        <v>2</v>
      </c>
      <c r="B4" s="61" t="s">
        <v>239</v>
      </c>
      <c r="C4" s="33"/>
    </row>
    <row r="5" spans="1:5" x14ac:dyDescent="0.4">
      <c r="A5" s="31">
        <v>3</v>
      </c>
      <c r="B5" s="61" t="s">
        <v>240</v>
      </c>
      <c r="C5" s="33"/>
    </row>
    <row r="6" spans="1:5" x14ac:dyDescent="0.4">
      <c r="A6" s="31">
        <v>4</v>
      </c>
      <c r="B6" s="64" t="s">
        <v>379</v>
      </c>
      <c r="C6" s="33"/>
    </row>
  </sheetData>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dimension ref="A1:E17"/>
  <sheetViews>
    <sheetView workbookViewId="0">
      <selection activeCell="A2" sqref="A2:G2"/>
    </sheetView>
  </sheetViews>
  <sheetFormatPr baseColWidth="10" defaultColWidth="11.42578125" defaultRowHeight="15.4" x14ac:dyDescent="0.45"/>
  <cols>
    <col min="1" max="1" width="13.140625" style="15" customWidth="1"/>
    <col min="2" max="2" width="64.35546875" style="15" customWidth="1"/>
    <col min="3" max="16384" width="11.42578125" style="15"/>
  </cols>
  <sheetData>
    <row r="1" spans="1:5" ht="15.75" thickBot="1" x14ac:dyDescent="0.5">
      <c r="A1" s="46" t="str">
        <f>Ergebnisse!A26</f>
        <v>D-Milchsäure</v>
      </c>
      <c r="B1" s="23">
        <v>10</v>
      </c>
      <c r="C1" s="23">
        <f>MAX($A$3:$A$12)-1</f>
        <v>9</v>
      </c>
    </row>
    <row r="2" spans="1:5" ht="15.75" thickTop="1" x14ac:dyDescent="0.45">
      <c r="A2" s="21" t="s">
        <v>101</v>
      </c>
      <c r="B2" s="21" t="s">
        <v>102</v>
      </c>
      <c r="C2" s="15" t="s">
        <v>190</v>
      </c>
      <c r="E2" s="14" t="s">
        <v>348</v>
      </c>
    </row>
    <row r="3" spans="1:5" x14ac:dyDescent="0.45">
      <c r="A3" s="17">
        <v>1</v>
      </c>
      <c r="B3" s="20" t="s">
        <v>296</v>
      </c>
      <c r="C3" s="19"/>
      <c r="E3" s="14">
        <v>2023</v>
      </c>
    </row>
    <row r="4" spans="1:5" x14ac:dyDescent="0.45">
      <c r="A4" s="17">
        <v>2</v>
      </c>
      <c r="B4" s="20" t="s">
        <v>297</v>
      </c>
      <c r="C4" s="19" t="s">
        <v>104</v>
      </c>
      <c r="E4" s="14">
        <v>2023</v>
      </c>
    </row>
    <row r="5" spans="1:5" x14ac:dyDescent="0.45">
      <c r="A5" s="17">
        <v>3</v>
      </c>
      <c r="B5" s="127" t="s">
        <v>298</v>
      </c>
      <c r="C5" s="128"/>
      <c r="D5" s="129"/>
      <c r="E5" s="130">
        <v>2021</v>
      </c>
    </row>
    <row r="6" spans="1:5" x14ac:dyDescent="0.45">
      <c r="A6" s="17">
        <v>4</v>
      </c>
      <c r="B6" s="20" t="s">
        <v>399</v>
      </c>
      <c r="C6" s="18"/>
      <c r="E6" s="14">
        <v>2023</v>
      </c>
    </row>
    <row r="7" spans="1:5" x14ac:dyDescent="0.45">
      <c r="A7" s="17">
        <v>5</v>
      </c>
      <c r="B7" s="108" t="s">
        <v>430</v>
      </c>
      <c r="C7" s="18"/>
      <c r="E7" s="14">
        <v>2023</v>
      </c>
    </row>
    <row r="8" spans="1:5" x14ac:dyDescent="0.45">
      <c r="A8" s="17">
        <v>6</v>
      </c>
      <c r="B8" s="108" t="s">
        <v>432</v>
      </c>
      <c r="C8" s="18"/>
      <c r="E8" s="14">
        <v>2023</v>
      </c>
    </row>
    <row r="9" spans="1:5" x14ac:dyDescent="0.45">
      <c r="A9" s="17">
        <v>7</v>
      </c>
      <c r="B9" s="20" t="s">
        <v>431</v>
      </c>
      <c r="C9" s="18"/>
      <c r="E9" s="14">
        <v>2023</v>
      </c>
    </row>
    <row r="10" spans="1:5" x14ac:dyDescent="0.45">
      <c r="A10" s="17">
        <v>8</v>
      </c>
      <c r="B10" s="108" t="s">
        <v>433</v>
      </c>
      <c r="C10" s="18"/>
      <c r="E10" s="14">
        <v>2023</v>
      </c>
    </row>
    <row r="11" spans="1:5" x14ac:dyDescent="0.45">
      <c r="A11" s="17">
        <v>9</v>
      </c>
      <c r="B11" s="20" t="s">
        <v>193</v>
      </c>
      <c r="E11" s="14"/>
    </row>
    <row r="12" spans="1:5" x14ac:dyDescent="0.45">
      <c r="A12" s="17">
        <v>10</v>
      </c>
      <c r="B12" s="64" t="s">
        <v>379</v>
      </c>
      <c r="E12" s="14"/>
    </row>
    <row r="16" spans="1:5" x14ac:dyDescent="0.45">
      <c r="B16" s="14" t="s">
        <v>350</v>
      </c>
      <c r="C16" s="14"/>
      <c r="D16" s="104" t="s">
        <v>349</v>
      </c>
      <c r="E16" s="14"/>
    </row>
    <row r="17" spans="2:4" x14ac:dyDescent="0.45">
      <c r="B17" s="14" t="s">
        <v>356</v>
      </c>
      <c r="D17" s="15" t="s">
        <v>353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
  <sheetViews>
    <sheetView workbookViewId="0">
      <selection activeCell="A2" sqref="A2:G2"/>
    </sheetView>
  </sheetViews>
  <sheetFormatPr baseColWidth="10" defaultColWidth="11.42578125" defaultRowHeight="15.4" x14ac:dyDescent="0.45"/>
  <cols>
    <col min="1" max="1" width="15.42578125" style="15" customWidth="1"/>
    <col min="2" max="2" width="66.42578125" style="15" customWidth="1"/>
    <col min="3" max="16384" width="11.42578125" style="15"/>
  </cols>
  <sheetData>
    <row r="1" spans="1:5" ht="15.75" thickBot="1" x14ac:dyDescent="0.5">
      <c r="A1" s="46" t="s">
        <v>326</v>
      </c>
      <c r="B1" s="22">
        <v>3</v>
      </c>
      <c r="C1" s="23">
        <f>MAX($A$3:$A$5)-1</f>
        <v>2</v>
      </c>
    </row>
    <row r="2" spans="1:5" ht="15.75" thickTop="1" x14ac:dyDescent="0.45">
      <c r="A2" s="21" t="s">
        <v>101</v>
      </c>
      <c r="B2" s="16" t="s">
        <v>102</v>
      </c>
      <c r="C2" s="15" t="s">
        <v>190</v>
      </c>
      <c r="E2" s="14" t="s">
        <v>348</v>
      </c>
    </row>
    <row r="3" spans="1:5" x14ac:dyDescent="0.45">
      <c r="A3" s="31">
        <v>1</v>
      </c>
      <c r="B3" s="42" t="s">
        <v>5</v>
      </c>
      <c r="C3" s="32"/>
    </row>
    <row r="4" spans="1:5" x14ac:dyDescent="0.45">
      <c r="A4" s="31">
        <v>2</v>
      </c>
      <c r="B4" s="20" t="s">
        <v>193</v>
      </c>
      <c r="C4" s="20"/>
    </row>
    <row r="5" spans="1:5" x14ac:dyDescent="0.45">
      <c r="A5" s="31">
        <v>3</v>
      </c>
      <c r="B5" s="64" t="s">
        <v>437</v>
      </c>
    </row>
    <row r="8" spans="1:5" x14ac:dyDescent="0.45">
      <c r="B8" s="15" t="s">
        <v>357</v>
      </c>
    </row>
    <row r="9" spans="1:5" x14ac:dyDescent="0.45">
      <c r="B9" s="15" t="s">
        <v>358</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B7490-9DBA-4EC2-8C07-60F70011D50D}">
  <dimension ref="A1:I55"/>
  <sheetViews>
    <sheetView workbookViewId="0"/>
  </sheetViews>
  <sheetFormatPr baseColWidth="10" defaultColWidth="11.42578125" defaultRowHeight="13.9" x14ac:dyDescent="0.4"/>
  <cols>
    <col min="1" max="16384" width="11.42578125" style="109"/>
  </cols>
  <sheetData>
    <row r="1" spans="1:9" x14ac:dyDescent="0.4">
      <c r="A1" s="142"/>
      <c r="B1" s="142"/>
      <c r="C1" s="142"/>
      <c r="D1" s="142"/>
      <c r="E1" s="142"/>
      <c r="F1" s="142"/>
      <c r="G1" s="142"/>
      <c r="H1" s="142"/>
      <c r="I1" s="142"/>
    </row>
    <row r="2" spans="1:9" x14ac:dyDescent="0.4">
      <c r="A2" s="142"/>
      <c r="B2" s="142"/>
      <c r="C2" s="142"/>
      <c r="D2" s="142"/>
      <c r="E2" s="142"/>
      <c r="F2" s="142"/>
      <c r="G2" s="142"/>
      <c r="H2" s="142"/>
      <c r="I2" s="142"/>
    </row>
    <row r="3" spans="1:9" x14ac:dyDescent="0.4">
      <c r="A3" s="142"/>
      <c r="B3" s="142"/>
      <c r="C3" s="142"/>
      <c r="D3" s="142"/>
      <c r="E3" s="142"/>
      <c r="F3" s="142"/>
      <c r="G3" s="142"/>
      <c r="H3" s="142"/>
      <c r="I3" s="142"/>
    </row>
    <row r="4" spans="1:9" x14ac:dyDescent="0.4">
      <c r="A4" s="142"/>
      <c r="B4" s="142"/>
      <c r="C4" s="142"/>
      <c r="D4" s="142"/>
      <c r="E4" s="142"/>
      <c r="F4" s="142"/>
      <c r="G4" s="142"/>
      <c r="H4" s="142"/>
      <c r="I4" s="142"/>
    </row>
    <row r="5" spans="1:9" x14ac:dyDescent="0.4">
      <c r="A5" s="142"/>
      <c r="B5" s="142"/>
      <c r="C5" s="142"/>
      <c r="D5" s="142"/>
      <c r="E5" s="142"/>
      <c r="F5" s="142"/>
      <c r="G5" s="142"/>
      <c r="H5" s="142"/>
      <c r="I5" s="142"/>
    </row>
    <row r="6" spans="1:9" x14ac:dyDescent="0.4">
      <c r="A6" s="142"/>
      <c r="B6" s="142"/>
      <c r="C6" s="142"/>
      <c r="D6" s="142"/>
      <c r="E6" s="142"/>
      <c r="F6" s="142"/>
      <c r="G6" s="142"/>
      <c r="H6" s="142"/>
      <c r="I6" s="142"/>
    </row>
    <row r="7" spans="1:9" x14ac:dyDescent="0.4">
      <c r="A7" s="142"/>
      <c r="B7" s="142"/>
      <c r="C7" s="142"/>
      <c r="D7" s="142"/>
      <c r="E7" s="142"/>
      <c r="F7" s="142"/>
      <c r="G7" s="142"/>
      <c r="H7" s="142"/>
      <c r="I7" s="142"/>
    </row>
    <row r="8" spans="1:9" x14ac:dyDescent="0.4">
      <c r="A8" s="142"/>
      <c r="B8" s="142"/>
      <c r="C8" s="142"/>
      <c r="D8" s="142"/>
      <c r="E8" s="142"/>
      <c r="F8" s="142"/>
      <c r="G8" s="142"/>
      <c r="H8" s="142"/>
      <c r="I8" s="142"/>
    </row>
    <row r="9" spans="1:9" x14ac:dyDescent="0.4">
      <c r="A9" s="142"/>
      <c r="B9" s="142"/>
      <c r="C9" s="142"/>
      <c r="D9" s="142"/>
      <c r="E9" s="142"/>
      <c r="F9" s="142"/>
      <c r="G9" s="142"/>
      <c r="H9" s="142"/>
      <c r="I9" s="142"/>
    </row>
    <row r="10" spans="1:9" x14ac:dyDescent="0.4">
      <c r="A10" s="142"/>
      <c r="B10" s="142"/>
      <c r="C10" s="142"/>
      <c r="D10" s="142"/>
      <c r="E10" s="142"/>
      <c r="F10" s="142"/>
      <c r="G10" s="142"/>
      <c r="H10" s="142"/>
      <c r="I10" s="142"/>
    </row>
    <row r="11" spans="1:9" x14ac:dyDescent="0.4">
      <c r="A11" s="142"/>
      <c r="B11" s="142"/>
      <c r="C11" s="142"/>
      <c r="D11" s="142"/>
      <c r="E11" s="142"/>
      <c r="F11" s="142"/>
      <c r="G11" s="142"/>
      <c r="H11" s="142"/>
      <c r="I11" s="142"/>
    </row>
    <row r="12" spans="1:9" x14ac:dyDescent="0.4">
      <c r="A12" s="142"/>
      <c r="B12" s="142"/>
      <c r="C12" s="142"/>
      <c r="D12" s="142"/>
      <c r="E12" s="142"/>
      <c r="F12" s="142"/>
      <c r="G12" s="142"/>
      <c r="H12" s="142"/>
      <c r="I12" s="142"/>
    </row>
    <row r="13" spans="1:9" x14ac:dyDescent="0.4">
      <c r="A13" s="142"/>
      <c r="B13" s="142"/>
      <c r="C13" s="142"/>
      <c r="D13" s="142"/>
      <c r="E13" s="142"/>
      <c r="F13" s="142"/>
      <c r="G13" s="142"/>
      <c r="H13" s="142"/>
      <c r="I13" s="142"/>
    </row>
    <row r="14" spans="1:9" x14ac:dyDescent="0.4">
      <c r="A14" s="142"/>
      <c r="B14" s="142"/>
      <c r="C14" s="142"/>
      <c r="D14" s="142"/>
      <c r="E14" s="142"/>
      <c r="F14" s="142"/>
      <c r="G14" s="142"/>
      <c r="H14" s="142"/>
      <c r="I14" s="142"/>
    </row>
    <row r="15" spans="1:9" x14ac:dyDescent="0.4">
      <c r="A15" s="142"/>
      <c r="B15" s="142"/>
      <c r="C15" s="142"/>
      <c r="D15" s="142"/>
      <c r="E15" s="142"/>
      <c r="F15" s="142"/>
      <c r="G15" s="142"/>
      <c r="H15" s="142"/>
      <c r="I15" s="142"/>
    </row>
    <row r="16" spans="1:9" x14ac:dyDescent="0.4">
      <c r="A16" s="142"/>
      <c r="B16" s="142"/>
      <c r="C16" s="142"/>
      <c r="D16" s="142"/>
      <c r="E16" s="142"/>
      <c r="F16" s="142"/>
      <c r="G16" s="142"/>
      <c r="H16" s="142"/>
      <c r="I16" s="142"/>
    </row>
    <row r="17" spans="1:9" x14ac:dyDescent="0.4">
      <c r="A17" s="142"/>
      <c r="B17" s="142"/>
      <c r="C17" s="142"/>
      <c r="D17" s="142"/>
      <c r="E17" s="142"/>
      <c r="F17" s="142"/>
      <c r="G17" s="142"/>
      <c r="H17" s="142"/>
      <c r="I17" s="142"/>
    </row>
    <row r="18" spans="1:9" x14ac:dyDescent="0.4">
      <c r="A18" s="142"/>
      <c r="B18" s="142"/>
      <c r="C18" s="142"/>
      <c r="D18" s="142"/>
      <c r="E18" s="142"/>
      <c r="F18" s="142"/>
      <c r="G18" s="142"/>
      <c r="H18" s="142"/>
      <c r="I18" s="142"/>
    </row>
    <row r="19" spans="1:9" x14ac:dyDescent="0.4">
      <c r="A19" s="142"/>
      <c r="B19" s="142"/>
      <c r="C19" s="142"/>
      <c r="D19" s="142"/>
      <c r="E19" s="142"/>
      <c r="F19" s="142"/>
      <c r="G19" s="142"/>
      <c r="H19" s="142"/>
      <c r="I19" s="142"/>
    </row>
    <row r="20" spans="1:9" x14ac:dyDescent="0.4">
      <c r="A20" s="142"/>
      <c r="B20" s="142"/>
      <c r="C20" s="142"/>
      <c r="D20" s="142"/>
      <c r="E20" s="142"/>
      <c r="F20" s="142"/>
      <c r="G20" s="142"/>
      <c r="H20" s="142"/>
      <c r="I20" s="142"/>
    </row>
    <row r="21" spans="1:9" x14ac:dyDescent="0.4">
      <c r="A21" s="142"/>
      <c r="B21" s="142"/>
      <c r="C21" s="142"/>
      <c r="D21" s="142"/>
      <c r="E21" s="142"/>
      <c r="F21" s="142"/>
      <c r="G21" s="142"/>
      <c r="H21" s="142"/>
      <c r="I21" s="142"/>
    </row>
    <row r="22" spans="1:9" x14ac:dyDescent="0.4">
      <c r="A22" s="142"/>
      <c r="B22" s="142"/>
      <c r="C22" s="142"/>
      <c r="D22" s="142"/>
      <c r="E22" s="142"/>
      <c r="F22" s="142"/>
      <c r="G22" s="142"/>
      <c r="H22" s="142"/>
      <c r="I22" s="142"/>
    </row>
    <row r="23" spans="1:9" x14ac:dyDescent="0.4">
      <c r="A23" s="142"/>
      <c r="B23" s="142"/>
      <c r="C23" s="142"/>
      <c r="D23" s="142"/>
      <c r="E23" s="142"/>
      <c r="F23" s="142"/>
      <c r="G23" s="142"/>
      <c r="H23" s="142"/>
      <c r="I23" s="142"/>
    </row>
    <row r="24" spans="1:9" x14ac:dyDescent="0.4">
      <c r="A24" s="142"/>
      <c r="B24" s="142"/>
      <c r="C24" s="142"/>
      <c r="D24" s="142"/>
      <c r="E24" s="142"/>
      <c r="F24" s="142"/>
      <c r="G24" s="142"/>
      <c r="H24" s="142"/>
      <c r="I24" s="142"/>
    </row>
    <row r="25" spans="1:9" x14ac:dyDescent="0.4">
      <c r="A25" s="142"/>
      <c r="B25" s="142"/>
      <c r="C25" s="142"/>
      <c r="D25" s="142"/>
      <c r="E25" s="142"/>
      <c r="F25" s="142"/>
      <c r="G25" s="142"/>
      <c r="H25" s="142"/>
      <c r="I25" s="142"/>
    </row>
    <row r="26" spans="1:9" x14ac:dyDescent="0.4">
      <c r="A26" s="142"/>
      <c r="B26" s="142"/>
      <c r="C26" s="142"/>
      <c r="D26" s="142"/>
      <c r="E26" s="142"/>
      <c r="F26" s="142"/>
      <c r="G26" s="142"/>
      <c r="H26" s="142"/>
      <c r="I26" s="142"/>
    </row>
    <row r="27" spans="1:9" x14ac:dyDescent="0.4">
      <c r="A27" s="142"/>
      <c r="B27" s="142"/>
      <c r="C27" s="142"/>
      <c r="D27" s="142"/>
      <c r="E27" s="142"/>
      <c r="F27" s="142"/>
      <c r="G27" s="142"/>
      <c r="H27" s="142"/>
      <c r="I27" s="142"/>
    </row>
    <row r="28" spans="1:9" x14ac:dyDescent="0.4">
      <c r="A28" s="142"/>
      <c r="B28" s="142"/>
      <c r="C28" s="142"/>
      <c r="D28" s="142"/>
      <c r="E28" s="142"/>
      <c r="F28" s="142"/>
      <c r="G28" s="142"/>
      <c r="H28" s="142"/>
      <c r="I28" s="142"/>
    </row>
    <row r="29" spans="1:9" x14ac:dyDescent="0.4">
      <c r="A29" s="142"/>
      <c r="B29" s="142"/>
      <c r="C29" s="142"/>
      <c r="D29" s="142"/>
      <c r="E29" s="142"/>
      <c r="F29" s="142"/>
      <c r="G29" s="142"/>
      <c r="H29" s="142"/>
      <c r="I29" s="142"/>
    </row>
    <row r="30" spans="1:9" x14ac:dyDescent="0.4">
      <c r="A30" s="142"/>
      <c r="B30" s="142"/>
      <c r="C30" s="142"/>
      <c r="D30" s="142"/>
      <c r="E30" s="142"/>
      <c r="F30" s="142"/>
      <c r="G30" s="142"/>
      <c r="H30" s="142"/>
      <c r="I30" s="142"/>
    </row>
    <row r="31" spans="1:9" x14ac:dyDescent="0.4">
      <c r="A31" s="142"/>
      <c r="B31" s="142"/>
      <c r="C31" s="142"/>
      <c r="D31" s="142"/>
      <c r="E31" s="142"/>
      <c r="F31" s="142"/>
      <c r="G31" s="142"/>
      <c r="H31" s="142"/>
      <c r="I31" s="142"/>
    </row>
    <row r="32" spans="1:9" x14ac:dyDescent="0.4">
      <c r="A32" s="142"/>
      <c r="B32" s="142"/>
      <c r="C32" s="142"/>
      <c r="D32" s="142"/>
      <c r="E32" s="142"/>
      <c r="F32" s="142"/>
      <c r="G32" s="142"/>
      <c r="H32" s="142"/>
      <c r="I32" s="142"/>
    </row>
    <row r="33" spans="1:9" x14ac:dyDescent="0.4">
      <c r="A33" s="142"/>
      <c r="B33" s="142"/>
      <c r="C33" s="142"/>
      <c r="D33" s="142"/>
      <c r="E33" s="142"/>
      <c r="F33" s="142"/>
      <c r="G33" s="142"/>
      <c r="H33" s="142"/>
      <c r="I33" s="142"/>
    </row>
    <row r="34" spans="1:9" x14ac:dyDescent="0.4">
      <c r="A34" s="142"/>
      <c r="B34" s="142"/>
      <c r="C34" s="142"/>
      <c r="D34" s="142"/>
      <c r="E34" s="142"/>
      <c r="F34" s="142"/>
      <c r="G34" s="142"/>
      <c r="H34" s="142"/>
      <c r="I34" s="142"/>
    </row>
    <row r="35" spans="1:9" x14ac:dyDescent="0.4">
      <c r="A35" s="142"/>
      <c r="B35" s="142"/>
      <c r="C35" s="142"/>
      <c r="D35" s="142"/>
      <c r="E35" s="142"/>
      <c r="F35" s="142"/>
      <c r="G35" s="142"/>
      <c r="H35" s="142"/>
      <c r="I35" s="142"/>
    </row>
    <row r="36" spans="1:9" x14ac:dyDescent="0.4">
      <c r="A36" s="142"/>
      <c r="B36" s="142"/>
      <c r="C36" s="142"/>
      <c r="D36" s="142"/>
      <c r="E36" s="142"/>
      <c r="F36" s="142"/>
      <c r="G36" s="142"/>
      <c r="H36" s="142"/>
      <c r="I36" s="142"/>
    </row>
    <row r="37" spans="1:9" x14ac:dyDescent="0.4">
      <c r="A37" s="142"/>
      <c r="B37" s="142"/>
      <c r="C37" s="142"/>
      <c r="D37" s="142"/>
      <c r="E37" s="142"/>
      <c r="F37" s="142"/>
      <c r="G37" s="142"/>
      <c r="H37" s="142"/>
      <c r="I37" s="142"/>
    </row>
    <row r="38" spans="1:9" x14ac:dyDescent="0.4">
      <c r="A38" s="142"/>
      <c r="B38" s="142"/>
      <c r="C38" s="142"/>
      <c r="D38" s="142"/>
      <c r="E38" s="142"/>
      <c r="F38" s="142"/>
      <c r="G38" s="142"/>
      <c r="H38" s="142"/>
      <c r="I38" s="142"/>
    </row>
    <row r="39" spans="1:9" x14ac:dyDescent="0.4">
      <c r="A39" s="142"/>
      <c r="B39" s="142"/>
      <c r="C39" s="142"/>
      <c r="D39" s="142"/>
      <c r="E39" s="142"/>
      <c r="F39" s="142"/>
      <c r="G39" s="142"/>
      <c r="H39" s="142"/>
      <c r="I39" s="142"/>
    </row>
    <row r="40" spans="1:9" x14ac:dyDescent="0.4">
      <c r="A40" s="142"/>
      <c r="B40" s="142"/>
      <c r="C40" s="142"/>
      <c r="D40" s="142"/>
      <c r="E40" s="142"/>
      <c r="F40" s="142"/>
      <c r="G40" s="142"/>
      <c r="H40" s="142"/>
      <c r="I40" s="142"/>
    </row>
    <row r="41" spans="1:9" x14ac:dyDescent="0.4">
      <c r="A41" s="142"/>
      <c r="B41" s="142"/>
      <c r="C41" s="142"/>
      <c r="D41" s="142"/>
      <c r="E41" s="142"/>
      <c r="F41" s="142"/>
      <c r="G41" s="142"/>
      <c r="H41" s="142"/>
      <c r="I41" s="142"/>
    </row>
    <row r="42" spans="1:9" x14ac:dyDescent="0.4">
      <c r="A42" s="142"/>
      <c r="B42" s="142"/>
      <c r="C42" s="142"/>
      <c r="D42" s="142"/>
      <c r="E42" s="142"/>
      <c r="F42" s="142"/>
      <c r="G42" s="142"/>
      <c r="H42" s="142"/>
      <c r="I42" s="142"/>
    </row>
    <row r="43" spans="1:9" x14ac:dyDescent="0.4">
      <c r="A43" s="142"/>
      <c r="B43" s="142"/>
      <c r="C43" s="142"/>
      <c r="D43" s="142"/>
      <c r="E43" s="142"/>
      <c r="F43" s="142"/>
      <c r="G43" s="142"/>
      <c r="H43" s="142"/>
      <c r="I43" s="142"/>
    </row>
    <row r="44" spans="1:9" x14ac:dyDescent="0.4">
      <c r="A44" s="142"/>
      <c r="B44" s="142"/>
      <c r="C44" s="142"/>
      <c r="D44" s="142"/>
      <c r="E44" s="142"/>
      <c r="F44" s="142"/>
      <c r="G44" s="142"/>
      <c r="H44" s="142"/>
      <c r="I44" s="142"/>
    </row>
    <row r="45" spans="1:9" x14ac:dyDescent="0.4">
      <c r="A45" s="142"/>
      <c r="B45" s="142"/>
      <c r="C45" s="142"/>
      <c r="D45" s="142"/>
      <c r="E45" s="142"/>
      <c r="F45" s="142"/>
      <c r="G45" s="142"/>
      <c r="H45" s="142"/>
      <c r="I45" s="142"/>
    </row>
    <row r="46" spans="1:9" x14ac:dyDescent="0.4">
      <c r="A46" s="142"/>
      <c r="B46" s="142"/>
      <c r="C46" s="142"/>
      <c r="D46" s="142"/>
      <c r="E46" s="142"/>
      <c r="F46" s="142"/>
      <c r="G46" s="142"/>
      <c r="H46" s="142"/>
      <c r="I46" s="142"/>
    </row>
    <row r="47" spans="1:9" x14ac:dyDescent="0.4">
      <c r="A47" s="142"/>
      <c r="B47" s="142"/>
      <c r="C47" s="142"/>
      <c r="D47" s="142"/>
      <c r="E47" s="142"/>
      <c r="F47" s="142"/>
      <c r="G47" s="142"/>
      <c r="H47" s="142"/>
      <c r="I47" s="142"/>
    </row>
    <row r="48" spans="1:9" x14ac:dyDescent="0.4">
      <c r="A48" s="142"/>
      <c r="B48" s="142"/>
      <c r="C48" s="142"/>
      <c r="D48" s="142"/>
      <c r="E48" s="142"/>
      <c r="F48" s="142"/>
      <c r="G48" s="142"/>
      <c r="H48" s="142"/>
      <c r="I48" s="142"/>
    </row>
    <row r="49" spans="1:9" x14ac:dyDescent="0.4">
      <c r="A49" s="142"/>
      <c r="B49" s="142"/>
      <c r="C49" s="142"/>
      <c r="D49" s="142"/>
      <c r="E49" s="142"/>
      <c r="F49" s="142"/>
      <c r="G49" s="142"/>
      <c r="H49" s="142"/>
      <c r="I49" s="142"/>
    </row>
    <row r="50" spans="1:9" x14ac:dyDescent="0.4">
      <c r="A50" s="142"/>
      <c r="B50" s="142"/>
      <c r="C50" s="142"/>
      <c r="D50" s="142"/>
      <c r="E50" s="142"/>
      <c r="F50" s="142"/>
      <c r="G50" s="142"/>
      <c r="H50" s="142"/>
      <c r="I50" s="142"/>
    </row>
    <row r="51" spans="1:9" x14ac:dyDescent="0.4">
      <c r="A51" s="143" t="s">
        <v>447</v>
      </c>
      <c r="B51" s="143"/>
      <c r="C51" s="143"/>
      <c r="D51" s="143"/>
      <c r="E51" s="143"/>
      <c r="F51" s="142"/>
      <c r="G51" s="142"/>
      <c r="H51" s="142"/>
      <c r="I51" s="142"/>
    </row>
    <row r="52" spans="1:9" x14ac:dyDescent="0.4">
      <c r="A52" s="144" t="s">
        <v>448</v>
      </c>
      <c r="B52" s="143"/>
      <c r="C52" s="143"/>
      <c r="D52" s="143"/>
      <c r="E52" s="143"/>
      <c r="F52" s="142"/>
      <c r="G52" s="142"/>
      <c r="H52" s="142"/>
      <c r="I52" s="142"/>
    </row>
    <row r="53" spans="1:9" x14ac:dyDescent="0.4">
      <c r="B53" s="142"/>
      <c r="C53" s="142"/>
      <c r="D53" s="142"/>
      <c r="E53" s="142"/>
      <c r="F53" s="142"/>
      <c r="G53" s="142"/>
      <c r="H53" s="142"/>
      <c r="I53" s="142"/>
    </row>
    <row r="54" spans="1:9" x14ac:dyDescent="0.4">
      <c r="A54" s="142"/>
      <c r="B54" s="142"/>
      <c r="C54" s="142"/>
      <c r="D54" s="142"/>
      <c r="E54" s="142"/>
      <c r="F54" s="142"/>
      <c r="G54" s="142"/>
      <c r="H54" s="142"/>
      <c r="I54" s="142"/>
    </row>
    <row r="55" spans="1:9" x14ac:dyDescent="0.4">
      <c r="A55" s="142"/>
      <c r="B55" s="142"/>
      <c r="C55" s="142"/>
      <c r="D55" s="142"/>
      <c r="E55" s="142"/>
      <c r="F55" s="142"/>
      <c r="G55" s="142"/>
      <c r="H55" s="142"/>
      <c r="I55" s="142"/>
    </row>
  </sheetData>
  <sheetProtection algorithmName="SHA-512" hashValue="w+kFFrhatqfbjCZJKDsO4giVBgh8MQLK8ENACK5WXtONnXT8tHsFSbgBvsyzVRehDzS7bxsbJDor9Ug8FTzgsQ==" saltValue="NsLXeSpfny7Di5u66JjpUA==" spinCount="100000" sheet="1" objects="1" scenarios="1"/>
  <hyperlinks>
    <hyperlink ref="A52" r:id="rId1" xr:uid="{2B3113A5-4B8A-4B7F-BC75-1369C71ACA6D}"/>
  </hyperlinks>
  <pageMargins left="0.7" right="0.7" top="0.78740157499999996" bottom="0.78740157499999996"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E13"/>
  <sheetViews>
    <sheetView workbookViewId="0">
      <selection activeCell="A2" sqref="A2:G2"/>
    </sheetView>
  </sheetViews>
  <sheetFormatPr baseColWidth="10" defaultColWidth="11.42578125" defaultRowHeight="15.4" x14ac:dyDescent="0.45"/>
  <cols>
    <col min="1" max="1" width="13.140625" style="15" customWidth="1"/>
    <col min="2" max="2" width="85.35546875" style="15" customWidth="1"/>
    <col min="3" max="16384" width="11.42578125" style="15"/>
  </cols>
  <sheetData>
    <row r="1" spans="1:5" ht="15.75" thickBot="1" x14ac:dyDescent="0.5">
      <c r="A1" s="46" t="str">
        <f>Ergebnisse!A27</f>
        <v>Shikimisäure</v>
      </c>
      <c r="B1" s="22">
        <v>6</v>
      </c>
      <c r="C1" s="23">
        <f>MAX($A$5:$A$22)-1</f>
        <v>5</v>
      </c>
    </row>
    <row r="2" spans="1:5" ht="15.75" thickTop="1" x14ac:dyDescent="0.45">
      <c r="A2" s="21" t="s">
        <v>101</v>
      </c>
      <c r="B2" s="16" t="s">
        <v>102</v>
      </c>
      <c r="C2" s="15" t="s">
        <v>190</v>
      </c>
      <c r="E2" s="14" t="s">
        <v>348</v>
      </c>
    </row>
    <row r="3" spans="1:5" x14ac:dyDescent="0.45">
      <c r="A3" s="31">
        <v>1</v>
      </c>
      <c r="B3" s="20" t="s">
        <v>300</v>
      </c>
      <c r="E3" s="14">
        <v>2019</v>
      </c>
    </row>
    <row r="4" spans="1:5" ht="15.75" customHeight="1" x14ac:dyDescent="0.45">
      <c r="A4" s="31">
        <v>2</v>
      </c>
      <c r="B4" s="20" t="s">
        <v>301</v>
      </c>
      <c r="C4" s="15" t="s">
        <v>104</v>
      </c>
      <c r="E4" s="14">
        <v>2019</v>
      </c>
    </row>
    <row r="5" spans="1:5" x14ac:dyDescent="0.45">
      <c r="A5" s="31">
        <v>3</v>
      </c>
      <c r="B5" s="20" t="s">
        <v>6</v>
      </c>
      <c r="C5" s="32"/>
      <c r="E5" s="14">
        <v>2019</v>
      </c>
    </row>
    <row r="6" spans="1:5" ht="15.75" x14ac:dyDescent="0.45">
      <c r="A6" s="31">
        <v>4</v>
      </c>
      <c r="B6" s="14" t="s">
        <v>345</v>
      </c>
      <c r="C6" s="32"/>
      <c r="E6" s="14">
        <v>2019</v>
      </c>
    </row>
    <row r="7" spans="1:5" x14ac:dyDescent="0.45">
      <c r="A7" s="31">
        <v>5</v>
      </c>
      <c r="B7" s="20" t="s">
        <v>193</v>
      </c>
      <c r="E7" s="14"/>
    </row>
    <row r="8" spans="1:5" x14ac:dyDescent="0.45">
      <c r="A8" s="31">
        <v>6</v>
      </c>
      <c r="B8" s="64" t="s">
        <v>379</v>
      </c>
    </row>
    <row r="12" spans="1:5" x14ac:dyDescent="0.45">
      <c r="B12" s="14" t="s">
        <v>350</v>
      </c>
      <c r="C12" s="14"/>
      <c r="D12" s="104" t="s">
        <v>349</v>
      </c>
    </row>
    <row r="13" spans="1:5" x14ac:dyDescent="0.45">
      <c r="B13" s="14" t="s">
        <v>359</v>
      </c>
      <c r="D13" s="15" t="s">
        <v>353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7"/>
  <dimension ref="A1:E8"/>
  <sheetViews>
    <sheetView topLeftCell="C1" workbookViewId="0">
      <selection activeCell="A2" sqref="A2:G2"/>
    </sheetView>
  </sheetViews>
  <sheetFormatPr baseColWidth="10" defaultColWidth="11.42578125" defaultRowHeight="15.4" x14ac:dyDescent="0.45"/>
  <cols>
    <col min="1" max="1" width="13.140625" style="15" customWidth="1"/>
    <col min="2" max="2" width="66.42578125" style="15" customWidth="1"/>
    <col min="3" max="16384" width="11.42578125" style="15"/>
  </cols>
  <sheetData>
    <row r="1" spans="1:5" ht="15.75" thickBot="1" x14ac:dyDescent="0.5">
      <c r="A1" s="46" t="s">
        <v>175</v>
      </c>
      <c r="B1" s="22">
        <v>4</v>
      </c>
      <c r="C1" s="23">
        <f>MAX($A$3:$A$6)-1</f>
        <v>3</v>
      </c>
    </row>
    <row r="2" spans="1:5" ht="15.75" thickTop="1" x14ac:dyDescent="0.45">
      <c r="A2" s="21" t="s">
        <v>101</v>
      </c>
      <c r="B2" s="16" t="s">
        <v>102</v>
      </c>
      <c r="C2" s="15" t="s">
        <v>190</v>
      </c>
      <c r="E2" s="14" t="s">
        <v>348</v>
      </c>
    </row>
    <row r="3" spans="1:5" x14ac:dyDescent="0.45">
      <c r="A3" s="31">
        <v>1</v>
      </c>
      <c r="B3" s="42" t="s">
        <v>5</v>
      </c>
      <c r="C3" s="32"/>
      <c r="E3" s="14">
        <v>2019</v>
      </c>
    </row>
    <row r="4" spans="1:5" ht="15.75" x14ac:dyDescent="0.45">
      <c r="A4" s="31">
        <v>2</v>
      </c>
      <c r="B4" s="14" t="s">
        <v>345</v>
      </c>
      <c r="C4" s="32"/>
      <c r="E4" s="14">
        <v>2019</v>
      </c>
    </row>
    <row r="5" spans="1:5" x14ac:dyDescent="0.45">
      <c r="A5" s="31">
        <v>3</v>
      </c>
      <c r="B5" s="20" t="s">
        <v>193</v>
      </c>
      <c r="C5" s="20"/>
      <c r="E5" s="14"/>
    </row>
    <row r="6" spans="1:5" x14ac:dyDescent="0.45">
      <c r="A6" s="31">
        <v>4</v>
      </c>
      <c r="B6" s="64" t="s">
        <v>379</v>
      </c>
      <c r="E6" s="14"/>
    </row>
    <row r="7" spans="1:5" x14ac:dyDescent="0.45">
      <c r="E7" s="14"/>
    </row>
    <row r="8" spans="1:5" x14ac:dyDescent="0.45">
      <c r="E8"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G14"/>
  <sheetViews>
    <sheetView workbookViewId="0">
      <selection activeCell="A2" sqref="A2:G2"/>
    </sheetView>
  </sheetViews>
  <sheetFormatPr baseColWidth="10" defaultColWidth="11.42578125" defaultRowHeight="15.4" x14ac:dyDescent="0.45"/>
  <cols>
    <col min="1" max="1" width="13.140625" style="15" customWidth="1"/>
    <col min="2" max="2" width="105.42578125" style="15" bestFit="1" customWidth="1"/>
    <col min="3" max="16384" width="11.42578125" style="15"/>
  </cols>
  <sheetData>
    <row r="1" spans="1:7" ht="15.75" thickBot="1" x14ac:dyDescent="0.5">
      <c r="A1" s="46" t="str">
        <f>Ergebnisse!A30</f>
        <v>Sorbinsäure</v>
      </c>
      <c r="B1" s="22">
        <v>12</v>
      </c>
      <c r="C1" s="23">
        <f>MAX($A$3:$A$14)-1</f>
        <v>11</v>
      </c>
    </row>
    <row r="2" spans="1:7" ht="15.75" thickTop="1" x14ac:dyDescent="0.45">
      <c r="A2" s="21" t="s">
        <v>101</v>
      </c>
      <c r="B2" s="16" t="s">
        <v>102</v>
      </c>
      <c r="C2" s="15" t="s">
        <v>190</v>
      </c>
      <c r="D2" s="129"/>
      <c r="E2" s="14" t="s">
        <v>348</v>
      </c>
    </row>
    <row r="3" spans="1:7" x14ac:dyDescent="0.45">
      <c r="A3" s="31">
        <v>1</v>
      </c>
      <c r="B3" s="20" t="s">
        <v>304</v>
      </c>
      <c r="C3" s="33"/>
      <c r="D3" s="129" t="s">
        <v>438</v>
      </c>
      <c r="E3" s="14">
        <v>2019</v>
      </c>
    </row>
    <row r="4" spans="1:7" x14ac:dyDescent="0.45">
      <c r="A4" s="31">
        <v>2</v>
      </c>
      <c r="B4" s="20" t="s">
        <v>305</v>
      </c>
      <c r="C4" s="33" t="s">
        <v>104</v>
      </c>
      <c r="D4" s="129" t="s">
        <v>438</v>
      </c>
      <c r="E4" s="14">
        <v>2019</v>
      </c>
    </row>
    <row r="5" spans="1:7" x14ac:dyDescent="0.45">
      <c r="A5" s="31">
        <v>3</v>
      </c>
      <c r="B5" s="20" t="s">
        <v>306</v>
      </c>
      <c r="C5" s="33"/>
      <c r="D5" s="129" t="s">
        <v>438</v>
      </c>
      <c r="E5" s="85" t="s">
        <v>354</v>
      </c>
      <c r="G5" s="83" t="s">
        <v>360</v>
      </c>
    </row>
    <row r="6" spans="1:7" x14ac:dyDescent="0.45">
      <c r="A6" s="31">
        <v>4</v>
      </c>
      <c r="B6" s="20" t="s">
        <v>343</v>
      </c>
      <c r="C6" s="33" t="s">
        <v>104</v>
      </c>
      <c r="D6" s="129" t="s">
        <v>438</v>
      </c>
      <c r="E6" s="85" t="s">
        <v>354</v>
      </c>
      <c r="G6" s="83" t="s">
        <v>360</v>
      </c>
    </row>
    <row r="7" spans="1:7" ht="27.75" x14ac:dyDescent="0.45">
      <c r="A7" s="31">
        <v>5</v>
      </c>
      <c r="B7" s="45" t="s">
        <v>312</v>
      </c>
      <c r="D7" s="129" t="s">
        <v>438</v>
      </c>
      <c r="E7" s="85" t="s">
        <v>354</v>
      </c>
      <c r="G7" s="83" t="s">
        <v>360</v>
      </c>
    </row>
    <row r="8" spans="1:7" x14ac:dyDescent="0.45">
      <c r="A8" s="31">
        <v>6</v>
      </c>
      <c r="B8" s="20" t="s">
        <v>307</v>
      </c>
      <c r="C8" s="33" t="s">
        <v>104</v>
      </c>
      <c r="E8" s="14">
        <v>2021</v>
      </c>
    </row>
    <row r="9" spans="1:7" x14ac:dyDescent="0.45">
      <c r="A9" s="31">
        <v>7</v>
      </c>
      <c r="B9" s="20" t="s">
        <v>241</v>
      </c>
      <c r="C9" s="33"/>
      <c r="E9" s="14">
        <v>2021</v>
      </c>
    </row>
    <row r="10" spans="1:7" x14ac:dyDescent="0.45">
      <c r="A10" s="31">
        <v>8</v>
      </c>
      <c r="B10" s="20" t="s">
        <v>242</v>
      </c>
      <c r="C10" s="33" t="s">
        <v>104</v>
      </c>
      <c r="E10" s="14">
        <v>2021</v>
      </c>
    </row>
    <row r="11" spans="1:7" x14ac:dyDescent="0.45">
      <c r="A11" s="31">
        <v>9</v>
      </c>
      <c r="B11" s="20" t="s">
        <v>7</v>
      </c>
      <c r="C11" s="33"/>
      <c r="E11" s="14">
        <v>2021</v>
      </c>
    </row>
    <row r="12" spans="1:7" ht="15.75" x14ac:dyDescent="0.45">
      <c r="A12" s="31">
        <v>10</v>
      </c>
      <c r="B12" s="14" t="s">
        <v>345</v>
      </c>
      <c r="C12" s="33"/>
      <c r="E12" s="14">
        <v>2021</v>
      </c>
    </row>
    <row r="13" spans="1:7" x14ac:dyDescent="0.45">
      <c r="A13" s="31">
        <v>11</v>
      </c>
      <c r="B13" s="20" t="s">
        <v>193</v>
      </c>
      <c r="C13" s="20"/>
      <c r="E13" s="14"/>
    </row>
    <row r="14" spans="1:7" x14ac:dyDescent="0.45">
      <c r="A14" s="31">
        <v>12</v>
      </c>
      <c r="B14" s="64" t="s">
        <v>379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8"/>
  <dimension ref="A1:E11"/>
  <sheetViews>
    <sheetView workbookViewId="0">
      <selection activeCell="A2" sqref="A2:G2"/>
    </sheetView>
  </sheetViews>
  <sheetFormatPr baseColWidth="10" defaultColWidth="11.42578125" defaultRowHeight="15.4" x14ac:dyDescent="0.45"/>
  <cols>
    <col min="1" max="1" width="13.140625" style="15" customWidth="1"/>
    <col min="2" max="2" width="99.5703125" style="15" bestFit="1" customWidth="1"/>
    <col min="3" max="16384" width="11.42578125" style="15"/>
  </cols>
  <sheetData>
    <row r="1" spans="1:5" ht="15.75" thickBot="1" x14ac:dyDescent="0.5">
      <c r="A1" s="46" t="s">
        <v>177</v>
      </c>
      <c r="B1" s="22">
        <v>8</v>
      </c>
      <c r="C1" s="23">
        <f>MAX($A$5:$A$10)-1</f>
        <v>7</v>
      </c>
    </row>
    <row r="2" spans="1:5" ht="15.75" thickTop="1" x14ac:dyDescent="0.45">
      <c r="A2" s="21" t="s">
        <v>101</v>
      </c>
      <c r="B2" s="16" t="s">
        <v>102</v>
      </c>
      <c r="C2" s="15" t="s">
        <v>192</v>
      </c>
      <c r="E2" s="14" t="s">
        <v>348</v>
      </c>
    </row>
    <row r="3" spans="1:5" x14ac:dyDescent="0.45">
      <c r="A3" s="96">
        <v>1</v>
      </c>
      <c r="B3" s="97" t="s">
        <v>8</v>
      </c>
      <c r="C3" s="14"/>
      <c r="E3" s="14">
        <v>2017</v>
      </c>
    </row>
    <row r="4" spans="1:5" x14ac:dyDescent="0.45">
      <c r="A4" s="96">
        <v>2</v>
      </c>
      <c r="B4" s="97" t="s">
        <v>9</v>
      </c>
      <c r="C4" s="98" t="s">
        <v>104</v>
      </c>
      <c r="E4" s="14">
        <v>2017</v>
      </c>
    </row>
    <row r="5" spans="1:5" x14ac:dyDescent="0.45">
      <c r="A5" s="96">
        <v>3</v>
      </c>
      <c r="B5" s="97" t="s">
        <v>243</v>
      </c>
      <c r="C5" s="98"/>
      <c r="E5" s="14">
        <v>2017</v>
      </c>
    </row>
    <row r="6" spans="1:5" x14ac:dyDescent="0.45">
      <c r="A6" s="96">
        <v>4</v>
      </c>
      <c r="B6" s="97" t="s">
        <v>242</v>
      </c>
      <c r="C6" s="98" t="s">
        <v>104</v>
      </c>
      <c r="E6" s="14">
        <v>2017</v>
      </c>
    </row>
    <row r="7" spans="1:5" x14ac:dyDescent="0.45">
      <c r="A7" s="96">
        <v>5</v>
      </c>
      <c r="B7" s="97" t="s">
        <v>7</v>
      </c>
      <c r="C7" s="98"/>
      <c r="E7" s="14">
        <v>2017</v>
      </c>
    </row>
    <row r="8" spans="1:5" ht="15.75" x14ac:dyDescent="0.45">
      <c r="A8" s="96">
        <v>6</v>
      </c>
      <c r="B8" s="14" t="s">
        <v>345</v>
      </c>
      <c r="C8" s="98"/>
      <c r="E8" s="14">
        <v>2017</v>
      </c>
    </row>
    <row r="9" spans="1:5" x14ac:dyDescent="0.45">
      <c r="A9" s="96">
        <v>7</v>
      </c>
      <c r="B9" s="20" t="s">
        <v>193</v>
      </c>
      <c r="C9" s="20"/>
    </row>
    <row r="10" spans="1:5" x14ac:dyDescent="0.45">
      <c r="A10" s="96">
        <v>8</v>
      </c>
      <c r="B10" s="64" t="s">
        <v>379</v>
      </c>
      <c r="C10" s="14"/>
    </row>
    <row r="11" spans="1:5" x14ac:dyDescent="0.45">
      <c r="D11" s="8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E17"/>
  <sheetViews>
    <sheetView workbookViewId="0">
      <selection activeCell="A2" sqref="A2:G2"/>
    </sheetView>
  </sheetViews>
  <sheetFormatPr baseColWidth="10" defaultColWidth="11.42578125" defaultRowHeight="15.4" x14ac:dyDescent="0.45"/>
  <cols>
    <col min="1" max="1" width="13.140625" style="15" customWidth="1"/>
    <col min="2" max="2" width="110.85546875" style="15" bestFit="1" customWidth="1"/>
    <col min="3" max="16384" width="11.42578125" style="15"/>
  </cols>
  <sheetData>
    <row r="1" spans="1:5" ht="15.75" thickBot="1" x14ac:dyDescent="0.5">
      <c r="A1" s="46" t="s">
        <v>178</v>
      </c>
      <c r="B1" s="22">
        <v>8</v>
      </c>
      <c r="C1" s="23">
        <f>MAX($A$5:$A$10)-1</f>
        <v>7</v>
      </c>
    </row>
    <row r="2" spans="1:5" ht="15.75" thickTop="1" x14ac:dyDescent="0.45">
      <c r="A2" s="21" t="s">
        <v>101</v>
      </c>
      <c r="B2" s="16" t="s">
        <v>102</v>
      </c>
      <c r="C2" s="15" t="s">
        <v>192</v>
      </c>
      <c r="E2" s="14" t="s">
        <v>348</v>
      </c>
    </row>
    <row r="3" spans="1:5" x14ac:dyDescent="0.45">
      <c r="A3" s="96">
        <v>1</v>
      </c>
      <c r="B3" s="97" t="s">
        <v>8</v>
      </c>
      <c r="C3" s="97"/>
      <c r="E3" s="14">
        <v>2017</v>
      </c>
    </row>
    <row r="4" spans="1:5" x14ac:dyDescent="0.45">
      <c r="A4" s="96">
        <v>2</v>
      </c>
      <c r="B4" s="97" t="s">
        <v>9</v>
      </c>
      <c r="C4" s="97" t="s">
        <v>104</v>
      </c>
      <c r="E4" s="14">
        <v>2017</v>
      </c>
    </row>
    <row r="5" spans="1:5" x14ac:dyDescent="0.45">
      <c r="A5" s="96">
        <v>3</v>
      </c>
      <c r="B5" s="97" t="s">
        <v>243</v>
      </c>
      <c r="C5" s="97"/>
      <c r="E5" s="14"/>
    </row>
    <row r="6" spans="1:5" x14ac:dyDescent="0.45">
      <c r="A6" s="96">
        <v>4</v>
      </c>
      <c r="B6" s="97" t="s">
        <v>242</v>
      </c>
      <c r="C6" s="97" t="s">
        <v>104</v>
      </c>
      <c r="E6" s="14">
        <v>2017</v>
      </c>
    </row>
    <row r="7" spans="1:5" x14ac:dyDescent="0.45">
      <c r="A7" s="96">
        <v>5</v>
      </c>
      <c r="B7" s="97" t="s">
        <v>7</v>
      </c>
      <c r="C7" s="97"/>
      <c r="E7" s="14"/>
    </row>
    <row r="8" spans="1:5" ht="15.75" x14ac:dyDescent="0.45">
      <c r="A8" s="96">
        <v>6</v>
      </c>
      <c r="B8" s="14" t="s">
        <v>345</v>
      </c>
      <c r="C8" s="97"/>
      <c r="E8" s="14">
        <v>2017</v>
      </c>
    </row>
    <row r="9" spans="1:5" x14ac:dyDescent="0.45">
      <c r="A9" s="96">
        <v>7</v>
      </c>
      <c r="B9" s="97" t="s">
        <v>193</v>
      </c>
      <c r="C9" s="97"/>
      <c r="E9" s="14"/>
    </row>
    <row r="10" spans="1:5" x14ac:dyDescent="0.45">
      <c r="A10" s="96">
        <v>8</v>
      </c>
      <c r="B10" s="64" t="s">
        <v>379</v>
      </c>
      <c r="C10" s="97"/>
    </row>
    <row r="11" spans="1:5" x14ac:dyDescent="0.45">
      <c r="D11" s="78"/>
    </row>
    <row r="14" spans="1:5" x14ac:dyDescent="0.45">
      <c r="B14" s="14" t="s">
        <v>361</v>
      </c>
      <c r="C14" s="14"/>
      <c r="D14" s="104" t="s">
        <v>349</v>
      </c>
    </row>
    <row r="15" spans="1:5" x14ac:dyDescent="0.45">
      <c r="B15" s="14" t="s">
        <v>362</v>
      </c>
      <c r="D15" s="15" t="s">
        <v>364</v>
      </c>
    </row>
    <row r="16" spans="1:5" x14ac:dyDescent="0.45">
      <c r="B16" s="14" t="s">
        <v>363</v>
      </c>
      <c r="D16" s="15" t="s">
        <v>364</v>
      </c>
    </row>
    <row r="17" spans="2:2" x14ac:dyDescent="0.45">
      <c r="B17"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9"/>
  <dimension ref="A1:G16"/>
  <sheetViews>
    <sheetView workbookViewId="0">
      <selection activeCell="A2" sqref="A2:G2"/>
    </sheetView>
  </sheetViews>
  <sheetFormatPr baseColWidth="10" defaultColWidth="11.42578125" defaultRowHeight="15.4" x14ac:dyDescent="0.45"/>
  <cols>
    <col min="1" max="1" width="13.140625" style="15" customWidth="1"/>
    <col min="2" max="2" width="92" style="15" customWidth="1"/>
    <col min="3" max="16384" width="11.42578125" style="15"/>
  </cols>
  <sheetData>
    <row r="1" spans="1:7" ht="15.75" thickBot="1" x14ac:dyDescent="0.5">
      <c r="A1" s="46" t="str">
        <f>Ergebnisse!A33</f>
        <v>Asche</v>
      </c>
      <c r="B1" s="22">
        <v>13</v>
      </c>
      <c r="C1" s="23">
        <f>MAX($A$3:$A$15)-1</f>
        <v>12</v>
      </c>
    </row>
    <row r="2" spans="1:7" ht="15.75" thickTop="1" x14ac:dyDescent="0.45">
      <c r="A2" s="21" t="s">
        <v>101</v>
      </c>
      <c r="B2" s="16" t="s">
        <v>102</v>
      </c>
      <c r="C2" s="15" t="s">
        <v>103</v>
      </c>
      <c r="E2" s="14" t="s">
        <v>348</v>
      </c>
    </row>
    <row r="3" spans="1:7" ht="18.75" customHeight="1" x14ac:dyDescent="0.45">
      <c r="A3" s="31">
        <v>1</v>
      </c>
      <c r="B3" s="42" t="s">
        <v>315</v>
      </c>
      <c r="C3" s="32"/>
      <c r="D3"/>
      <c r="E3" s="14">
        <v>2023</v>
      </c>
    </row>
    <row r="4" spans="1:7" x14ac:dyDescent="0.45">
      <c r="A4" s="31">
        <v>2</v>
      </c>
      <c r="B4" s="42" t="s">
        <v>316</v>
      </c>
      <c r="C4" s="33" t="s">
        <v>104</v>
      </c>
      <c r="D4"/>
      <c r="E4" s="14">
        <v>2023</v>
      </c>
    </row>
    <row r="5" spans="1:7" x14ac:dyDescent="0.45">
      <c r="A5" s="31">
        <v>3</v>
      </c>
      <c r="B5" s="42" t="s">
        <v>228</v>
      </c>
      <c r="C5" s="33"/>
      <c r="D5"/>
      <c r="E5" s="14">
        <v>2019</v>
      </c>
    </row>
    <row r="6" spans="1:7" x14ac:dyDescent="0.45">
      <c r="A6" s="31">
        <v>4</v>
      </c>
      <c r="B6" s="42" t="s">
        <v>244</v>
      </c>
      <c r="C6" s="33"/>
      <c r="D6"/>
      <c r="E6" s="14">
        <v>2019</v>
      </c>
    </row>
    <row r="7" spans="1:7" x14ac:dyDescent="0.45">
      <c r="A7" s="31">
        <v>5</v>
      </c>
      <c r="B7" s="42" t="s">
        <v>245</v>
      </c>
      <c r="C7" s="33" t="s">
        <v>104</v>
      </c>
      <c r="D7" s="131" t="s">
        <v>438</v>
      </c>
      <c r="E7" s="85" t="s">
        <v>354</v>
      </c>
      <c r="G7" s="83" t="s">
        <v>360</v>
      </c>
    </row>
    <row r="8" spans="1:7" x14ac:dyDescent="0.45">
      <c r="A8" s="31">
        <v>6</v>
      </c>
      <c r="B8" s="42" t="s">
        <v>321</v>
      </c>
      <c r="C8" s="33" t="s">
        <v>104</v>
      </c>
      <c r="D8" s="131" t="s">
        <v>438</v>
      </c>
      <c r="E8" s="85" t="s">
        <v>354</v>
      </c>
      <c r="G8" s="83" t="s">
        <v>360</v>
      </c>
    </row>
    <row r="9" spans="1:7" x14ac:dyDescent="0.45">
      <c r="A9" s="31">
        <v>7</v>
      </c>
      <c r="B9" s="42" t="s">
        <v>247</v>
      </c>
      <c r="C9" s="33"/>
      <c r="D9"/>
      <c r="E9" s="14">
        <v>2023</v>
      </c>
    </row>
    <row r="10" spans="1:7" x14ac:dyDescent="0.45">
      <c r="A10" s="31">
        <v>8</v>
      </c>
      <c r="B10" s="42" t="s">
        <v>248</v>
      </c>
      <c r="C10" s="33" t="s">
        <v>104</v>
      </c>
      <c r="D10" s="131" t="s">
        <v>438</v>
      </c>
      <c r="E10" s="85" t="s">
        <v>354</v>
      </c>
      <c r="G10" s="83" t="s">
        <v>360</v>
      </c>
    </row>
    <row r="11" spans="1:7" x14ac:dyDescent="0.45">
      <c r="A11" s="31">
        <v>9</v>
      </c>
      <c r="B11" s="42" t="s">
        <v>10</v>
      </c>
      <c r="D11"/>
      <c r="E11" s="14">
        <v>2023</v>
      </c>
    </row>
    <row r="12" spans="1:7" ht="27.75" x14ac:dyDescent="0.45">
      <c r="A12" s="31">
        <v>10</v>
      </c>
      <c r="B12" s="42" t="s">
        <v>327</v>
      </c>
      <c r="D12"/>
      <c r="E12" s="14">
        <v>2015</v>
      </c>
    </row>
    <row r="13" spans="1:7" x14ac:dyDescent="0.45">
      <c r="A13" s="31">
        <v>11</v>
      </c>
      <c r="B13" s="42" t="s">
        <v>434</v>
      </c>
      <c r="D13"/>
      <c r="E13" s="14">
        <v>2023</v>
      </c>
    </row>
    <row r="14" spans="1:7" x14ac:dyDescent="0.45">
      <c r="A14" s="31">
        <v>12</v>
      </c>
      <c r="B14" s="42" t="s">
        <v>193</v>
      </c>
      <c r="C14" s="20"/>
      <c r="E14" s="14"/>
    </row>
    <row r="15" spans="1:7" x14ac:dyDescent="0.45">
      <c r="A15" s="31">
        <v>13</v>
      </c>
      <c r="B15" s="64" t="s">
        <v>379</v>
      </c>
    </row>
    <row r="16" spans="1:7" x14ac:dyDescent="0.45">
      <c r="B16" s="8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0"/>
  <dimension ref="A1:G22"/>
  <sheetViews>
    <sheetView workbookViewId="0">
      <selection activeCell="A2" sqref="A2:G2"/>
    </sheetView>
  </sheetViews>
  <sheetFormatPr baseColWidth="10" defaultColWidth="11.42578125" defaultRowHeight="15.4" x14ac:dyDescent="0.45"/>
  <cols>
    <col min="1" max="1" width="22.85546875" style="15" bestFit="1" customWidth="1"/>
    <col min="2" max="2" width="95.35546875" style="15" customWidth="1"/>
    <col min="3" max="16384" width="11.42578125" style="15"/>
  </cols>
  <sheetData>
    <row r="1" spans="1:7" ht="15.75" thickBot="1" x14ac:dyDescent="0.5">
      <c r="A1" s="46" t="str">
        <f>Ergebnisse!A34</f>
        <v>Natrium</v>
      </c>
      <c r="B1" s="22">
        <v>13</v>
      </c>
      <c r="C1" s="23">
        <f>MAX($A$3:$A$15)-1</f>
        <v>12</v>
      </c>
    </row>
    <row r="2" spans="1:7" ht="15.75" thickTop="1" x14ac:dyDescent="0.45">
      <c r="A2" s="21" t="s">
        <v>101</v>
      </c>
      <c r="B2" s="16" t="s">
        <v>102</v>
      </c>
      <c r="C2" s="15" t="s">
        <v>274</v>
      </c>
      <c r="E2" s="14" t="s">
        <v>348</v>
      </c>
    </row>
    <row r="3" spans="1:7" x14ac:dyDescent="0.45">
      <c r="A3" s="31">
        <v>1</v>
      </c>
      <c r="B3" s="42" t="s">
        <v>322</v>
      </c>
      <c r="C3" s="32"/>
      <c r="D3"/>
      <c r="E3" s="14">
        <v>2023</v>
      </c>
    </row>
    <row r="4" spans="1:7" x14ac:dyDescent="0.45">
      <c r="A4" s="31">
        <v>2</v>
      </c>
      <c r="B4" s="42" t="s">
        <v>323</v>
      </c>
      <c r="C4" s="33" t="s">
        <v>104</v>
      </c>
      <c r="D4"/>
      <c r="E4" s="14">
        <v>2023</v>
      </c>
    </row>
    <row r="5" spans="1:7" x14ac:dyDescent="0.45">
      <c r="A5" s="31">
        <v>3</v>
      </c>
      <c r="B5" s="42" t="s">
        <v>324</v>
      </c>
      <c r="C5" s="33"/>
      <c r="D5"/>
      <c r="E5" s="14">
        <v>2023</v>
      </c>
    </row>
    <row r="6" spans="1:7" x14ac:dyDescent="0.45">
      <c r="A6" s="31">
        <v>4</v>
      </c>
      <c r="B6" s="42" t="s">
        <v>325</v>
      </c>
      <c r="C6" s="33" t="s">
        <v>104</v>
      </c>
      <c r="D6"/>
      <c r="E6" s="14"/>
    </row>
    <row r="7" spans="1:7" x14ac:dyDescent="0.45">
      <c r="A7" s="31">
        <v>5</v>
      </c>
      <c r="B7" s="42" t="s">
        <v>3</v>
      </c>
      <c r="C7" s="33" t="s">
        <v>104</v>
      </c>
      <c r="D7"/>
      <c r="E7" s="14">
        <v>2023</v>
      </c>
    </row>
    <row r="8" spans="1:7" x14ac:dyDescent="0.45">
      <c r="A8" s="31">
        <v>6</v>
      </c>
      <c r="B8" s="42" t="s">
        <v>4</v>
      </c>
      <c r="C8" s="33" t="s">
        <v>104</v>
      </c>
      <c r="D8"/>
      <c r="E8" s="14">
        <v>2023</v>
      </c>
    </row>
    <row r="9" spans="1:7" x14ac:dyDescent="0.45">
      <c r="A9" s="31">
        <v>7</v>
      </c>
      <c r="B9" s="42" t="s">
        <v>246</v>
      </c>
      <c r="C9" s="33"/>
      <c r="D9"/>
      <c r="E9" s="14"/>
    </row>
    <row r="10" spans="1:7" x14ac:dyDescent="0.45">
      <c r="A10" s="31">
        <v>8</v>
      </c>
      <c r="B10" s="14" t="s">
        <v>346</v>
      </c>
      <c r="C10" s="33"/>
      <c r="D10"/>
      <c r="E10" s="14">
        <v>2023</v>
      </c>
      <c r="G10" s="83"/>
    </row>
    <row r="11" spans="1:7" ht="15.75" customHeight="1" x14ac:dyDescent="0.45">
      <c r="A11" s="31">
        <v>9</v>
      </c>
      <c r="B11" s="14" t="s">
        <v>380</v>
      </c>
      <c r="C11" s="33"/>
      <c r="D11"/>
      <c r="E11" s="14">
        <v>2023</v>
      </c>
      <c r="G11" s="83"/>
    </row>
    <row r="12" spans="1:7" ht="15.75" customHeight="1" x14ac:dyDescent="0.45">
      <c r="A12" s="31">
        <v>10</v>
      </c>
      <c r="B12" s="14" t="s">
        <v>400</v>
      </c>
      <c r="C12" s="33"/>
      <c r="D12"/>
      <c r="E12" s="14"/>
      <c r="G12" s="83"/>
    </row>
    <row r="13" spans="1:7" ht="15.75" customHeight="1" x14ac:dyDescent="0.45">
      <c r="A13" s="31">
        <v>11</v>
      </c>
      <c r="B13" s="14" t="s">
        <v>401</v>
      </c>
      <c r="C13" s="33"/>
      <c r="D13"/>
      <c r="E13" s="14">
        <v>2023</v>
      </c>
      <c r="G13" s="83"/>
    </row>
    <row r="14" spans="1:7" x14ac:dyDescent="0.45">
      <c r="A14" s="31">
        <v>12</v>
      </c>
      <c r="B14" s="42" t="s">
        <v>193</v>
      </c>
      <c r="C14" s="20"/>
      <c r="E14" s="14"/>
    </row>
    <row r="15" spans="1:7" x14ac:dyDescent="0.45">
      <c r="A15" s="31">
        <v>13</v>
      </c>
      <c r="B15" s="64" t="s">
        <v>379</v>
      </c>
    </row>
    <row r="19" spans="2:4" x14ac:dyDescent="0.45">
      <c r="B19" s="14" t="s">
        <v>369</v>
      </c>
      <c r="C19" s="14"/>
      <c r="D19" s="104" t="s">
        <v>349</v>
      </c>
    </row>
    <row r="20" spans="2:4" x14ac:dyDescent="0.45">
      <c r="B20" s="14" t="s">
        <v>365</v>
      </c>
      <c r="D20" s="15" t="s">
        <v>367</v>
      </c>
    </row>
    <row r="21" spans="2:4" x14ac:dyDescent="0.45">
      <c r="B21" s="14" t="s">
        <v>366</v>
      </c>
      <c r="D21" s="15" t="s">
        <v>368</v>
      </c>
    </row>
    <row r="22" spans="2:4" x14ac:dyDescent="0.45">
      <c r="B22"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1"/>
  <dimension ref="A1:G21"/>
  <sheetViews>
    <sheetView workbookViewId="0">
      <selection activeCell="A2" sqref="A2:G2"/>
    </sheetView>
  </sheetViews>
  <sheetFormatPr baseColWidth="10" defaultColWidth="11.42578125" defaultRowHeight="15.4" x14ac:dyDescent="0.45"/>
  <cols>
    <col min="1" max="1" width="21.42578125" style="15" customWidth="1"/>
    <col min="2" max="2" width="66" style="15" customWidth="1"/>
    <col min="3" max="16384" width="11.42578125" style="15"/>
  </cols>
  <sheetData>
    <row r="1" spans="1:7" ht="15.75" thickBot="1" x14ac:dyDescent="0.5">
      <c r="A1" s="46" t="str">
        <f>Ergebnisse!A35</f>
        <v>Kalium</v>
      </c>
      <c r="B1" s="22">
        <v>13</v>
      </c>
      <c r="C1" s="23">
        <f>MAX($A$3:$A$15)-1</f>
        <v>12</v>
      </c>
    </row>
    <row r="2" spans="1:7" ht="15.75" thickTop="1" x14ac:dyDescent="0.45">
      <c r="A2" s="21" t="s">
        <v>101</v>
      </c>
      <c r="B2" s="16" t="s">
        <v>102</v>
      </c>
      <c r="C2" s="15" t="s">
        <v>274</v>
      </c>
      <c r="E2" s="14" t="s">
        <v>348</v>
      </c>
    </row>
    <row r="3" spans="1:7" ht="27.75" x14ac:dyDescent="0.45">
      <c r="A3" s="31">
        <v>1</v>
      </c>
      <c r="B3" s="42" t="s">
        <v>20</v>
      </c>
      <c r="C3" s="32"/>
      <c r="E3" s="14">
        <v>2019</v>
      </c>
    </row>
    <row r="4" spans="1:7" ht="27.75" x14ac:dyDescent="0.45">
      <c r="A4" s="31">
        <v>2</v>
      </c>
      <c r="B4" s="42" t="s">
        <v>21</v>
      </c>
      <c r="C4" s="33" t="s">
        <v>104</v>
      </c>
      <c r="E4" s="14">
        <v>2019</v>
      </c>
    </row>
    <row r="5" spans="1:7" x14ac:dyDescent="0.45">
      <c r="A5" s="31">
        <v>3</v>
      </c>
      <c r="B5" s="42" t="s">
        <v>18</v>
      </c>
      <c r="C5" s="33"/>
      <c r="E5" s="85" t="s">
        <v>354</v>
      </c>
      <c r="G5" s="83" t="s">
        <v>360</v>
      </c>
    </row>
    <row r="6" spans="1:7" ht="18.75" customHeight="1" x14ac:dyDescent="0.45">
      <c r="A6" s="31">
        <v>4</v>
      </c>
      <c r="B6" s="42" t="s">
        <v>19</v>
      </c>
      <c r="C6" s="33" t="s">
        <v>104</v>
      </c>
      <c r="E6" s="85" t="s">
        <v>354</v>
      </c>
      <c r="G6" s="83" t="s">
        <v>360</v>
      </c>
    </row>
    <row r="7" spans="1:7" ht="27.75" x14ac:dyDescent="0.45">
      <c r="A7" s="31">
        <v>5</v>
      </c>
      <c r="B7" s="42" t="s">
        <v>27</v>
      </c>
      <c r="C7" s="33" t="s">
        <v>104</v>
      </c>
      <c r="E7" s="14">
        <v>2015</v>
      </c>
    </row>
    <row r="8" spans="1:7" x14ac:dyDescent="0.45">
      <c r="A8" s="31">
        <v>6</v>
      </c>
      <c r="B8" s="42" t="s">
        <v>28</v>
      </c>
      <c r="C8" s="33" t="s">
        <v>104</v>
      </c>
      <c r="E8" s="14"/>
    </row>
    <row r="9" spans="1:7" x14ac:dyDescent="0.45">
      <c r="A9" s="31">
        <v>7</v>
      </c>
      <c r="B9" s="42" t="s">
        <v>246</v>
      </c>
      <c r="C9" s="33"/>
      <c r="E9" s="14">
        <v>2015</v>
      </c>
    </row>
    <row r="10" spans="1:7" x14ac:dyDescent="0.45">
      <c r="A10" s="31">
        <v>8</v>
      </c>
      <c r="B10" s="14" t="s">
        <v>346</v>
      </c>
      <c r="C10" s="33"/>
      <c r="E10" s="14">
        <v>2019</v>
      </c>
    </row>
    <row r="11" spans="1:7" x14ac:dyDescent="0.45">
      <c r="A11" s="31">
        <v>9</v>
      </c>
      <c r="B11" s="14" t="s">
        <v>380</v>
      </c>
      <c r="C11" s="33"/>
      <c r="E11" s="14">
        <v>2019</v>
      </c>
    </row>
    <row r="12" spans="1:7" x14ac:dyDescent="0.45">
      <c r="A12" s="31">
        <v>10</v>
      </c>
      <c r="B12" s="14" t="s">
        <v>400</v>
      </c>
      <c r="C12" s="33" t="s">
        <v>104</v>
      </c>
      <c r="E12" s="14"/>
    </row>
    <row r="13" spans="1:7" x14ac:dyDescent="0.45">
      <c r="A13" s="31">
        <v>11</v>
      </c>
      <c r="B13" s="14" t="s">
        <v>401</v>
      </c>
      <c r="C13" s="33"/>
      <c r="E13" s="14"/>
    </row>
    <row r="14" spans="1:7" x14ac:dyDescent="0.45">
      <c r="A14" s="31">
        <v>12</v>
      </c>
      <c r="B14" s="42" t="s">
        <v>193</v>
      </c>
      <c r="C14" s="20"/>
      <c r="E14" s="14"/>
    </row>
    <row r="15" spans="1:7" x14ac:dyDescent="0.45">
      <c r="A15" s="31">
        <v>13</v>
      </c>
      <c r="B15" s="64" t="s">
        <v>379</v>
      </c>
    </row>
    <row r="19" spans="2:4" x14ac:dyDescent="0.45">
      <c r="B19" s="14" t="s">
        <v>369</v>
      </c>
      <c r="C19" s="14"/>
      <c r="D19" s="104" t="s">
        <v>349</v>
      </c>
    </row>
    <row r="20" spans="2:4" x14ac:dyDescent="0.45">
      <c r="B20" s="14" t="s">
        <v>365</v>
      </c>
      <c r="D20" s="15" t="s">
        <v>367</v>
      </c>
    </row>
    <row r="21" spans="2:4" x14ac:dyDescent="0.45">
      <c r="B21" s="14" t="s">
        <v>366</v>
      </c>
      <c r="D21" s="15" t="s">
        <v>368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2"/>
  <dimension ref="A1:G20"/>
  <sheetViews>
    <sheetView workbookViewId="0">
      <selection activeCell="A2" sqref="A2:G2"/>
    </sheetView>
  </sheetViews>
  <sheetFormatPr baseColWidth="10" defaultColWidth="11.42578125" defaultRowHeight="15.4" x14ac:dyDescent="0.45"/>
  <cols>
    <col min="1" max="1" width="21.42578125" style="15" customWidth="1"/>
    <col min="2" max="2" width="71.5703125" style="15" customWidth="1"/>
    <col min="3" max="16384" width="11.42578125" style="15"/>
  </cols>
  <sheetData>
    <row r="1" spans="1:7" ht="15.75" thickBot="1" x14ac:dyDescent="0.5">
      <c r="A1" s="46" t="str">
        <f>Ergebnisse!A36</f>
        <v>Magnesium</v>
      </c>
      <c r="B1" s="22">
        <v>12</v>
      </c>
      <c r="C1" s="23">
        <f>MAX($A$3:$A$14)-1</f>
        <v>11</v>
      </c>
    </row>
    <row r="2" spans="1:7" ht="15.75" thickTop="1" x14ac:dyDescent="0.45">
      <c r="A2" s="21" t="s">
        <v>101</v>
      </c>
      <c r="B2" s="16" t="s">
        <v>102</v>
      </c>
      <c r="C2" s="15" t="s">
        <v>274</v>
      </c>
      <c r="E2" s="14" t="s">
        <v>348</v>
      </c>
    </row>
    <row r="3" spans="1:7" x14ac:dyDescent="0.45">
      <c r="A3" s="31">
        <v>1</v>
      </c>
      <c r="B3" s="42" t="s">
        <v>29</v>
      </c>
      <c r="C3" s="32"/>
      <c r="D3" s="132">
        <v>2023</v>
      </c>
      <c r="E3" s="14"/>
    </row>
    <row r="4" spans="1:7" x14ac:dyDescent="0.45">
      <c r="A4" s="31">
        <v>2</v>
      </c>
      <c r="B4" s="42" t="s">
        <v>30</v>
      </c>
      <c r="C4" s="33" t="s">
        <v>104</v>
      </c>
      <c r="D4" s="132">
        <v>2023</v>
      </c>
      <c r="E4" s="14"/>
    </row>
    <row r="5" spans="1:7" x14ac:dyDescent="0.45">
      <c r="A5" s="31">
        <v>3</v>
      </c>
      <c r="B5" s="42" t="s">
        <v>34</v>
      </c>
      <c r="C5" s="33"/>
      <c r="D5" s="133" t="s">
        <v>439</v>
      </c>
      <c r="E5" s="85"/>
      <c r="G5" s="83" t="s">
        <v>360</v>
      </c>
    </row>
    <row r="6" spans="1:7" x14ac:dyDescent="0.45">
      <c r="A6" s="31">
        <v>4</v>
      </c>
      <c r="B6" s="42" t="s">
        <v>31</v>
      </c>
      <c r="C6" s="33" t="s">
        <v>104</v>
      </c>
      <c r="D6" s="132">
        <v>2023</v>
      </c>
      <c r="E6" s="14"/>
    </row>
    <row r="7" spans="1:7" x14ac:dyDescent="0.45">
      <c r="A7" s="31">
        <v>5</v>
      </c>
      <c r="B7" s="42" t="s">
        <v>120</v>
      </c>
      <c r="C7" s="33"/>
      <c r="D7" s="132">
        <v>2023</v>
      </c>
      <c r="E7" s="14"/>
    </row>
    <row r="8" spans="1:7" x14ac:dyDescent="0.45">
      <c r="A8" s="31">
        <v>6</v>
      </c>
      <c r="B8" s="14" t="s">
        <v>346</v>
      </c>
      <c r="C8" s="33"/>
      <c r="D8" s="132">
        <v>2023</v>
      </c>
      <c r="E8" s="14"/>
    </row>
    <row r="9" spans="1:7" x14ac:dyDescent="0.45">
      <c r="A9" s="31">
        <v>7</v>
      </c>
      <c r="B9" s="15" t="s">
        <v>380</v>
      </c>
      <c r="C9" s="33"/>
      <c r="D9" s="132">
        <v>2023</v>
      </c>
      <c r="E9" s="14"/>
    </row>
    <row r="10" spans="1:7" x14ac:dyDescent="0.45">
      <c r="A10" s="31">
        <v>8</v>
      </c>
      <c r="B10" s="42" t="s">
        <v>246</v>
      </c>
      <c r="C10" s="33"/>
      <c r="D10" s="132">
        <v>2021</v>
      </c>
      <c r="E10" s="14"/>
    </row>
    <row r="11" spans="1:7" x14ac:dyDescent="0.45">
      <c r="A11" s="31">
        <v>9</v>
      </c>
      <c r="B11" s="14" t="s">
        <v>400</v>
      </c>
      <c r="C11" s="33"/>
      <c r="D11" s="132">
        <v>2021</v>
      </c>
      <c r="E11" s="14"/>
    </row>
    <row r="12" spans="1:7" x14ac:dyDescent="0.45">
      <c r="A12" s="31">
        <v>10</v>
      </c>
      <c r="B12" s="14" t="s">
        <v>401</v>
      </c>
      <c r="C12" s="33"/>
      <c r="D12" s="132">
        <v>2023</v>
      </c>
      <c r="E12" s="14"/>
    </row>
    <row r="13" spans="1:7" x14ac:dyDescent="0.45">
      <c r="A13" s="31">
        <v>11</v>
      </c>
      <c r="B13" s="42" t="s">
        <v>193</v>
      </c>
      <c r="C13" s="20"/>
      <c r="E13" s="14"/>
    </row>
    <row r="14" spans="1:7" x14ac:dyDescent="0.45">
      <c r="A14" s="31">
        <v>12</v>
      </c>
      <c r="B14" s="64" t="s">
        <v>379</v>
      </c>
    </row>
    <row r="18" spans="2:4" x14ac:dyDescent="0.45">
      <c r="B18" s="14" t="s">
        <v>369</v>
      </c>
      <c r="C18" s="14"/>
      <c r="D18" s="104" t="s">
        <v>349</v>
      </c>
    </row>
    <row r="19" spans="2:4" x14ac:dyDescent="0.45">
      <c r="B19" s="14" t="s">
        <v>365</v>
      </c>
      <c r="D19" s="15" t="s">
        <v>367</v>
      </c>
    </row>
    <row r="20" spans="2:4" x14ac:dyDescent="0.45">
      <c r="B20" s="14" t="s">
        <v>366</v>
      </c>
      <c r="D20" s="15" t="s">
        <v>368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3"/>
  <dimension ref="A1:G21"/>
  <sheetViews>
    <sheetView workbookViewId="0">
      <selection activeCell="A2" sqref="A2:G2"/>
    </sheetView>
  </sheetViews>
  <sheetFormatPr baseColWidth="10" defaultColWidth="11.42578125" defaultRowHeight="15.4" x14ac:dyDescent="0.45"/>
  <cols>
    <col min="1" max="1" width="21.42578125" style="15" customWidth="1"/>
    <col min="2" max="2" width="73.140625" style="15" customWidth="1"/>
    <col min="3" max="16384" width="11.42578125" style="15"/>
  </cols>
  <sheetData>
    <row r="1" spans="1:7" ht="15.75" thickBot="1" x14ac:dyDescent="0.5">
      <c r="A1" s="46" t="str">
        <f>Ergebnisse!A37</f>
        <v>Calcium</v>
      </c>
      <c r="B1" s="22">
        <v>13</v>
      </c>
      <c r="C1" s="23">
        <f>MAX($A$3:$A$15)-1</f>
        <v>12</v>
      </c>
    </row>
    <row r="2" spans="1:7" ht="15.75" thickTop="1" x14ac:dyDescent="0.45">
      <c r="A2" s="21" t="s">
        <v>101</v>
      </c>
      <c r="B2" s="16" t="s">
        <v>102</v>
      </c>
      <c r="C2" s="15" t="s">
        <v>274</v>
      </c>
      <c r="E2" s="14" t="s">
        <v>348</v>
      </c>
    </row>
    <row r="3" spans="1:7" x14ac:dyDescent="0.45">
      <c r="A3" s="31">
        <v>1</v>
      </c>
      <c r="B3" s="42" t="s">
        <v>38</v>
      </c>
      <c r="C3" s="32"/>
      <c r="D3"/>
      <c r="E3" s="14">
        <v>2023</v>
      </c>
    </row>
    <row r="4" spans="1:7" x14ac:dyDescent="0.45">
      <c r="A4" s="31">
        <v>2</v>
      </c>
      <c r="B4" s="42" t="s">
        <v>39</v>
      </c>
      <c r="C4" s="33" t="s">
        <v>104</v>
      </c>
      <c r="D4"/>
      <c r="E4" s="14">
        <v>2023</v>
      </c>
    </row>
    <row r="5" spans="1:7" x14ac:dyDescent="0.45">
      <c r="A5" s="31">
        <v>3</v>
      </c>
      <c r="B5" s="42" t="s">
        <v>123</v>
      </c>
      <c r="C5" s="33"/>
      <c r="D5"/>
      <c r="E5" s="85" t="s">
        <v>438</v>
      </c>
      <c r="G5" s="83" t="s">
        <v>360</v>
      </c>
    </row>
    <row r="6" spans="1:7" x14ac:dyDescent="0.45">
      <c r="A6" s="31">
        <v>4</v>
      </c>
      <c r="B6" s="42" t="s">
        <v>120</v>
      </c>
      <c r="C6" s="33"/>
      <c r="D6"/>
      <c r="E6" s="14">
        <v>2023</v>
      </c>
    </row>
    <row r="7" spans="1:7" x14ac:dyDescent="0.45">
      <c r="A7" s="31">
        <v>5</v>
      </c>
      <c r="B7" s="14" t="s">
        <v>346</v>
      </c>
      <c r="C7" s="33"/>
      <c r="D7"/>
      <c r="E7" s="14">
        <v>2023</v>
      </c>
    </row>
    <row r="8" spans="1:7" x14ac:dyDescent="0.45">
      <c r="A8" s="31">
        <v>6</v>
      </c>
      <c r="B8" s="15" t="s">
        <v>380</v>
      </c>
      <c r="C8" s="33"/>
      <c r="D8"/>
      <c r="E8" s="14">
        <v>2023</v>
      </c>
    </row>
    <row r="9" spans="1:7" x14ac:dyDescent="0.45">
      <c r="A9" s="31">
        <v>7</v>
      </c>
      <c r="B9" s="42" t="s">
        <v>246</v>
      </c>
      <c r="C9" s="33"/>
      <c r="D9"/>
      <c r="E9" s="14">
        <v>2015</v>
      </c>
    </row>
    <row r="10" spans="1:7" x14ac:dyDescent="0.45">
      <c r="A10" s="31">
        <v>8</v>
      </c>
      <c r="B10" s="42" t="s">
        <v>40</v>
      </c>
      <c r="C10" s="33" t="s">
        <v>104</v>
      </c>
      <c r="D10"/>
      <c r="E10" s="85" t="s">
        <v>438</v>
      </c>
      <c r="G10" s="83" t="s">
        <v>360</v>
      </c>
    </row>
    <row r="11" spans="1:7" x14ac:dyDescent="0.45">
      <c r="A11" s="31">
        <v>9</v>
      </c>
      <c r="B11" s="14" t="s">
        <v>400</v>
      </c>
      <c r="C11" s="33"/>
      <c r="D11"/>
      <c r="E11" s="85">
        <v>2021</v>
      </c>
      <c r="G11" s="83"/>
    </row>
    <row r="12" spans="1:7" x14ac:dyDescent="0.45">
      <c r="A12" s="31">
        <v>10</v>
      </c>
      <c r="B12" s="14" t="s">
        <v>401</v>
      </c>
      <c r="C12" s="33"/>
      <c r="D12"/>
      <c r="E12" s="14">
        <v>2023</v>
      </c>
      <c r="G12" s="83"/>
    </row>
    <row r="13" spans="1:7" x14ac:dyDescent="0.45">
      <c r="A13" s="31">
        <v>11</v>
      </c>
      <c r="B13" s="14" t="s">
        <v>435</v>
      </c>
      <c r="C13" s="33"/>
      <c r="D13"/>
      <c r="E13" s="14">
        <v>2023</v>
      </c>
      <c r="G13" s="83"/>
    </row>
    <row r="14" spans="1:7" x14ac:dyDescent="0.45">
      <c r="A14" s="31">
        <v>12</v>
      </c>
      <c r="B14" s="42" t="s">
        <v>193</v>
      </c>
      <c r="C14" s="20"/>
      <c r="E14" s="14"/>
    </row>
    <row r="15" spans="1:7" x14ac:dyDescent="0.45">
      <c r="A15" s="31">
        <v>13</v>
      </c>
      <c r="B15" s="64" t="s">
        <v>379</v>
      </c>
    </row>
    <row r="19" spans="2:4" x14ac:dyDescent="0.45">
      <c r="B19" s="14" t="s">
        <v>369</v>
      </c>
      <c r="C19" s="14"/>
      <c r="D19" s="104" t="s">
        <v>349</v>
      </c>
    </row>
    <row r="20" spans="2:4" x14ac:dyDescent="0.45">
      <c r="B20" s="14" t="s">
        <v>365</v>
      </c>
      <c r="D20" s="15" t="s">
        <v>367</v>
      </c>
    </row>
    <row r="21" spans="2:4" x14ac:dyDescent="0.45">
      <c r="B21" s="14" t="s">
        <v>366</v>
      </c>
      <c r="D21" s="15" t="s">
        <v>368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A30E-317A-4553-91E0-67B8DCE3D138}">
  <dimension ref="A1:C7"/>
  <sheetViews>
    <sheetView workbookViewId="0">
      <selection sqref="A1:C1"/>
    </sheetView>
  </sheetViews>
  <sheetFormatPr baseColWidth="10" defaultColWidth="11.42578125" defaultRowHeight="13.9" x14ac:dyDescent="0.4"/>
  <cols>
    <col min="1" max="3" width="27.5703125" style="109" customWidth="1"/>
    <col min="4" max="16384" width="11.42578125" style="109"/>
  </cols>
  <sheetData>
    <row r="1" spans="1:3" s="110" customFormat="1" ht="15" x14ac:dyDescent="0.4">
      <c r="A1" s="159" t="s">
        <v>161</v>
      </c>
      <c r="B1" s="159"/>
      <c r="C1" s="159"/>
    </row>
    <row r="2" spans="1:3" s="110" customFormat="1" ht="79.7" customHeight="1" x14ac:dyDescent="0.4">
      <c r="A2" s="157" t="s">
        <v>407</v>
      </c>
      <c r="B2" s="158"/>
      <c r="C2" s="158"/>
    </row>
    <row r="3" spans="1:3" s="110" customFormat="1" ht="66.2" customHeight="1" x14ac:dyDescent="0.4">
      <c r="A3" s="157" t="s">
        <v>264</v>
      </c>
      <c r="B3" s="158"/>
      <c r="C3" s="158"/>
    </row>
    <row r="4" spans="1:3" s="110" customFormat="1" ht="45" customHeight="1" x14ac:dyDescent="0.4">
      <c r="A4" s="157" t="s">
        <v>162</v>
      </c>
      <c r="B4" s="158"/>
      <c r="C4" s="158"/>
    </row>
    <row r="5" spans="1:3" s="110" customFormat="1" ht="45" customHeight="1" x14ac:dyDescent="0.4">
      <c r="A5" s="157" t="s">
        <v>406</v>
      </c>
      <c r="B5" s="157"/>
      <c r="C5" s="157"/>
    </row>
    <row r="6" spans="1:3" s="110" customFormat="1" ht="70.25" customHeight="1" x14ac:dyDescent="0.4">
      <c r="A6" s="157" t="s">
        <v>405</v>
      </c>
      <c r="B6" s="158"/>
      <c r="C6" s="158"/>
    </row>
    <row r="7" spans="1:3" s="110" customFormat="1" ht="65.25" customHeight="1" x14ac:dyDescent="0.4">
      <c r="A7" s="157" t="s">
        <v>449</v>
      </c>
      <c r="B7" s="158"/>
      <c r="C7" s="158"/>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17"/>
  <sheetViews>
    <sheetView workbookViewId="0">
      <selection activeCell="A2" sqref="A2:G2"/>
    </sheetView>
  </sheetViews>
  <sheetFormatPr baseColWidth="10" defaultRowHeight="13.9" x14ac:dyDescent="0.4"/>
  <cols>
    <col min="2" max="2" width="76.42578125" customWidth="1"/>
  </cols>
  <sheetData>
    <row r="1" spans="1:7" ht="15.75" thickBot="1" x14ac:dyDescent="0.5">
      <c r="A1" t="s">
        <v>49</v>
      </c>
      <c r="B1">
        <v>9</v>
      </c>
      <c r="C1" s="23">
        <f>MAX($A$3:$A$11)-1</f>
        <v>8</v>
      </c>
      <c r="E1" s="77"/>
    </row>
    <row r="2" spans="1:7" ht="15.75" thickTop="1" x14ac:dyDescent="0.45">
      <c r="A2" s="21" t="s">
        <v>101</v>
      </c>
      <c r="B2" s="16" t="s">
        <v>102</v>
      </c>
      <c r="C2" s="15" t="s">
        <v>274</v>
      </c>
      <c r="E2" s="14" t="s">
        <v>348</v>
      </c>
    </row>
    <row r="3" spans="1:7" x14ac:dyDescent="0.4">
      <c r="A3" s="31">
        <v>1</v>
      </c>
      <c r="B3" s="58" t="s">
        <v>44</v>
      </c>
      <c r="E3">
        <v>2023</v>
      </c>
    </row>
    <row r="4" spans="1:7" x14ac:dyDescent="0.4">
      <c r="A4" s="31">
        <v>2</v>
      </c>
      <c r="B4" s="58" t="s">
        <v>45</v>
      </c>
      <c r="C4" s="64" t="s">
        <v>104</v>
      </c>
      <c r="E4">
        <v>2023</v>
      </c>
    </row>
    <row r="5" spans="1:7" x14ac:dyDescent="0.4">
      <c r="A5" s="31">
        <v>3</v>
      </c>
      <c r="B5" s="14" t="s">
        <v>346</v>
      </c>
      <c r="C5" s="64"/>
      <c r="E5">
        <v>2023</v>
      </c>
    </row>
    <row r="6" spans="1:7" ht="15.4" x14ac:dyDescent="0.45">
      <c r="A6" s="31">
        <v>4</v>
      </c>
      <c r="B6" s="15" t="s">
        <v>380</v>
      </c>
      <c r="C6" s="64"/>
      <c r="E6">
        <v>2023</v>
      </c>
    </row>
    <row r="7" spans="1:7" ht="15.4" x14ac:dyDescent="0.45">
      <c r="A7" s="31">
        <v>5</v>
      </c>
      <c r="B7" s="58" t="s">
        <v>48</v>
      </c>
      <c r="C7" s="64" t="s">
        <v>104</v>
      </c>
      <c r="E7">
        <v>2017</v>
      </c>
      <c r="F7" s="15"/>
      <c r="G7" s="83"/>
    </row>
    <row r="8" spans="1:7" ht="15.4" x14ac:dyDescent="0.45">
      <c r="A8" s="31">
        <v>6</v>
      </c>
      <c r="B8" s="14" t="s">
        <v>402</v>
      </c>
      <c r="C8" s="64"/>
      <c r="E8">
        <v>2023</v>
      </c>
      <c r="F8" s="15"/>
      <c r="G8" s="83"/>
    </row>
    <row r="9" spans="1:7" ht="15.4" x14ac:dyDescent="0.45">
      <c r="A9" s="31">
        <v>7</v>
      </c>
      <c r="B9" s="14" t="s">
        <v>403</v>
      </c>
      <c r="C9" s="64"/>
      <c r="E9">
        <v>2023</v>
      </c>
      <c r="F9" s="15"/>
      <c r="G9" s="83"/>
    </row>
    <row r="10" spans="1:7" x14ac:dyDescent="0.4">
      <c r="A10" s="31">
        <v>8</v>
      </c>
      <c r="B10" s="42" t="s">
        <v>193</v>
      </c>
      <c r="E10">
        <v>2023</v>
      </c>
    </row>
    <row r="11" spans="1:7" x14ac:dyDescent="0.4">
      <c r="A11" s="31">
        <v>9</v>
      </c>
      <c r="B11" s="64" t="s">
        <v>379</v>
      </c>
    </row>
    <row r="15" spans="1:7" x14ac:dyDescent="0.4">
      <c r="B15" s="14" t="s">
        <v>369</v>
      </c>
      <c r="C15" s="14"/>
      <c r="D15" s="104" t="s">
        <v>349</v>
      </c>
    </row>
    <row r="16" spans="1:7" ht="15.4" x14ac:dyDescent="0.45">
      <c r="B16" s="14" t="s">
        <v>365</v>
      </c>
      <c r="C16" s="15"/>
      <c r="D16" s="15" t="s">
        <v>371</v>
      </c>
    </row>
    <row r="17" spans="2:4" ht="15.4" x14ac:dyDescent="0.45">
      <c r="B17" s="14" t="s">
        <v>366</v>
      </c>
      <c r="C17" s="15"/>
      <c r="D17" s="15" t="s">
        <v>368</v>
      </c>
    </row>
  </sheetData>
  <phoneticPr fontId="0" type="noConversion"/>
  <pageMargins left="0.7" right="0.7" top="0.78740157499999996" bottom="0.78740157499999996" header="0.3" footer="0.3"/>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7"/>
  <sheetViews>
    <sheetView workbookViewId="0">
      <selection activeCell="A2" sqref="A2:G2"/>
    </sheetView>
  </sheetViews>
  <sheetFormatPr baseColWidth="10" defaultRowHeight="13.9" x14ac:dyDescent="0.4"/>
  <cols>
    <col min="2" max="2" width="72.5703125" customWidth="1"/>
  </cols>
  <sheetData>
    <row r="1" spans="1:7" ht="15.75" thickBot="1" x14ac:dyDescent="0.5">
      <c r="A1" t="s">
        <v>50</v>
      </c>
      <c r="B1">
        <v>9</v>
      </c>
      <c r="C1" s="23">
        <f>MAX($A$3:$A$11)-1</f>
        <v>8</v>
      </c>
      <c r="E1" s="77"/>
    </row>
    <row r="2" spans="1:7" ht="15.75" thickTop="1" x14ac:dyDescent="0.45">
      <c r="A2" s="21" t="s">
        <v>101</v>
      </c>
      <c r="B2" s="16" t="s">
        <v>102</v>
      </c>
      <c r="C2" s="15" t="s">
        <v>274</v>
      </c>
      <c r="E2" s="14" t="s">
        <v>348</v>
      </c>
    </row>
    <row r="3" spans="1:7" x14ac:dyDescent="0.4">
      <c r="A3" s="31">
        <v>1</v>
      </c>
      <c r="B3" s="58" t="s">
        <v>51</v>
      </c>
      <c r="E3">
        <v>2023</v>
      </c>
    </row>
    <row r="4" spans="1:7" x14ac:dyDescent="0.4">
      <c r="A4" s="31">
        <v>2</v>
      </c>
      <c r="B4" s="58" t="s">
        <v>52</v>
      </c>
      <c r="C4" s="64" t="s">
        <v>104</v>
      </c>
      <c r="E4">
        <v>2023</v>
      </c>
    </row>
    <row r="5" spans="1:7" x14ac:dyDescent="0.4">
      <c r="A5" s="31">
        <v>3</v>
      </c>
      <c r="B5" s="14" t="s">
        <v>346</v>
      </c>
      <c r="C5" s="64"/>
      <c r="E5">
        <v>2023</v>
      </c>
    </row>
    <row r="6" spans="1:7" ht="15.4" x14ac:dyDescent="0.45">
      <c r="A6" s="31">
        <v>4</v>
      </c>
      <c r="B6" s="15" t="s">
        <v>380</v>
      </c>
      <c r="C6" s="64"/>
      <c r="E6">
        <v>2023</v>
      </c>
    </row>
    <row r="7" spans="1:7" x14ac:dyDescent="0.4">
      <c r="A7" s="31">
        <v>5</v>
      </c>
      <c r="B7" s="72" t="s">
        <v>370</v>
      </c>
      <c r="C7" s="64" t="s">
        <v>104</v>
      </c>
      <c r="E7">
        <v>2015</v>
      </c>
      <c r="G7" s="105"/>
    </row>
    <row r="8" spans="1:7" x14ac:dyDescent="0.4">
      <c r="A8" s="31">
        <v>6</v>
      </c>
      <c r="B8" s="14" t="s">
        <v>402</v>
      </c>
      <c r="C8" s="64"/>
      <c r="E8">
        <v>2023</v>
      </c>
      <c r="G8" s="105"/>
    </row>
    <row r="9" spans="1:7" x14ac:dyDescent="0.4">
      <c r="A9" s="31">
        <v>7</v>
      </c>
      <c r="B9" s="14" t="s">
        <v>403</v>
      </c>
      <c r="C9" s="64"/>
      <c r="E9">
        <v>2023</v>
      </c>
      <c r="G9" s="105"/>
    </row>
    <row r="10" spans="1:7" x14ac:dyDescent="0.4">
      <c r="A10" s="31">
        <v>8</v>
      </c>
      <c r="B10" s="42" t="s">
        <v>193</v>
      </c>
    </row>
    <row r="11" spans="1:7" x14ac:dyDescent="0.4">
      <c r="A11" s="31">
        <v>9</v>
      </c>
      <c r="B11" s="64" t="s">
        <v>379</v>
      </c>
    </row>
    <row r="15" spans="1:7" x14ac:dyDescent="0.4">
      <c r="B15" s="14" t="s">
        <v>369</v>
      </c>
      <c r="C15" s="14"/>
      <c r="D15" s="104" t="s">
        <v>349</v>
      </c>
    </row>
    <row r="16" spans="1:7" ht="15.4" x14ac:dyDescent="0.45">
      <c r="B16" s="14" t="s">
        <v>365</v>
      </c>
      <c r="C16" s="15"/>
      <c r="D16" s="15" t="s">
        <v>372</v>
      </c>
    </row>
    <row r="17" spans="2:4" ht="15.4" x14ac:dyDescent="0.45">
      <c r="B17" s="14" t="s">
        <v>366</v>
      </c>
      <c r="C17" s="15"/>
      <c r="D17" s="15" t="s">
        <v>368</v>
      </c>
    </row>
  </sheetData>
  <phoneticPr fontId="0" type="noConversion"/>
  <pageMargins left="0.7" right="0.7" top="0.78740157499999996" bottom="0.78740157499999996"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17"/>
  <sheetViews>
    <sheetView workbookViewId="0">
      <selection activeCell="A2" sqref="A2:G2"/>
    </sheetView>
  </sheetViews>
  <sheetFormatPr baseColWidth="10" defaultRowHeight="13.9" x14ac:dyDescent="0.4"/>
  <cols>
    <col min="2" max="2" width="66.35546875" bestFit="1" customWidth="1"/>
  </cols>
  <sheetData>
    <row r="1" spans="1:7" ht="15.75" thickBot="1" x14ac:dyDescent="0.5">
      <c r="A1" t="s">
        <v>53</v>
      </c>
      <c r="B1">
        <v>9</v>
      </c>
      <c r="C1" s="23">
        <f>MAX($A$3:$A$11)-1</f>
        <v>8</v>
      </c>
      <c r="E1" s="77"/>
    </row>
    <row r="2" spans="1:7" ht="15.75" thickTop="1" x14ac:dyDescent="0.45">
      <c r="A2" s="21" t="s">
        <v>101</v>
      </c>
      <c r="B2" s="16" t="s">
        <v>102</v>
      </c>
      <c r="C2" s="15" t="s">
        <v>274</v>
      </c>
      <c r="E2" s="14" t="s">
        <v>348</v>
      </c>
    </row>
    <row r="3" spans="1:7" ht="27.75" x14ac:dyDescent="0.4">
      <c r="A3" s="31">
        <v>1</v>
      </c>
      <c r="B3" s="42" t="s">
        <v>54</v>
      </c>
      <c r="E3">
        <v>2019</v>
      </c>
    </row>
    <row r="4" spans="1:7" ht="27.75" x14ac:dyDescent="0.4">
      <c r="A4" s="31">
        <v>2</v>
      </c>
      <c r="B4" s="42" t="s">
        <v>373</v>
      </c>
      <c r="C4" s="64" t="s">
        <v>104</v>
      </c>
      <c r="E4">
        <v>2019</v>
      </c>
      <c r="G4" s="105"/>
    </row>
    <row r="5" spans="1:7" x14ac:dyDescent="0.4">
      <c r="A5" s="31">
        <v>3</v>
      </c>
      <c r="B5" s="14" t="s">
        <v>346</v>
      </c>
      <c r="C5" s="64"/>
      <c r="E5">
        <v>2019</v>
      </c>
    </row>
    <row r="6" spans="1:7" ht="15.4" x14ac:dyDescent="0.45">
      <c r="A6" s="31">
        <v>4</v>
      </c>
      <c r="B6" s="15" t="s">
        <v>380</v>
      </c>
      <c r="C6" s="64"/>
      <c r="E6">
        <v>2019</v>
      </c>
    </row>
    <row r="7" spans="1:7" ht="27.75" x14ac:dyDescent="0.4">
      <c r="A7" s="31">
        <v>5</v>
      </c>
      <c r="B7" s="72" t="s">
        <v>370</v>
      </c>
      <c r="C7" s="64" t="s">
        <v>104</v>
      </c>
      <c r="E7">
        <v>2017</v>
      </c>
      <c r="G7" s="105"/>
    </row>
    <row r="8" spans="1:7" x14ac:dyDescent="0.4">
      <c r="A8" s="31">
        <v>6</v>
      </c>
      <c r="B8" s="14" t="s">
        <v>402</v>
      </c>
      <c r="C8" s="64"/>
      <c r="G8" s="105"/>
    </row>
    <row r="9" spans="1:7" x14ac:dyDescent="0.4">
      <c r="A9" s="31">
        <v>7</v>
      </c>
      <c r="B9" s="14" t="s">
        <v>403</v>
      </c>
      <c r="C9" s="64"/>
      <c r="G9" s="105"/>
    </row>
    <row r="10" spans="1:7" x14ac:dyDescent="0.4">
      <c r="A10" s="31">
        <v>8</v>
      </c>
      <c r="B10" s="42" t="s">
        <v>193</v>
      </c>
    </row>
    <row r="11" spans="1:7" x14ac:dyDescent="0.4">
      <c r="A11" s="31">
        <v>9</v>
      </c>
      <c r="B11" s="64" t="s">
        <v>379</v>
      </c>
    </row>
    <row r="15" spans="1:7" x14ac:dyDescent="0.4">
      <c r="B15" s="14" t="s">
        <v>369</v>
      </c>
      <c r="C15" s="14"/>
      <c r="D15" s="104" t="s">
        <v>349</v>
      </c>
    </row>
    <row r="16" spans="1:7" ht="15.4" x14ac:dyDescent="0.45">
      <c r="B16" s="14" t="s">
        <v>365</v>
      </c>
      <c r="C16" s="15"/>
      <c r="D16" s="15" t="s">
        <v>371</v>
      </c>
    </row>
    <row r="17" spans="2:4" ht="15.4" x14ac:dyDescent="0.45">
      <c r="B17" s="14" t="s">
        <v>366</v>
      </c>
      <c r="C17" s="15"/>
      <c r="D17" s="15" t="s">
        <v>368</v>
      </c>
    </row>
  </sheetData>
  <phoneticPr fontId="0" type="noConversion"/>
  <pageMargins left="0.7" right="0.7" top="0.78740157499999996" bottom="0.78740157499999996"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E9"/>
  <sheetViews>
    <sheetView workbookViewId="0">
      <selection activeCell="A2" sqref="A2:G2"/>
    </sheetView>
  </sheetViews>
  <sheetFormatPr baseColWidth="10" defaultColWidth="11.42578125" defaultRowHeight="15.4" x14ac:dyDescent="0.45"/>
  <cols>
    <col min="1" max="1" width="21.42578125" style="15" customWidth="1"/>
    <col min="2" max="2" width="92.640625" style="15" customWidth="1"/>
    <col min="3" max="16384" width="11.42578125" style="15"/>
  </cols>
  <sheetData>
    <row r="1" spans="1:5" ht="15.75" thickBot="1" x14ac:dyDescent="0.5">
      <c r="A1" s="46" t="str">
        <f>Ergebnisse!A41</f>
        <v>Chlorid</v>
      </c>
      <c r="B1" s="22">
        <v>7</v>
      </c>
      <c r="C1" s="23">
        <f>MAX($A$3:$A$9)-1</f>
        <v>6</v>
      </c>
    </row>
    <row r="2" spans="1:5" ht="15.75" thickTop="1" x14ac:dyDescent="0.45">
      <c r="A2" s="21" t="s">
        <v>101</v>
      </c>
      <c r="B2" s="16" t="s">
        <v>102</v>
      </c>
      <c r="C2" s="15" t="s">
        <v>274</v>
      </c>
      <c r="E2" s="14" t="s">
        <v>348</v>
      </c>
    </row>
    <row r="3" spans="1:5" x14ac:dyDescent="0.45">
      <c r="A3" s="31">
        <v>1</v>
      </c>
      <c r="B3" s="42" t="s">
        <v>56</v>
      </c>
      <c r="C3" s="32"/>
      <c r="E3" s="14">
        <v>2023</v>
      </c>
    </row>
    <row r="4" spans="1:5" x14ac:dyDescent="0.45">
      <c r="A4" s="31">
        <v>2</v>
      </c>
      <c r="B4" s="42" t="s">
        <v>57</v>
      </c>
      <c r="C4" s="33" t="s">
        <v>104</v>
      </c>
      <c r="E4" s="14">
        <v>2023</v>
      </c>
    </row>
    <row r="5" spans="1:5" x14ac:dyDescent="0.45">
      <c r="A5" s="31">
        <v>3</v>
      </c>
      <c r="B5" s="42" t="s">
        <v>246</v>
      </c>
      <c r="C5" s="33"/>
      <c r="E5" s="14">
        <v>2023</v>
      </c>
    </row>
    <row r="6" spans="1:5" x14ac:dyDescent="0.45">
      <c r="A6" s="31">
        <v>4</v>
      </c>
      <c r="B6" s="42" t="s">
        <v>272</v>
      </c>
      <c r="C6" s="33"/>
      <c r="E6" s="14">
        <v>2019</v>
      </c>
    </row>
    <row r="7" spans="1:5" x14ac:dyDescent="0.45">
      <c r="A7" s="31">
        <v>5</v>
      </c>
      <c r="B7" s="42" t="s">
        <v>436</v>
      </c>
      <c r="C7" s="33"/>
      <c r="E7" s="14">
        <v>2023</v>
      </c>
    </row>
    <row r="8" spans="1:5" x14ac:dyDescent="0.45">
      <c r="A8" s="31">
        <v>6</v>
      </c>
      <c r="B8" s="42" t="s">
        <v>193</v>
      </c>
      <c r="C8" s="20"/>
      <c r="E8" s="14"/>
    </row>
    <row r="9" spans="1:5" x14ac:dyDescent="0.45">
      <c r="A9" s="31">
        <v>7</v>
      </c>
      <c r="B9" s="64" t="s">
        <v>379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5"/>
  <dimension ref="A1:E21"/>
  <sheetViews>
    <sheetView workbookViewId="0">
      <selection activeCell="A2" sqref="A2:G2"/>
    </sheetView>
  </sheetViews>
  <sheetFormatPr baseColWidth="10" defaultColWidth="11.42578125" defaultRowHeight="15.4" x14ac:dyDescent="0.45"/>
  <cols>
    <col min="1" max="1" width="21.42578125" style="15" customWidth="1"/>
    <col min="2" max="2" width="93.640625" style="15" customWidth="1"/>
    <col min="3" max="16384" width="11.42578125" style="15"/>
  </cols>
  <sheetData>
    <row r="1" spans="1:5" ht="15.75" thickBot="1" x14ac:dyDescent="0.5">
      <c r="A1" s="46" t="str">
        <f>Ergebnisse!A42</f>
        <v>Phosphat (PO43-)</v>
      </c>
      <c r="B1" s="22">
        <v>14</v>
      </c>
      <c r="C1" s="23">
        <f>MAX($A$3:$A$16)-1</f>
        <v>13</v>
      </c>
    </row>
    <row r="2" spans="1:5" ht="15.75" thickTop="1" x14ac:dyDescent="0.45">
      <c r="A2" s="21" t="s">
        <v>101</v>
      </c>
      <c r="B2" s="16" t="s">
        <v>102</v>
      </c>
      <c r="C2" s="15" t="s">
        <v>274</v>
      </c>
      <c r="E2" s="14" t="s">
        <v>348</v>
      </c>
    </row>
    <row r="3" spans="1:5" ht="30.75" x14ac:dyDescent="0.45">
      <c r="A3" s="31">
        <v>1</v>
      </c>
      <c r="B3" s="55" t="s">
        <v>59</v>
      </c>
      <c r="C3" s="32"/>
      <c r="D3" s="15">
        <v>2</v>
      </c>
      <c r="E3" s="14">
        <v>2019</v>
      </c>
    </row>
    <row r="4" spans="1:5" ht="30.75" x14ac:dyDescent="0.45">
      <c r="A4" s="31">
        <v>2</v>
      </c>
      <c r="B4" s="55" t="s">
        <v>60</v>
      </c>
      <c r="C4" s="33" t="s">
        <v>104</v>
      </c>
      <c r="D4" s="15">
        <v>0</v>
      </c>
      <c r="E4" s="14"/>
    </row>
    <row r="5" spans="1:5" x14ac:dyDescent="0.45">
      <c r="A5" s="31">
        <v>3</v>
      </c>
      <c r="B5" s="55" t="s">
        <v>129</v>
      </c>
      <c r="C5" s="33"/>
      <c r="D5" s="15">
        <v>2</v>
      </c>
      <c r="E5" s="14">
        <v>2019</v>
      </c>
    </row>
    <row r="6" spans="1:5" x14ac:dyDescent="0.45">
      <c r="A6" s="31">
        <v>4</v>
      </c>
      <c r="B6" s="55" t="s">
        <v>130</v>
      </c>
      <c r="C6" s="33" t="s">
        <v>104</v>
      </c>
      <c r="D6" s="15">
        <v>0</v>
      </c>
      <c r="E6" s="14"/>
    </row>
    <row r="7" spans="1:5" x14ac:dyDescent="0.45">
      <c r="A7" s="31">
        <v>5</v>
      </c>
      <c r="B7" s="55" t="s">
        <v>252</v>
      </c>
      <c r="C7" s="33"/>
      <c r="D7" s="15">
        <v>0</v>
      </c>
      <c r="E7" s="85" t="s">
        <v>354</v>
      </c>
    </row>
    <row r="8" spans="1:5" x14ac:dyDescent="0.45">
      <c r="A8" s="31">
        <v>6</v>
      </c>
      <c r="B8" s="55" t="s">
        <v>246</v>
      </c>
      <c r="C8" s="33"/>
      <c r="D8" s="15">
        <v>5</v>
      </c>
      <c r="E8" s="14">
        <v>2019</v>
      </c>
    </row>
    <row r="9" spans="1:5" x14ac:dyDescent="0.45">
      <c r="A9" s="31">
        <v>7</v>
      </c>
      <c r="B9" s="55" t="s">
        <v>344</v>
      </c>
      <c r="C9" s="33" t="s">
        <v>104</v>
      </c>
      <c r="D9" s="15">
        <v>1</v>
      </c>
      <c r="E9" s="14">
        <v>2019</v>
      </c>
    </row>
    <row r="10" spans="1:5" x14ac:dyDescent="0.45">
      <c r="A10" s="31">
        <v>8</v>
      </c>
      <c r="B10" s="55" t="s">
        <v>229</v>
      </c>
      <c r="C10" s="33" t="s">
        <v>104</v>
      </c>
      <c r="D10" s="15">
        <v>0</v>
      </c>
      <c r="E10" s="85" t="s">
        <v>354</v>
      </c>
    </row>
    <row r="11" spans="1:5" x14ac:dyDescent="0.45">
      <c r="A11" s="31">
        <v>9</v>
      </c>
      <c r="B11" s="14" t="s">
        <v>346</v>
      </c>
      <c r="C11" s="20"/>
      <c r="D11" s="15">
        <v>1</v>
      </c>
      <c r="E11" s="14"/>
    </row>
    <row r="12" spans="1:5" x14ac:dyDescent="0.45">
      <c r="A12" s="31">
        <v>10</v>
      </c>
      <c r="B12" s="15" t="s">
        <v>380</v>
      </c>
      <c r="D12" s="15">
        <v>3</v>
      </c>
      <c r="E12" s="14">
        <v>2019</v>
      </c>
    </row>
    <row r="13" spans="1:5" x14ac:dyDescent="0.45">
      <c r="A13" s="31">
        <v>11</v>
      </c>
      <c r="B13" s="14" t="s">
        <v>400</v>
      </c>
      <c r="C13" s="33" t="s">
        <v>104</v>
      </c>
      <c r="D13" s="15">
        <v>0</v>
      </c>
      <c r="E13" s="14"/>
    </row>
    <row r="14" spans="1:5" x14ac:dyDescent="0.45">
      <c r="A14" s="31">
        <v>12</v>
      </c>
      <c r="B14" s="108" t="s">
        <v>436</v>
      </c>
      <c r="C14" s="33"/>
      <c r="D14" s="15">
        <v>1</v>
      </c>
      <c r="E14" s="14"/>
    </row>
    <row r="15" spans="1:5" x14ac:dyDescent="0.45">
      <c r="A15" s="31">
        <v>13</v>
      </c>
      <c r="B15" s="55" t="s">
        <v>193</v>
      </c>
      <c r="E15" s="14"/>
    </row>
    <row r="16" spans="1:5" x14ac:dyDescent="0.45">
      <c r="A16" s="31">
        <v>14</v>
      </c>
      <c r="B16" s="64" t="s">
        <v>379</v>
      </c>
    </row>
    <row r="20" spans="2:4" x14ac:dyDescent="0.45">
      <c r="B20" s="14" t="s">
        <v>350</v>
      </c>
      <c r="C20" s="14"/>
      <c r="D20" s="104" t="s">
        <v>349</v>
      </c>
    </row>
    <row r="21" spans="2:4" x14ac:dyDescent="0.45">
      <c r="B21" s="14" t="s">
        <v>365</v>
      </c>
      <c r="D21" s="15" t="s">
        <v>374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26"/>
  <dimension ref="A1:E13"/>
  <sheetViews>
    <sheetView workbookViewId="0">
      <selection activeCell="A2" sqref="A2:G2"/>
    </sheetView>
  </sheetViews>
  <sheetFormatPr baseColWidth="10" defaultColWidth="11.42578125" defaultRowHeight="15.4" x14ac:dyDescent="0.45"/>
  <cols>
    <col min="1" max="1" width="21.42578125" style="15" customWidth="1"/>
    <col min="2" max="2" width="81.140625" style="15" customWidth="1"/>
    <col min="3" max="16384" width="11.42578125" style="15"/>
  </cols>
  <sheetData>
    <row r="1" spans="1:5" ht="28.15" thickBot="1" x14ac:dyDescent="0.5">
      <c r="A1" s="46" t="str">
        <f>Ergebnisse!A43</f>
        <v>Sulfat, berechnet als Kaliumsulfat</v>
      </c>
      <c r="B1" s="22">
        <v>6</v>
      </c>
      <c r="C1" s="23">
        <f>MAX($A$3:$A$8)-1</f>
        <v>5</v>
      </c>
    </row>
    <row r="2" spans="1:5" ht="15.75" thickTop="1" x14ac:dyDescent="0.45">
      <c r="A2" s="21" t="s">
        <v>101</v>
      </c>
      <c r="B2" s="16" t="s">
        <v>102</v>
      </c>
      <c r="C2" s="15" t="s">
        <v>274</v>
      </c>
      <c r="E2" s="14" t="s">
        <v>348</v>
      </c>
    </row>
    <row r="3" spans="1:5" x14ac:dyDescent="0.45">
      <c r="A3" s="31">
        <v>1</v>
      </c>
      <c r="B3" s="42" t="s">
        <v>62</v>
      </c>
      <c r="C3" s="32"/>
      <c r="E3" s="14">
        <v>2023</v>
      </c>
    </row>
    <row r="4" spans="1:5" x14ac:dyDescent="0.45">
      <c r="A4" s="31">
        <v>2</v>
      </c>
      <c r="B4" s="42" t="s">
        <v>63</v>
      </c>
      <c r="C4" s="33" t="s">
        <v>104</v>
      </c>
      <c r="E4" s="14"/>
    </row>
    <row r="5" spans="1:5" x14ac:dyDescent="0.45">
      <c r="A5" s="31">
        <v>3</v>
      </c>
      <c r="B5" s="42" t="s">
        <v>246</v>
      </c>
      <c r="C5" s="33"/>
      <c r="E5" s="14">
        <v>2023</v>
      </c>
    </row>
    <row r="6" spans="1:5" x14ac:dyDescent="0.45">
      <c r="A6" s="31">
        <v>4</v>
      </c>
      <c r="B6" s="42" t="s">
        <v>339</v>
      </c>
      <c r="C6" s="33"/>
      <c r="E6" s="14">
        <v>2019</v>
      </c>
    </row>
    <row r="7" spans="1:5" x14ac:dyDescent="0.45">
      <c r="A7" s="31">
        <v>5</v>
      </c>
      <c r="B7" s="42" t="s">
        <v>193</v>
      </c>
      <c r="C7" s="20"/>
      <c r="E7" s="14"/>
    </row>
    <row r="8" spans="1:5" x14ac:dyDescent="0.45">
      <c r="A8" s="31">
        <v>6</v>
      </c>
      <c r="B8" s="64" t="s">
        <v>379</v>
      </c>
    </row>
    <row r="12" spans="1:5" x14ac:dyDescent="0.45">
      <c r="B12" s="14" t="s">
        <v>350</v>
      </c>
      <c r="C12" s="14"/>
      <c r="D12" s="104" t="s">
        <v>349</v>
      </c>
    </row>
    <row r="13" spans="1:5" x14ac:dyDescent="0.45">
      <c r="B13" s="14" t="s">
        <v>365</v>
      </c>
      <c r="D13" s="15" t="s">
        <v>374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10"/>
  <sheetViews>
    <sheetView workbookViewId="0">
      <selection activeCell="A2" sqref="A2:G2"/>
    </sheetView>
  </sheetViews>
  <sheetFormatPr baseColWidth="10" defaultRowHeight="13.9" x14ac:dyDescent="0.4"/>
  <cols>
    <col min="2" max="2" width="48.35546875" bestFit="1" customWidth="1"/>
  </cols>
  <sheetData>
    <row r="1" spans="1:5" ht="14.25" thickBot="1" x14ac:dyDescent="0.45">
      <c r="B1">
        <v>8</v>
      </c>
      <c r="C1" s="106">
        <f>MAX($A$3:$A$23)-1</f>
        <v>7</v>
      </c>
    </row>
    <row r="2" spans="1:5" ht="14.25" thickTop="1" x14ac:dyDescent="0.4">
      <c r="A2" s="16" t="s">
        <v>101</v>
      </c>
      <c r="B2" s="16" t="s">
        <v>102</v>
      </c>
      <c r="C2" s="14" t="s">
        <v>274</v>
      </c>
      <c r="D2" s="14"/>
      <c r="E2" s="14" t="s">
        <v>348</v>
      </c>
    </row>
    <row r="3" spans="1:5" x14ac:dyDescent="0.4">
      <c r="A3" s="64">
        <v>1</v>
      </c>
      <c r="B3" s="64" t="s">
        <v>375</v>
      </c>
      <c r="C3" s="64" t="s">
        <v>104</v>
      </c>
      <c r="D3" s="64"/>
      <c r="E3" s="64"/>
    </row>
    <row r="4" spans="1:5" x14ac:dyDescent="0.4">
      <c r="A4" s="64">
        <v>2</v>
      </c>
      <c r="B4" s="64" t="s">
        <v>376</v>
      </c>
      <c r="C4" s="64" t="s">
        <v>104</v>
      </c>
      <c r="D4" s="64"/>
      <c r="E4" s="64"/>
    </row>
    <row r="5" spans="1:5" x14ac:dyDescent="0.4">
      <c r="A5" s="64">
        <v>3</v>
      </c>
      <c r="B5" s="64" t="s">
        <v>377</v>
      </c>
      <c r="C5" s="64" t="s">
        <v>104</v>
      </c>
      <c r="D5" s="64"/>
      <c r="E5" s="64"/>
    </row>
    <row r="6" spans="1:5" x14ac:dyDescent="0.4">
      <c r="A6" s="64">
        <v>4</v>
      </c>
      <c r="B6" s="64" t="s">
        <v>359</v>
      </c>
      <c r="C6" s="64"/>
      <c r="D6" s="64"/>
      <c r="E6" s="64"/>
    </row>
    <row r="7" spans="1:5" x14ac:dyDescent="0.4">
      <c r="A7" s="64">
        <v>5</v>
      </c>
      <c r="B7" s="64" t="s">
        <v>378</v>
      </c>
      <c r="C7" s="64"/>
      <c r="D7" s="64"/>
      <c r="E7" s="64"/>
    </row>
    <row r="8" spans="1:5" ht="15.4" x14ac:dyDescent="0.4">
      <c r="A8" s="64">
        <v>6</v>
      </c>
      <c r="B8" s="64" t="s">
        <v>345</v>
      </c>
      <c r="C8" s="64"/>
      <c r="D8" s="64"/>
      <c r="E8" s="64"/>
    </row>
    <row r="9" spans="1:5" x14ac:dyDescent="0.4">
      <c r="A9" s="64">
        <v>7</v>
      </c>
      <c r="B9" s="64" t="s">
        <v>193</v>
      </c>
      <c r="C9" s="64"/>
      <c r="D9" s="64"/>
      <c r="E9" s="64"/>
    </row>
    <row r="10" spans="1:5" x14ac:dyDescent="0.4">
      <c r="A10" s="64">
        <v>8</v>
      </c>
      <c r="B10" s="64" t="s">
        <v>379</v>
      </c>
      <c r="C10" s="64"/>
      <c r="D10" s="64"/>
      <c r="E10" s="64"/>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D533D-048B-4CFA-9266-3A4FC07321DC}">
  <dimension ref="A1:D16"/>
  <sheetViews>
    <sheetView workbookViewId="0"/>
  </sheetViews>
  <sheetFormatPr baseColWidth="10" defaultColWidth="11.42578125" defaultRowHeight="15.4" x14ac:dyDescent="0.45"/>
  <cols>
    <col min="1" max="3" width="27.5703125" style="111" customWidth="1"/>
    <col min="4" max="16384" width="11.42578125" style="111"/>
  </cols>
  <sheetData>
    <row r="1" spans="1:4" s="112" customFormat="1" x14ac:dyDescent="0.4">
      <c r="A1" s="113" t="s">
        <v>204</v>
      </c>
      <c r="B1" s="113"/>
      <c r="C1" s="113"/>
      <c r="D1" s="113"/>
    </row>
    <row r="2" spans="1:4" s="112" customFormat="1" ht="72" customHeight="1" x14ac:dyDescent="0.4">
      <c r="A2" s="161" t="s">
        <v>217</v>
      </c>
      <c r="B2" s="162"/>
      <c r="C2" s="162"/>
    </row>
    <row r="3" spans="1:4" s="112" customFormat="1" ht="59.45" customHeight="1" x14ac:dyDescent="0.4">
      <c r="A3" s="161" t="s">
        <v>218</v>
      </c>
      <c r="B3" s="162"/>
      <c r="C3" s="162"/>
    </row>
    <row r="4" spans="1:4" s="112" customFormat="1" ht="108" customHeight="1" x14ac:dyDescent="0.4">
      <c r="A4" s="161" t="s">
        <v>219</v>
      </c>
      <c r="B4" s="162"/>
      <c r="C4" s="162"/>
    </row>
    <row r="5" spans="1:4" s="112" customFormat="1" ht="154.5" customHeight="1" x14ac:dyDescent="0.4">
      <c r="A5" s="161" t="s">
        <v>220</v>
      </c>
      <c r="B5" s="161"/>
      <c r="C5" s="161"/>
    </row>
    <row r="6" spans="1:4" s="112" customFormat="1" ht="141.94999999999999" customHeight="1" x14ac:dyDescent="0.4">
      <c r="A6" s="161" t="s">
        <v>221</v>
      </c>
      <c r="B6" s="161"/>
      <c r="C6" s="161"/>
    </row>
    <row r="7" spans="1:4" s="112" customFormat="1" ht="195.2" customHeight="1" x14ac:dyDescent="0.4">
      <c r="A7" s="161" t="s">
        <v>408</v>
      </c>
      <c r="B7" s="162"/>
      <c r="C7" s="162"/>
    </row>
    <row r="8" spans="1:4" s="112" customFormat="1" ht="79.7" customHeight="1" x14ac:dyDescent="0.4">
      <c r="A8" s="161" t="s">
        <v>143</v>
      </c>
      <c r="B8" s="162"/>
      <c r="C8" s="162"/>
    </row>
    <row r="9" spans="1:4" x14ac:dyDescent="0.45">
      <c r="A9" s="160"/>
      <c r="B9" s="160"/>
      <c r="C9" s="160"/>
    </row>
    <row r="10" spans="1:4" x14ac:dyDescent="0.45">
      <c r="A10" s="160"/>
      <c r="B10" s="160"/>
      <c r="C10" s="160"/>
    </row>
    <row r="11" spans="1:4" x14ac:dyDescent="0.45">
      <c r="A11" s="160"/>
      <c r="B11" s="160"/>
      <c r="C11" s="160"/>
    </row>
    <row r="12" spans="1:4" x14ac:dyDescent="0.45">
      <c r="A12" s="160"/>
      <c r="B12" s="160"/>
      <c r="C12" s="160"/>
    </row>
    <row r="13" spans="1:4" x14ac:dyDescent="0.45">
      <c r="A13" s="160"/>
      <c r="B13" s="160"/>
      <c r="C13" s="160"/>
    </row>
    <row r="14" spans="1:4" x14ac:dyDescent="0.45">
      <c r="A14" s="160"/>
      <c r="B14" s="160"/>
      <c r="C14" s="160"/>
    </row>
    <row r="15" spans="1:4" x14ac:dyDescent="0.45">
      <c r="A15" s="160"/>
      <c r="B15" s="160"/>
      <c r="C15" s="160"/>
    </row>
    <row r="16" spans="1:4" x14ac:dyDescent="0.45">
      <c r="A16" s="160"/>
      <c r="B16" s="160"/>
      <c r="C16" s="160"/>
    </row>
  </sheetData>
  <sheetProtection algorithmName="SHA-512" hashValue="1gl0lyLSdIJAn4S9qQDsirMRgFp92QsXRcQuGUF+ci/oi7SvFGfl7N+pzaieVadM0YtDi0ZlcFv0fBGQLoQipQ==" saltValue="txEyZoySXUo+OQlfCU2RW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7284-5CEE-4493-BE09-EFDCADA84EF1}">
  <sheetPr>
    <pageSetUpPr fitToPage="1"/>
  </sheetPr>
  <dimension ref="A1:E11"/>
  <sheetViews>
    <sheetView workbookViewId="0">
      <selection sqref="A1:C1"/>
    </sheetView>
  </sheetViews>
  <sheetFormatPr baseColWidth="10" defaultColWidth="11.42578125" defaultRowHeight="15.4" x14ac:dyDescent="0.45"/>
  <cols>
    <col min="1" max="3" width="27.5703125" style="114" customWidth="1"/>
    <col min="4" max="16384" width="11.42578125" style="114"/>
  </cols>
  <sheetData>
    <row r="1" spans="1:5" ht="27.75" customHeight="1" x14ac:dyDescent="0.45">
      <c r="A1" s="163" t="s">
        <v>412</v>
      </c>
      <c r="B1" s="163"/>
      <c r="C1" s="163"/>
    </row>
    <row r="2" spans="1:5" s="119" customFormat="1" ht="100.25" customHeight="1" x14ac:dyDescent="0.4">
      <c r="A2" s="161" t="s">
        <v>411</v>
      </c>
      <c r="B2" s="162"/>
      <c r="C2" s="162"/>
      <c r="E2" s="120"/>
    </row>
    <row r="3" spans="1:5" s="119" customFormat="1" ht="45" customHeight="1" x14ac:dyDescent="0.4">
      <c r="A3" s="161" t="s">
        <v>410</v>
      </c>
      <c r="B3" s="162"/>
      <c r="C3" s="162"/>
      <c r="E3" s="120"/>
    </row>
    <row r="4" spans="1:5" s="119" customFormat="1" ht="66.75" customHeight="1" x14ac:dyDescent="0.4">
      <c r="A4" s="164" t="s">
        <v>409</v>
      </c>
      <c r="B4" s="165"/>
      <c r="C4" s="166"/>
      <c r="E4" s="120"/>
    </row>
    <row r="5" spans="1:5" ht="30.75" x14ac:dyDescent="0.45">
      <c r="A5" s="118" t="s">
        <v>105</v>
      </c>
      <c r="B5" s="118" t="s">
        <v>112</v>
      </c>
    </row>
    <row r="6" spans="1:5" x14ac:dyDescent="0.45">
      <c r="A6" s="116">
        <v>1379</v>
      </c>
      <c r="B6" s="116">
        <v>1380</v>
      </c>
    </row>
    <row r="7" spans="1:5" x14ac:dyDescent="0.45">
      <c r="A7" s="116">
        <v>179.34</v>
      </c>
      <c r="B7" s="116">
        <v>179</v>
      </c>
    </row>
    <row r="8" spans="1:5" x14ac:dyDescent="0.45">
      <c r="A8" s="116">
        <v>80.12</v>
      </c>
      <c r="B8" s="116">
        <v>80.099999999999994</v>
      </c>
    </row>
    <row r="9" spans="1:5" x14ac:dyDescent="0.45">
      <c r="A9" s="116">
        <v>7.8</v>
      </c>
      <c r="B9" s="117">
        <v>7.8</v>
      </c>
    </row>
    <row r="10" spans="1:5" ht="24" hidden="1" customHeight="1" x14ac:dyDescent="0.45">
      <c r="A10" s="167"/>
      <c r="B10" s="168"/>
      <c r="C10" s="168"/>
    </row>
    <row r="11" spans="1:5" x14ac:dyDescent="0.45">
      <c r="A11" s="116">
        <v>7.8320000000000001E-2</v>
      </c>
      <c r="B11" s="115">
        <v>7.8299999999999995E-2</v>
      </c>
    </row>
  </sheetData>
  <sheetProtection algorithmName="SHA-512" hashValue="/OVrtyCTomoJTb2gfXnD7rwjdzuHN7eZaMsa1OsMi+W8DMLqMSQbbcILFTQ4szQRC10CnMi2gNFETdpv/8KJVg==" saltValue="3TVUA1sXTk8DHbJzHmO1I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EEA7F-4043-4805-A9C8-D8571F30E95B}">
  <dimension ref="A1:H20"/>
  <sheetViews>
    <sheetView zoomScaleNormal="100" workbookViewId="0">
      <selection sqref="A1:H1"/>
    </sheetView>
  </sheetViews>
  <sheetFormatPr baseColWidth="10" defaultColWidth="11.42578125" defaultRowHeight="13.9" x14ac:dyDescent="0.4"/>
  <cols>
    <col min="1" max="8" width="10.5703125" style="121" customWidth="1"/>
    <col min="9" max="256" width="11.42578125" style="121"/>
    <col min="257" max="264" width="10.5703125" style="121" customWidth="1"/>
    <col min="265" max="512" width="11.42578125" style="121"/>
    <col min="513" max="520" width="10.5703125" style="121" customWidth="1"/>
    <col min="521" max="768" width="11.42578125" style="121"/>
    <col min="769" max="776" width="10.5703125" style="121" customWidth="1"/>
    <col min="777" max="1024" width="11.42578125" style="121"/>
    <col min="1025" max="1032" width="10.5703125" style="121" customWidth="1"/>
    <col min="1033" max="1280" width="11.42578125" style="121"/>
    <col min="1281" max="1288" width="10.5703125" style="121" customWidth="1"/>
    <col min="1289" max="1536" width="11.42578125" style="121"/>
    <col min="1537" max="1544" width="10.5703125" style="121" customWidth="1"/>
    <col min="1545" max="1792" width="11.42578125" style="121"/>
    <col min="1793" max="1800" width="10.5703125" style="121" customWidth="1"/>
    <col min="1801" max="2048" width="11.42578125" style="121"/>
    <col min="2049" max="2056" width="10.5703125" style="121" customWidth="1"/>
    <col min="2057" max="2304" width="11.42578125" style="121"/>
    <col min="2305" max="2312" width="10.5703125" style="121" customWidth="1"/>
    <col min="2313" max="2560" width="11.42578125" style="121"/>
    <col min="2561" max="2568" width="10.5703125" style="121" customWidth="1"/>
    <col min="2569" max="2816" width="11.42578125" style="121"/>
    <col min="2817" max="2824" width="10.5703125" style="121" customWidth="1"/>
    <col min="2825" max="3072" width="11.42578125" style="121"/>
    <col min="3073" max="3080" width="10.5703125" style="121" customWidth="1"/>
    <col min="3081" max="3328" width="11.42578125" style="121"/>
    <col min="3329" max="3336" width="10.5703125" style="121" customWidth="1"/>
    <col min="3337" max="3584" width="11.42578125" style="121"/>
    <col min="3585" max="3592" width="10.5703125" style="121" customWidth="1"/>
    <col min="3593" max="3840" width="11.42578125" style="121"/>
    <col min="3841" max="3848" width="10.5703125" style="121" customWidth="1"/>
    <col min="3849" max="4096" width="11.42578125" style="121"/>
    <col min="4097" max="4104" width="10.5703125" style="121" customWidth="1"/>
    <col min="4105" max="4352" width="11.42578125" style="121"/>
    <col min="4353" max="4360" width="10.5703125" style="121" customWidth="1"/>
    <col min="4361" max="4608" width="11.42578125" style="121"/>
    <col min="4609" max="4616" width="10.5703125" style="121" customWidth="1"/>
    <col min="4617" max="4864" width="11.42578125" style="121"/>
    <col min="4865" max="4872" width="10.5703125" style="121" customWidth="1"/>
    <col min="4873" max="5120" width="11.42578125" style="121"/>
    <col min="5121" max="5128" width="10.5703125" style="121" customWidth="1"/>
    <col min="5129" max="5376" width="11.42578125" style="121"/>
    <col min="5377" max="5384" width="10.5703125" style="121" customWidth="1"/>
    <col min="5385" max="5632" width="11.42578125" style="121"/>
    <col min="5633" max="5640" width="10.5703125" style="121" customWidth="1"/>
    <col min="5641" max="5888" width="11.42578125" style="121"/>
    <col min="5889" max="5896" width="10.5703125" style="121" customWidth="1"/>
    <col min="5897" max="6144" width="11.42578125" style="121"/>
    <col min="6145" max="6152" width="10.5703125" style="121" customWidth="1"/>
    <col min="6153" max="6400" width="11.42578125" style="121"/>
    <col min="6401" max="6408" width="10.5703125" style="121" customWidth="1"/>
    <col min="6409" max="6656" width="11.42578125" style="121"/>
    <col min="6657" max="6664" width="10.5703125" style="121" customWidth="1"/>
    <col min="6665" max="6912" width="11.42578125" style="121"/>
    <col min="6913" max="6920" width="10.5703125" style="121" customWidth="1"/>
    <col min="6921" max="7168" width="11.42578125" style="121"/>
    <col min="7169" max="7176" width="10.5703125" style="121" customWidth="1"/>
    <col min="7177" max="7424" width="11.42578125" style="121"/>
    <col min="7425" max="7432" width="10.5703125" style="121" customWidth="1"/>
    <col min="7433" max="7680" width="11.42578125" style="121"/>
    <col min="7681" max="7688" width="10.5703125" style="121" customWidth="1"/>
    <col min="7689" max="7936" width="11.42578125" style="121"/>
    <col min="7937" max="7944" width="10.5703125" style="121" customWidth="1"/>
    <col min="7945" max="8192" width="11.42578125" style="121"/>
    <col min="8193" max="8200" width="10.5703125" style="121" customWidth="1"/>
    <col min="8201" max="8448" width="11.42578125" style="121"/>
    <col min="8449" max="8456" width="10.5703125" style="121" customWidth="1"/>
    <col min="8457" max="8704" width="11.42578125" style="121"/>
    <col min="8705" max="8712" width="10.5703125" style="121" customWidth="1"/>
    <col min="8713" max="8960" width="11.42578125" style="121"/>
    <col min="8961" max="8968" width="10.5703125" style="121" customWidth="1"/>
    <col min="8969" max="9216" width="11.42578125" style="121"/>
    <col min="9217" max="9224" width="10.5703125" style="121" customWidth="1"/>
    <col min="9225" max="9472" width="11.42578125" style="121"/>
    <col min="9473" max="9480" width="10.5703125" style="121" customWidth="1"/>
    <col min="9481" max="9728" width="11.42578125" style="121"/>
    <col min="9729" max="9736" width="10.5703125" style="121" customWidth="1"/>
    <col min="9737" max="9984" width="11.42578125" style="121"/>
    <col min="9985" max="9992" width="10.5703125" style="121" customWidth="1"/>
    <col min="9993" max="10240" width="11.42578125" style="121"/>
    <col min="10241" max="10248" width="10.5703125" style="121" customWidth="1"/>
    <col min="10249" max="10496" width="11.42578125" style="121"/>
    <col min="10497" max="10504" width="10.5703125" style="121" customWidth="1"/>
    <col min="10505" max="10752" width="11.42578125" style="121"/>
    <col min="10753" max="10760" width="10.5703125" style="121" customWidth="1"/>
    <col min="10761" max="11008" width="11.42578125" style="121"/>
    <col min="11009" max="11016" width="10.5703125" style="121" customWidth="1"/>
    <col min="11017" max="11264" width="11.42578125" style="121"/>
    <col min="11265" max="11272" width="10.5703125" style="121" customWidth="1"/>
    <col min="11273" max="11520" width="11.42578125" style="121"/>
    <col min="11521" max="11528" width="10.5703125" style="121" customWidth="1"/>
    <col min="11529" max="11776" width="11.42578125" style="121"/>
    <col min="11777" max="11784" width="10.5703125" style="121" customWidth="1"/>
    <col min="11785" max="12032" width="11.42578125" style="121"/>
    <col min="12033" max="12040" width="10.5703125" style="121" customWidth="1"/>
    <col min="12041" max="12288" width="11.42578125" style="121"/>
    <col min="12289" max="12296" width="10.5703125" style="121" customWidth="1"/>
    <col min="12297" max="12544" width="11.42578125" style="121"/>
    <col min="12545" max="12552" width="10.5703125" style="121" customWidth="1"/>
    <col min="12553" max="12800" width="11.42578125" style="121"/>
    <col min="12801" max="12808" width="10.5703125" style="121" customWidth="1"/>
    <col min="12809" max="13056" width="11.42578125" style="121"/>
    <col min="13057" max="13064" width="10.5703125" style="121" customWidth="1"/>
    <col min="13065" max="13312" width="11.42578125" style="121"/>
    <col min="13313" max="13320" width="10.5703125" style="121" customWidth="1"/>
    <col min="13321" max="13568" width="11.42578125" style="121"/>
    <col min="13569" max="13576" width="10.5703125" style="121" customWidth="1"/>
    <col min="13577" max="13824" width="11.42578125" style="121"/>
    <col min="13825" max="13832" width="10.5703125" style="121" customWidth="1"/>
    <col min="13833" max="14080" width="11.42578125" style="121"/>
    <col min="14081" max="14088" width="10.5703125" style="121" customWidth="1"/>
    <col min="14089" max="14336" width="11.42578125" style="121"/>
    <col min="14337" max="14344" width="10.5703125" style="121" customWidth="1"/>
    <col min="14345" max="14592" width="11.42578125" style="121"/>
    <col min="14593" max="14600" width="10.5703125" style="121" customWidth="1"/>
    <col min="14601" max="14848" width="11.42578125" style="121"/>
    <col min="14849" max="14856" width="10.5703125" style="121" customWidth="1"/>
    <col min="14857" max="15104" width="11.42578125" style="121"/>
    <col min="15105" max="15112" width="10.5703125" style="121" customWidth="1"/>
    <col min="15113" max="15360" width="11.42578125" style="121"/>
    <col min="15361" max="15368" width="10.5703125" style="121" customWidth="1"/>
    <col min="15369" max="15616" width="11.42578125" style="121"/>
    <col min="15617" max="15624" width="10.5703125" style="121" customWidth="1"/>
    <col min="15625" max="15872" width="11.42578125" style="121"/>
    <col min="15873" max="15880" width="10.5703125" style="121" customWidth="1"/>
    <col min="15881" max="16128" width="11.42578125" style="121"/>
    <col min="16129" max="16136" width="10.5703125" style="121" customWidth="1"/>
    <col min="16137" max="16384" width="11.42578125" style="121"/>
  </cols>
  <sheetData>
    <row r="1" spans="1:8" s="122" customFormat="1" ht="20.100000000000001" customHeight="1" x14ac:dyDescent="0.4">
      <c r="A1" s="172" t="s">
        <v>384</v>
      </c>
      <c r="B1" s="172"/>
      <c r="C1" s="172"/>
      <c r="D1" s="172"/>
      <c r="E1" s="172"/>
      <c r="F1" s="172"/>
      <c r="G1" s="172"/>
      <c r="H1" s="172"/>
    </row>
    <row r="2" spans="1:8" s="122" customFormat="1" ht="43.5" customHeight="1" x14ac:dyDescent="0.4">
      <c r="A2" s="170" t="s">
        <v>385</v>
      </c>
      <c r="B2" s="170"/>
      <c r="C2" s="170"/>
      <c r="D2" s="170"/>
      <c r="E2" s="170"/>
      <c r="F2" s="170"/>
      <c r="G2" s="170"/>
      <c r="H2" s="170"/>
    </row>
    <row r="3" spans="1:8" s="122" customFormat="1" ht="35.1" customHeight="1" x14ac:dyDescent="0.4">
      <c r="A3" s="170" t="s">
        <v>386</v>
      </c>
      <c r="B3" s="170"/>
      <c r="C3" s="170"/>
      <c r="D3" s="170"/>
      <c r="E3" s="170"/>
      <c r="F3" s="170"/>
      <c r="G3" s="170"/>
      <c r="H3" s="170"/>
    </row>
    <row r="4" spans="1:8" s="122" customFormat="1" ht="99.75" customHeight="1" x14ac:dyDescent="0.4">
      <c r="A4" s="170" t="s">
        <v>415</v>
      </c>
      <c r="B4" s="170"/>
      <c r="C4" s="170"/>
      <c r="D4" s="170"/>
      <c r="E4" s="170"/>
      <c r="F4" s="170"/>
      <c r="G4" s="170"/>
      <c r="H4" s="170"/>
    </row>
    <row r="5" spans="1:8" s="122" customFormat="1" ht="53.1" customHeight="1" x14ac:dyDescent="0.4">
      <c r="A5" s="170" t="s">
        <v>387</v>
      </c>
      <c r="B5" s="170"/>
      <c r="C5" s="170"/>
      <c r="D5" s="170"/>
      <c r="E5" s="170"/>
      <c r="F5" s="170"/>
      <c r="G5" s="170"/>
      <c r="H5" s="170"/>
    </row>
    <row r="6" spans="1:8" s="122" customFormat="1" ht="35.1" customHeight="1" x14ac:dyDescent="0.4">
      <c r="A6" s="170" t="s">
        <v>388</v>
      </c>
      <c r="B6" s="170"/>
      <c r="C6" s="170"/>
      <c r="D6" s="170"/>
      <c r="E6" s="170"/>
      <c r="F6" s="170"/>
      <c r="G6" s="170"/>
      <c r="H6" s="170"/>
    </row>
    <row r="7" spans="1:8" s="122" customFormat="1" ht="88.35" customHeight="1" x14ac:dyDescent="0.4">
      <c r="A7" s="170" t="s">
        <v>389</v>
      </c>
      <c r="B7" s="170"/>
      <c r="C7" s="170"/>
      <c r="D7" s="170"/>
      <c r="E7" s="170"/>
      <c r="F7" s="170"/>
      <c r="G7" s="170"/>
      <c r="H7" s="170"/>
    </row>
    <row r="8" spans="1:8" s="122" customFormat="1" ht="88.35" customHeight="1" x14ac:dyDescent="0.4">
      <c r="A8" s="170" t="s">
        <v>390</v>
      </c>
      <c r="B8" s="170"/>
      <c r="C8" s="170"/>
      <c r="D8" s="170"/>
      <c r="E8" s="170"/>
      <c r="F8" s="170"/>
      <c r="G8" s="170"/>
      <c r="H8" s="170"/>
    </row>
    <row r="9" spans="1:8" s="122" customFormat="1" ht="70.349999999999994" customHeight="1" x14ac:dyDescent="0.4">
      <c r="A9" s="170" t="s">
        <v>414</v>
      </c>
      <c r="B9" s="170"/>
      <c r="C9" s="170"/>
      <c r="D9" s="170"/>
      <c r="E9" s="170"/>
      <c r="F9" s="170"/>
      <c r="G9" s="170"/>
      <c r="H9" s="170"/>
    </row>
    <row r="10" spans="1:8" s="122" customFormat="1" ht="53.1" customHeight="1" x14ac:dyDescent="0.4">
      <c r="A10" s="170" t="s">
        <v>391</v>
      </c>
      <c r="B10" s="170"/>
      <c r="C10" s="170"/>
      <c r="D10" s="170"/>
      <c r="E10" s="170"/>
      <c r="F10" s="170"/>
      <c r="G10" s="170"/>
      <c r="H10" s="170"/>
    </row>
    <row r="11" spans="1:8" s="122" customFormat="1" ht="122.75" customHeight="1" x14ac:dyDescent="0.4">
      <c r="A11" s="171" t="s">
        <v>413</v>
      </c>
      <c r="B11" s="170"/>
      <c r="C11" s="170"/>
      <c r="D11" s="170"/>
      <c r="E11" s="170"/>
      <c r="F11" s="170"/>
      <c r="G11" s="170"/>
      <c r="H11" s="170"/>
    </row>
    <row r="12" spans="1:8" s="122" customFormat="1" ht="35.1" customHeight="1" x14ac:dyDescent="0.4">
      <c r="A12" s="170" t="s">
        <v>392</v>
      </c>
      <c r="B12" s="170"/>
      <c r="C12" s="170"/>
      <c r="D12" s="170"/>
      <c r="E12" s="170"/>
      <c r="F12" s="170"/>
      <c r="G12" s="170"/>
      <c r="H12" s="170"/>
    </row>
    <row r="13" spans="1:8" s="122" customFormat="1" ht="97.35" customHeight="1" x14ac:dyDescent="0.4">
      <c r="A13" s="170" t="s">
        <v>393</v>
      </c>
      <c r="B13" s="170"/>
      <c r="C13" s="170"/>
      <c r="D13" s="170"/>
      <c r="E13" s="170"/>
      <c r="F13" s="170"/>
      <c r="G13" s="170"/>
      <c r="H13" s="170"/>
    </row>
    <row r="14" spans="1:8" s="122" customFormat="1" ht="97.35" customHeight="1" x14ac:dyDescent="0.4">
      <c r="A14" s="170" t="s">
        <v>394</v>
      </c>
      <c r="B14" s="170"/>
      <c r="C14" s="170"/>
      <c r="D14" s="170"/>
      <c r="E14" s="170"/>
      <c r="F14" s="170"/>
      <c r="G14" s="170"/>
      <c r="H14" s="170"/>
    </row>
    <row r="15" spans="1:8" s="122" customFormat="1" ht="20.100000000000001" customHeight="1" x14ac:dyDescent="0.4">
      <c r="A15" s="170" t="s">
        <v>395</v>
      </c>
      <c r="B15" s="170"/>
      <c r="C15" s="170"/>
      <c r="D15" s="170"/>
      <c r="E15" s="170"/>
      <c r="F15" s="170"/>
      <c r="G15" s="170"/>
      <c r="H15" s="170"/>
    </row>
    <row r="16" spans="1:8" x14ac:dyDescent="0.4">
      <c r="A16" s="169"/>
      <c r="B16" s="169"/>
      <c r="C16" s="169"/>
      <c r="D16" s="169"/>
      <c r="E16" s="169"/>
      <c r="F16" s="169"/>
      <c r="G16" s="169"/>
      <c r="H16" s="169"/>
    </row>
    <row r="17" spans="1:8" x14ac:dyDescent="0.4">
      <c r="A17" s="169"/>
      <c r="B17" s="169"/>
      <c r="C17" s="169"/>
      <c r="D17" s="169"/>
      <c r="E17" s="169"/>
      <c r="F17" s="169"/>
      <c r="G17" s="169"/>
      <c r="H17" s="169"/>
    </row>
    <row r="18" spans="1:8" x14ac:dyDescent="0.4">
      <c r="A18" s="169"/>
      <c r="B18" s="169"/>
      <c r="C18" s="169"/>
      <c r="D18" s="169"/>
      <c r="E18" s="169"/>
      <c r="F18" s="169"/>
      <c r="G18" s="169"/>
      <c r="H18" s="169"/>
    </row>
    <row r="19" spans="1:8" x14ac:dyDescent="0.4">
      <c r="A19" s="169"/>
      <c r="B19" s="169"/>
      <c r="C19" s="169"/>
      <c r="D19" s="169"/>
      <c r="E19" s="169"/>
      <c r="F19" s="169"/>
      <c r="G19" s="169"/>
      <c r="H19" s="169"/>
    </row>
    <row r="20" spans="1:8" x14ac:dyDescent="0.4">
      <c r="A20" s="169"/>
      <c r="B20" s="169"/>
      <c r="C20" s="169"/>
      <c r="D20" s="169"/>
      <c r="E20" s="169"/>
      <c r="F20" s="169"/>
      <c r="G20" s="169"/>
      <c r="H20" s="169"/>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7A2A0-ED59-4C3F-8919-A55CFFAB9893}">
  <dimension ref="A1:I55"/>
  <sheetViews>
    <sheetView workbookViewId="0"/>
  </sheetViews>
  <sheetFormatPr baseColWidth="10" defaultColWidth="10.640625" defaultRowHeight="13.9" x14ac:dyDescent="0.4"/>
  <cols>
    <col min="1" max="16384" width="10.640625" style="109"/>
  </cols>
  <sheetData>
    <row r="1" spans="1:9" x14ac:dyDescent="0.4">
      <c r="A1" s="142"/>
      <c r="B1" s="142"/>
      <c r="C1" s="142"/>
      <c r="D1" s="142"/>
      <c r="E1" s="142"/>
      <c r="F1" s="142"/>
      <c r="G1" s="142"/>
      <c r="H1" s="142"/>
      <c r="I1" s="142"/>
    </row>
    <row r="2" spans="1:9" x14ac:dyDescent="0.4">
      <c r="A2" s="142"/>
      <c r="B2" s="142"/>
      <c r="C2" s="142"/>
      <c r="D2" s="142"/>
      <c r="E2" s="142"/>
      <c r="F2" s="142"/>
      <c r="G2" s="142"/>
      <c r="H2" s="142"/>
      <c r="I2" s="142"/>
    </row>
    <row r="3" spans="1:9" x14ac:dyDescent="0.4">
      <c r="A3" s="142"/>
      <c r="B3" s="142"/>
      <c r="C3" s="142"/>
      <c r="D3" s="142"/>
      <c r="E3" s="142"/>
      <c r="F3" s="142"/>
      <c r="G3" s="142"/>
      <c r="H3" s="142"/>
      <c r="I3" s="142"/>
    </row>
    <row r="4" spans="1:9" x14ac:dyDescent="0.4">
      <c r="A4" s="142"/>
      <c r="B4" s="142"/>
      <c r="C4" s="142"/>
      <c r="D4" s="142"/>
      <c r="E4" s="142"/>
      <c r="F4" s="142"/>
      <c r="G4" s="142"/>
      <c r="H4" s="142"/>
      <c r="I4" s="142"/>
    </row>
    <row r="5" spans="1:9" x14ac:dyDescent="0.4">
      <c r="A5" s="142"/>
      <c r="B5" s="142"/>
      <c r="C5" s="142"/>
      <c r="D5" s="142"/>
      <c r="E5" s="142"/>
      <c r="F5" s="142"/>
      <c r="G5" s="142"/>
      <c r="H5" s="142"/>
      <c r="I5" s="142"/>
    </row>
    <row r="6" spans="1:9" x14ac:dyDescent="0.4">
      <c r="A6" s="142"/>
      <c r="B6" s="142"/>
      <c r="C6" s="142"/>
      <c r="D6" s="142"/>
      <c r="E6" s="142"/>
      <c r="F6" s="142"/>
      <c r="G6" s="142"/>
      <c r="H6" s="142"/>
      <c r="I6" s="142"/>
    </row>
    <row r="7" spans="1:9" x14ac:dyDescent="0.4">
      <c r="A7" s="142"/>
      <c r="B7" s="142"/>
      <c r="C7" s="142"/>
      <c r="D7" s="142"/>
      <c r="E7" s="142"/>
      <c r="F7" s="142"/>
      <c r="G7" s="142"/>
      <c r="H7" s="142"/>
      <c r="I7" s="142"/>
    </row>
    <row r="8" spans="1:9" x14ac:dyDescent="0.4">
      <c r="A8" s="142"/>
      <c r="B8" s="142"/>
      <c r="C8" s="142"/>
      <c r="D8" s="142"/>
      <c r="E8" s="142"/>
      <c r="F8" s="142"/>
      <c r="G8" s="142"/>
      <c r="H8" s="142"/>
      <c r="I8" s="142"/>
    </row>
    <row r="9" spans="1:9" x14ac:dyDescent="0.4">
      <c r="A9" s="142"/>
      <c r="B9" s="142"/>
      <c r="C9" s="142"/>
      <c r="D9" s="142"/>
      <c r="E9" s="142"/>
      <c r="F9" s="142"/>
      <c r="G9" s="142"/>
      <c r="H9" s="142"/>
      <c r="I9" s="142"/>
    </row>
    <row r="10" spans="1:9" x14ac:dyDescent="0.4">
      <c r="A10" s="142"/>
      <c r="B10" s="142"/>
      <c r="C10" s="142"/>
      <c r="D10" s="142"/>
      <c r="E10" s="142"/>
      <c r="F10" s="142"/>
      <c r="G10" s="142"/>
      <c r="H10" s="142"/>
      <c r="I10" s="142"/>
    </row>
    <row r="11" spans="1:9" x14ac:dyDescent="0.4">
      <c r="A11" s="142"/>
      <c r="B11" s="142"/>
      <c r="C11" s="142"/>
      <c r="D11" s="142"/>
      <c r="E11" s="142"/>
      <c r="F11" s="142"/>
      <c r="G11" s="142"/>
      <c r="H11" s="142"/>
      <c r="I11" s="142"/>
    </row>
    <row r="12" spans="1:9" x14ac:dyDescent="0.4">
      <c r="A12" s="142"/>
      <c r="B12" s="142"/>
      <c r="C12" s="142"/>
      <c r="D12" s="142"/>
      <c r="E12" s="142"/>
      <c r="F12" s="142"/>
      <c r="G12" s="142"/>
      <c r="H12" s="142"/>
      <c r="I12" s="142"/>
    </row>
    <row r="13" spans="1:9" x14ac:dyDescent="0.4">
      <c r="A13" s="142"/>
      <c r="B13" s="142"/>
      <c r="C13" s="142"/>
      <c r="D13" s="142"/>
      <c r="E13" s="142"/>
      <c r="F13" s="142"/>
      <c r="G13" s="142"/>
      <c r="H13" s="142"/>
      <c r="I13" s="142"/>
    </row>
    <row r="14" spans="1:9" x14ac:dyDescent="0.4">
      <c r="A14" s="142"/>
      <c r="B14" s="142"/>
      <c r="C14" s="142"/>
      <c r="D14" s="142"/>
      <c r="E14" s="142"/>
      <c r="F14" s="142"/>
      <c r="G14" s="142"/>
      <c r="H14" s="142"/>
      <c r="I14" s="142"/>
    </row>
    <row r="15" spans="1:9" x14ac:dyDescent="0.4">
      <c r="A15" s="142"/>
      <c r="B15" s="142"/>
      <c r="C15" s="142"/>
      <c r="D15" s="142"/>
      <c r="E15" s="142"/>
      <c r="F15" s="142"/>
      <c r="G15" s="142"/>
      <c r="H15" s="142"/>
      <c r="I15" s="142"/>
    </row>
    <row r="16" spans="1:9" x14ac:dyDescent="0.4">
      <c r="A16" s="142"/>
      <c r="B16" s="142"/>
      <c r="C16" s="142"/>
      <c r="D16" s="142"/>
      <c r="E16" s="142"/>
      <c r="F16" s="142"/>
      <c r="G16" s="142"/>
      <c r="H16" s="142"/>
      <c r="I16" s="142"/>
    </row>
    <row r="17" spans="1:9" x14ac:dyDescent="0.4">
      <c r="A17" s="142"/>
      <c r="B17" s="142"/>
      <c r="C17" s="142"/>
      <c r="D17" s="142"/>
      <c r="E17" s="142"/>
      <c r="F17" s="142"/>
      <c r="G17" s="142"/>
      <c r="H17" s="142"/>
      <c r="I17" s="142"/>
    </row>
    <row r="18" spans="1:9" x14ac:dyDescent="0.4">
      <c r="A18" s="142"/>
      <c r="B18" s="142"/>
      <c r="C18" s="142"/>
      <c r="D18" s="142"/>
      <c r="E18" s="142"/>
      <c r="F18" s="142"/>
      <c r="G18" s="142"/>
      <c r="H18" s="142"/>
      <c r="I18" s="142"/>
    </row>
    <row r="19" spans="1:9" x14ac:dyDescent="0.4">
      <c r="A19" s="142"/>
      <c r="B19" s="142"/>
      <c r="C19" s="142"/>
      <c r="D19" s="142"/>
      <c r="E19" s="142"/>
      <c r="F19" s="142"/>
      <c r="G19" s="142"/>
      <c r="H19" s="142"/>
      <c r="I19" s="142"/>
    </row>
    <row r="20" spans="1:9" x14ac:dyDescent="0.4">
      <c r="A20" s="142"/>
      <c r="B20" s="142"/>
      <c r="C20" s="142"/>
      <c r="D20" s="142"/>
      <c r="E20" s="142"/>
      <c r="F20" s="142"/>
      <c r="G20" s="142"/>
      <c r="H20" s="142"/>
      <c r="I20" s="142"/>
    </row>
    <row r="21" spans="1:9" x14ac:dyDescent="0.4">
      <c r="A21" s="142"/>
      <c r="B21" s="142"/>
      <c r="C21" s="142"/>
      <c r="D21" s="142"/>
      <c r="E21" s="142"/>
      <c r="F21" s="142"/>
      <c r="G21" s="142"/>
      <c r="H21" s="142"/>
      <c r="I21" s="142"/>
    </row>
    <row r="22" spans="1:9" x14ac:dyDescent="0.4">
      <c r="A22" s="142"/>
      <c r="B22" s="142"/>
      <c r="C22" s="142"/>
      <c r="D22" s="142"/>
      <c r="E22" s="142"/>
      <c r="F22" s="142"/>
      <c r="G22" s="142"/>
      <c r="H22" s="142"/>
      <c r="I22" s="142"/>
    </row>
    <row r="23" spans="1:9" x14ac:dyDescent="0.4">
      <c r="A23" s="142"/>
      <c r="B23" s="142"/>
      <c r="C23" s="142"/>
      <c r="D23" s="142"/>
      <c r="E23" s="142"/>
      <c r="F23" s="142"/>
      <c r="G23" s="142"/>
      <c r="H23" s="142"/>
      <c r="I23" s="142"/>
    </row>
    <row r="24" spans="1:9" x14ac:dyDescent="0.4">
      <c r="A24" s="142"/>
      <c r="B24" s="142"/>
      <c r="C24" s="142"/>
      <c r="D24" s="142"/>
      <c r="E24" s="142"/>
      <c r="F24" s="142"/>
      <c r="G24" s="142"/>
      <c r="H24" s="142"/>
      <c r="I24" s="142"/>
    </row>
    <row r="25" spans="1:9" x14ac:dyDescent="0.4">
      <c r="A25" s="142"/>
      <c r="B25" s="142"/>
      <c r="C25" s="142"/>
      <c r="D25" s="142"/>
      <c r="E25" s="142"/>
      <c r="F25" s="142"/>
      <c r="G25" s="142"/>
      <c r="H25" s="142"/>
      <c r="I25" s="142"/>
    </row>
    <row r="26" spans="1:9" x14ac:dyDescent="0.4">
      <c r="A26" s="142"/>
      <c r="B26" s="142"/>
      <c r="C26" s="142"/>
      <c r="D26" s="142"/>
      <c r="E26" s="142"/>
      <c r="F26" s="142"/>
      <c r="G26" s="142"/>
      <c r="H26" s="142"/>
      <c r="I26" s="142"/>
    </row>
    <row r="27" spans="1:9" x14ac:dyDescent="0.4">
      <c r="A27" s="142"/>
      <c r="B27" s="142"/>
      <c r="C27" s="142"/>
      <c r="D27" s="142"/>
      <c r="E27" s="142"/>
      <c r="F27" s="142"/>
      <c r="G27" s="142"/>
      <c r="H27" s="142"/>
      <c r="I27" s="142"/>
    </row>
    <row r="28" spans="1:9" x14ac:dyDescent="0.4">
      <c r="A28" s="142"/>
      <c r="B28" s="142"/>
      <c r="C28" s="142"/>
      <c r="D28" s="142"/>
      <c r="E28" s="142"/>
      <c r="F28" s="142"/>
      <c r="G28" s="142"/>
      <c r="H28" s="142"/>
      <c r="I28" s="142"/>
    </row>
    <row r="29" spans="1:9" x14ac:dyDescent="0.4">
      <c r="A29" s="142"/>
      <c r="B29" s="142"/>
      <c r="C29" s="142"/>
      <c r="D29" s="142"/>
      <c r="E29" s="142"/>
      <c r="F29" s="142"/>
      <c r="G29" s="142"/>
      <c r="H29" s="142"/>
      <c r="I29" s="142"/>
    </row>
    <row r="30" spans="1:9" x14ac:dyDescent="0.4">
      <c r="A30" s="142"/>
      <c r="B30" s="142"/>
      <c r="C30" s="142"/>
      <c r="D30" s="142"/>
      <c r="E30" s="142"/>
      <c r="F30" s="142"/>
      <c r="G30" s="142"/>
      <c r="H30" s="142"/>
      <c r="I30" s="142"/>
    </row>
    <row r="31" spans="1:9" x14ac:dyDescent="0.4">
      <c r="A31" s="142"/>
      <c r="B31" s="142"/>
      <c r="C31" s="142"/>
      <c r="D31" s="142"/>
      <c r="E31" s="142"/>
      <c r="F31" s="142"/>
      <c r="G31" s="142"/>
      <c r="H31" s="142"/>
      <c r="I31" s="142"/>
    </row>
    <row r="32" spans="1:9" x14ac:dyDescent="0.4">
      <c r="A32" s="142"/>
      <c r="B32" s="142"/>
      <c r="C32" s="142"/>
      <c r="D32" s="142"/>
      <c r="E32" s="142"/>
      <c r="F32" s="142"/>
      <c r="G32" s="142"/>
      <c r="H32" s="142"/>
      <c r="I32" s="142"/>
    </row>
    <row r="33" spans="1:9" x14ac:dyDescent="0.4">
      <c r="A33" s="142"/>
      <c r="B33" s="142"/>
      <c r="C33" s="142"/>
      <c r="D33" s="142"/>
      <c r="E33" s="142"/>
      <c r="F33" s="142"/>
      <c r="G33" s="142"/>
      <c r="H33" s="142"/>
      <c r="I33" s="142"/>
    </row>
    <row r="34" spans="1:9" x14ac:dyDescent="0.4">
      <c r="A34" s="142"/>
      <c r="B34" s="142"/>
      <c r="C34" s="142"/>
      <c r="D34" s="142"/>
      <c r="E34" s="142"/>
      <c r="F34" s="142"/>
      <c r="G34" s="142"/>
      <c r="H34" s="142"/>
      <c r="I34" s="142"/>
    </row>
    <row r="35" spans="1:9" x14ac:dyDescent="0.4">
      <c r="A35" s="142"/>
      <c r="B35" s="142"/>
      <c r="C35" s="142"/>
      <c r="D35" s="142"/>
      <c r="E35" s="142"/>
      <c r="F35" s="142"/>
      <c r="G35" s="142"/>
      <c r="H35" s="142"/>
      <c r="I35" s="142"/>
    </row>
    <row r="36" spans="1:9" x14ac:dyDescent="0.4">
      <c r="A36" s="142"/>
      <c r="B36" s="142"/>
      <c r="C36" s="142"/>
      <c r="D36" s="142"/>
      <c r="E36" s="142"/>
      <c r="F36" s="142"/>
      <c r="G36" s="142"/>
      <c r="H36" s="142"/>
      <c r="I36" s="142"/>
    </row>
    <row r="37" spans="1:9" x14ac:dyDescent="0.4">
      <c r="A37" s="142"/>
      <c r="B37" s="142"/>
      <c r="C37" s="142"/>
      <c r="D37" s="142"/>
      <c r="E37" s="142"/>
      <c r="F37" s="142"/>
      <c r="G37" s="142"/>
      <c r="H37" s="142"/>
      <c r="I37" s="142"/>
    </row>
    <row r="38" spans="1:9" x14ac:dyDescent="0.4">
      <c r="A38" s="142"/>
      <c r="B38" s="142"/>
      <c r="C38" s="142"/>
      <c r="D38" s="142"/>
      <c r="E38" s="142"/>
      <c r="F38" s="142"/>
      <c r="G38" s="142"/>
      <c r="H38" s="142"/>
      <c r="I38" s="142"/>
    </row>
    <row r="39" spans="1:9" x14ac:dyDescent="0.4">
      <c r="A39" s="142"/>
      <c r="B39" s="142"/>
      <c r="C39" s="142"/>
      <c r="D39" s="142"/>
      <c r="E39" s="142"/>
      <c r="F39" s="142"/>
      <c r="G39" s="142"/>
      <c r="H39" s="142"/>
      <c r="I39" s="142"/>
    </row>
    <row r="40" spans="1:9" x14ac:dyDescent="0.4">
      <c r="A40" s="142"/>
      <c r="B40" s="142"/>
      <c r="C40" s="142"/>
      <c r="D40" s="142"/>
      <c r="E40" s="142"/>
      <c r="F40" s="142"/>
      <c r="G40" s="142"/>
      <c r="H40" s="142"/>
      <c r="I40" s="142"/>
    </row>
    <row r="41" spans="1:9" x14ac:dyDescent="0.4">
      <c r="A41" s="142"/>
      <c r="B41" s="142"/>
      <c r="C41" s="142"/>
      <c r="D41" s="142"/>
      <c r="E41" s="142"/>
      <c r="F41" s="142"/>
      <c r="G41" s="142"/>
      <c r="H41" s="142"/>
      <c r="I41" s="142"/>
    </row>
    <row r="42" spans="1:9" x14ac:dyDescent="0.4">
      <c r="A42" s="142"/>
      <c r="B42" s="142"/>
      <c r="C42" s="142"/>
      <c r="D42" s="142"/>
      <c r="E42" s="142"/>
      <c r="F42" s="142"/>
      <c r="G42" s="142"/>
      <c r="H42" s="142"/>
      <c r="I42" s="142"/>
    </row>
    <row r="43" spans="1:9" x14ac:dyDescent="0.4">
      <c r="A43" s="142"/>
      <c r="B43" s="142"/>
      <c r="C43" s="142"/>
      <c r="D43" s="142"/>
      <c r="E43" s="142"/>
      <c r="F43" s="142"/>
      <c r="G43" s="142"/>
      <c r="H43" s="142"/>
      <c r="I43" s="142"/>
    </row>
    <row r="44" spans="1:9" x14ac:dyDescent="0.4">
      <c r="A44" s="142"/>
      <c r="B44" s="142"/>
      <c r="C44" s="142"/>
      <c r="D44" s="142"/>
      <c r="E44" s="142"/>
      <c r="F44" s="142"/>
      <c r="G44" s="142"/>
      <c r="H44" s="142"/>
      <c r="I44" s="142"/>
    </row>
    <row r="45" spans="1:9" x14ac:dyDescent="0.4">
      <c r="A45" s="142"/>
      <c r="B45" s="142"/>
      <c r="C45" s="142"/>
      <c r="D45" s="142"/>
      <c r="E45" s="142"/>
      <c r="F45" s="142"/>
      <c r="G45" s="142"/>
      <c r="H45" s="142"/>
      <c r="I45" s="142"/>
    </row>
    <row r="46" spans="1:9" x14ac:dyDescent="0.4">
      <c r="A46" s="142"/>
      <c r="B46" s="142"/>
      <c r="C46" s="142"/>
      <c r="D46" s="142"/>
      <c r="E46" s="142"/>
      <c r="F46" s="142"/>
      <c r="G46" s="142"/>
      <c r="H46" s="142"/>
      <c r="I46" s="142"/>
    </row>
    <row r="47" spans="1:9" x14ac:dyDescent="0.4">
      <c r="A47" s="142"/>
      <c r="B47" s="142"/>
      <c r="C47" s="142"/>
      <c r="D47" s="142"/>
      <c r="E47" s="142"/>
      <c r="F47" s="142"/>
      <c r="G47" s="142"/>
      <c r="H47" s="142"/>
      <c r="I47" s="142"/>
    </row>
    <row r="48" spans="1:9" x14ac:dyDescent="0.4">
      <c r="A48" s="142"/>
      <c r="B48" s="142"/>
      <c r="C48" s="142"/>
      <c r="D48" s="142"/>
      <c r="E48" s="142"/>
      <c r="F48" s="142"/>
      <c r="G48" s="142"/>
      <c r="H48" s="142"/>
      <c r="I48" s="142"/>
    </row>
    <row r="49" spans="1:9" x14ac:dyDescent="0.4">
      <c r="A49" s="142"/>
      <c r="B49" s="142"/>
      <c r="C49" s="142"/>
      <c r="D49" s="142"/>
      <c r="E49" s="142"/>
      <c r="F49" s="142"/>
      <c r="G49" s="142"/>
      <c r="H49" s="142"/>
      <c r="I49" s="142"/>
    </row>
    <row r="50" spans="1:9" x14ac:dyDescent="0.4">
      <c r="A50" s="142"/>
      <c r="B50" s="142"/>
      <c r="C50" s="142"/>
      <c r="D50" s="142"/>
      <c r="E50" s="142"/>
      <c r="F50" s="142"/>
      <c r="G50" s="142"/>
      <c r="H50" s="142"/>
      <c r="I50" s="142"/>
    </row>
    <row r="51" spans="1:9" x14ac:dyDescent="0.4">
      <c r="A51" s="143" t="s">
        <v>450</v>
      </c>
      <c r="B51" s="143"/>
      <c r="C51" s="143"/>
      <c r="D51" s="143"/>
      <c r="E51" s="143"/>
      <c r="F51" s="142"/>
      <c r="G51" s="142"/>
      <c r="H51" s="142"/>
      <c r="I51" s="142"/>
    </row>
    <row r="52" spans="1:9" x14ac:dyDescent="0.4">
      <c r="A52" s="143" t="s">
        <v>451</v>
      </c>
      <c r="B52" s="143"/>
      <c r="C52" s="143"/>
      <c r="D52" s="143"/>
      <c r="E52" s="143"/>
      <c r="F52" s="142"/>
      <c r="G52" s="142"/>
      <c r="H52" s="142"/>
      <c r="I52" s="142"/>
    </row>
    <row r="53" spans="1:9" x14ac:dyDescent="0.4">
      <c r="A53" s="144" t="s">
        <v>452</v>
      </c>
      <c r="B53" s="142"/>
      <c r="C53" s="142"/>
      <c r="D53" s="142"/>
      <c r="E53" s="142"/>
      <c r="F53" s="142"/>
      <c r="G53" s="142"/>
      <c r="H53" s="142"/>
      <c r="I53" s="142"/>
    </row>
    <row r="54" spans="1:9" x14ac:dyDescent="0.4">
      <c r="A54" s="142"/>
      <c r="B54" s="142"/>
      <c r="C54" s="142"/>
      <c r="D54" s="142"/>
      <c r="E54" s="142"/>
      <c r="F54" s="142"/>
      <c r="G54" s="142"/>
      <c r="H54" s="142"/>
      <c r="I54" s="142"/>
    </row>
    <row r="55" spans="1:9" x14ac:dyDescent="0.4">
      <c r="A55" s="142"/>
      <c r="B55" s="142"/>
      <c r="C55" s="142"/>
      <c r="D55" s="142"/>
      <c r="E55" s="142"/>
      <c r="F55" s="142"/>
      <c r="G55" s="142"/>
      <c r="H55" s="142"/>
      <c r="I55" s="142"/>
    </row>
  </sheetData>
  <sheetProtection algorithmName="SHA-512" hashValue="KhteuPCoubUH4njYJYezx4T6+/KpXaHrSSAdOHnkOqOz79B3O1+KyXCdx6mhw12td1EFHenKYeblE2x44jhRdg==" saltValue="GEguFm2Ov+9BBb+K8hCf8w==" spinCount="100000" sheet="1" objects="1" scenarios="1"/>
  <hyperlinks>
    <hyperlink ref="A53" r:id="rId1" xr:uid="{7E3993FD-0536-44B1-9B0F-62A67B1D769E}"/>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tabSelected="1" workbookViewId="0">
      <selection activeCell="B2" sqref="B2"/>
    </sheetView>
  </sheetViews>
  <sheetFormatPr baseColWidth="10" defaultColWidth="11.42578125" defaultRowHeight="13.9" x14ac:dyDescent="0.4"/>
  <cols>
    <col min="1" max="1" width="25.140625" style="50" bestFit="1" customWidth="1"/>
    <col min="2" max="2" width="39" style="50" customWidth="1"/>
    <col min="3" max="16384" width="11.42578125" style="50"/>
  </cols>
  <sheetData>
    <row r="1" spans="1:7" ht="20.100000000000001" customHeight="1" x14ac:dyDescent="0.4">
      <c r="A1" s="49" t="s">
        <v>149</v>
      </c>
      <c r="C1" s="51" t="s">
        <v>150</v>
      </c>
    </row>
    <row r="2" spans="1:7" ht="20.100000000000001" customHeight="1" x14ac:dyDescent="0.4">
      <c r="A2" s="50" t="s">
        <v>151</v>
      </c>
      <c r="B2" s="94"/>
      <c r="C2" s="50" t="s">
        <v>151</v>
      </c>
    </row>
    <row r="3" spans="1:7" ht="20.100000000000001" customHeight="1" x14ac:dyDescent="0.4">
      <c r="A3" s="50" t="s">
        <v>152</v>
      </c>
      <c r="B3" s="95"/>
      <c r="C3" s="50" t="s">
        <v>153</v>
      </c>
    </row>
    <row r="4" spans="1:7" ht="20.100000000000001" customHeight="1" x14ac:dyDescent="0.4">
      <c r="A4" s="50" t="s">
        <v>154</v>
      </c>
      <c r="B4" s="94"/>
      <c r="C4" s="50" t="s">
        <v>155</v>
      </c>
    </row>
    <row r="5" spans="1:7" ht="10.050000000000001" customHeight="1" x14ac:dyDescent="0.4"/>
    <row r="6" spans="1:7" ht="60" customHeight="1" x14ac:dyDescent="0.4">
      <c r="A6" s="176" t="s">
        <v>416</v>
      </c>
      <c r="B6" s="177"/>
      <c r="C6" s="177"/>
      <c r="D6" s="177"/>
      <c r="E6" s="177"/>
      <c r="F6" s="177"/>
      <c r="G6" s="177"/>
    </row>
    <row r="7" spans="1:7" ht="15" customHeight="1" x14ac:dyDescent="0.4">
      <c r="A7" s="123"/>
      <c r="B7" s="123"/>
      <c r="C7" s="123"/>
      <c r="D7" s="123"/>
      <c r="E7" s="123"/>
      <c r="F7" s="123"/>
      <c r="G7" s="123"/>
    </row>
    <row r="8" spans="1:7" ht="60" customHeight="1" x14ac:dyDescent="0.4">
      <c r="A8" s="176" t="s">
        <v>417</v>
      </c>
      <c r="B8" s="177"/>
      <c r="C8" s="177"/>
      <c r="D8" s="177"/>
      <c r="E8" s="177"/>
      <c r="F8" s="177"/>
      <c r="G8" s="177"/>
    </row>
    <row r="9" spans="1:7" ht="10.050000000000001" customHeight="1" x14ac:dyDescent="0.4">
      <c r="A9" s="124"/>
      <c r="B9" s="124"/>
      <c r="C9" s="124"/>
      <c r="D9" s="124"/>
      <c r="E9" s="124"/>
      <c r="F9" s="124"/>
      <c r="G9" s="124"/>
    </row>
    <row r="10" spans="1:7" ht="35" customHeight="1" x14ac:dyDescent="0.4">
      <c r="A10" s="173" t="s">
        <v>418</v>
      </c>
      <c r="B10" s="173"/>
      <c r="C10" s="173"/>
      <c r="D10" s="173"/>
      <c r="E10" s="173"/>
      <c r="F10" s="173"/>
      <c r="G10" s="173"/>
    </row>
    <row r="11" spans="1:7" ht="75" customHeight="1" x14ac:dyDescent="0.4">
      <c r="A11" s="178" t="s">
        <v>469</v>
      </c>
      <c r="B11" s="178"/>
      <c r="C11" s="178"/>
      <c r="D11" s="178"/>
      <c r="E11" s="178"/>
      <c r="F11" s="178"/>
      <c r="G11" s="178"/>
    </row>
    <row r="12" spans="1:7" ht="35" customHeight="1" x14ac:dyDescent="0.4">
      <c r="A12" s="173" t="s">
        <v>11</v>
      </c>
      <c r="B12" s="173"/>
      <c r="C12" s="174" t="s">
        <v>12</v>
      </c>
      <c r="D12" s="174"/>
      <c r="E12" s="174"/>
      <c r="F12" s="174"/>
      <c r="G12" s="125"/>
    </row>
    <row r="13" spans="1:7" ht="10.050000000000001" customHeight="1" x14ac:dyDescent="0.4">
      <c r="A13" s="80"/>
      <c r="B13" s="80"/>
      <c r="C13" s="81"/>
      <c r="D13" s="81"/>
      <c r="E13" s="81"/>
      <c r="F13" s="81"/>
      <c r="G13" s="81"/>
    </row>
    <row r="14" spans="1:7" ht="10.050000000000001" customHeight="1" x14ac:dyDescent="0.4"/>
    <row r="15" spans="1:7" ht="20.100000000000001" customHeight="1" x14ac:dyDescent="0.4">
      <c r="A15" s="50" t="s">
        <v>156</v>
      </c>
      <c r="B15" s="95"/>
      <c r="C15" s="175" t="s">
        <v>266</v>
      </c>
      <c r="D15" s="175"/>
      <c r="E15" s="175"/>
    </row>
    <row r="16" spans="1:7" ht="20.100000000000001" customHeight="1" x14ac:dyDescent="0.4">
      <c r="A16" s="50" t="s">
        <v>157</v>
      </c>
      <c r="B16" s="52" t="str">
        <f>IF(ISBLANK(B15),"",IF(B3=B15,"Kontrolle erfolgreich - check ok","FEHLER - ERROR"))</f>
        <v/>
      </c>
      <c r="C16" s="50" t="s">
        <v>267</v>
      </c>
    </row>
    <row r="17" spans="2:2" x14ac:dyDescent="0.4">
      <c r="B17" s="52" t="str">
        <f>IF(ISBLANK(B15),"",IF(ISERROR(FIND("@",B15,1)),"keine gültige eMail-Adresse",IF((VALUE(FIND("@",B15,1))&gt;1),"","keine gültige eMail-Adresse!")))</f>
        <v/>
      </c>
    </row>
    <row r="18" spans="2:2" x14ac:dyDescent="0.4">
      <c r="B18" s="52" t="str">
        <f>IF(ISBLANK(B15),"",IF(ISERROR(FIND("@",B15,1)),"no valid eMail-adress",IF((VALUE(FIND("@",B15,1))&gt;1),"","no valid eMail-address!")))</f>
        <v/>
      </c>
    </row>
    <row r="19" spans="2:2" x14ac:dyDescent="0.4">
      <c r="B19" s="50" t="str">
        <f>IF(ISBLANK(B15),"",IF(ISERROR(FIND("; ",B15,1)),"",IF((VALUE(FIND("; ",B15,1))&gt;8),"","Achtung - die zweite eMail-Adresse wurde nicht korrekt eingegeben")))</f>
        <v/>
      </c>
    </row>
  </sheetData>
  <sheetProtection algorithmName="SHA-512" hashValue="EmPScOCiQA2NPpYuLkGIzyfY6WuaMbeehfhW+4DxGoS9HbSHmKwNHbzYWohu7e3tRlyMGfUJwTLqzTaN2aHwrQ==" saltValue="UW3a0ydzDZE5J0AJmuKGa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46</vt:i4>
      </vt:variant>
      <vt:variant>
        <vt:lpstr>Benannte Bereiche</vt:lpstr>
      </vt:variant>
      <vt:variant>
        <vt:i4>9</vt:i4>
      </vt:variant>
    </vt:vector>
  </HeadingPairs>
  <TitlesOfParts>
    <vt:vector size="55"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Methoden</vt:lpstr>
      <vt:lpstr>Mitteilungen</vt:lpstr>
      <vt:lpstr>Bor</vt:lpstr>
      <vt:lpstr>Aluminium</vt:lpstr>
      <vt:lpstr>Mangan</vt:lpstr>
      <vt:lpstr>Ethylgujacol</vt:lpstr>
      <vt:lpstr>Ethylphenol</vt:lpstr>
      <vt:lpstr>Methanol</vt:lpstr>
      <vt:lpstr>Glycerin</vt:lpstr>
      <vt:lpstr>Parameter3</vt:lpstr>
      <vt:lpstr>3MPD</vt:lpstr>
      <vt:lpstr>Ethylenglykol</vt:lpstr>
      <vt:lpstr>Diethylenglycol</vt:lpstr>
      <vt:lpstr>Propandiol</vt:lpstr>
      <vt:lpstr>DÄpfelsäure</vt:lpstr>
      <vt:lpstr>Schleich</vt:lpstr>
      <vt:lpstr>D;ilchsre</vt:lpstr>
      <vt:lpstr>Parameter8a</vt:lpstr>
      <vt:lpstr>Shikimesre</vt:lpstr>
      <vt:lpstr>Fumarsre</vt:lpstr>
      <vt:lpstr>Sorbinsre</vt:lpstr>
      <vt:lpstr>Benzoesre</vt:lpstr>
      <vt:lpstr>Salicyclsre</vt:lpstr>
      <vt:lpstr>Asche</vt:lpstr>
      <vt:lpstr>Natrium</vt:lpstr>
      <vt:lpstr>Kalium</vt:lpstr>
      <vt:lpstr>Magnesium</vt:lpstr>
      <vt:lpstr>Calcium</vt:lpstr>
      <vt:lpstr>Eisen</vt:lpstr>
      <vt:lpstr>Kupfer</vt:lpstr>
      <vt:lpstr>Zink</vt:lpstr>
      <vt:lpstr>Chlorid</vt:lpstr>
      <vt:lpstr>Phosphat</vt:lpstr>
      <vt:lpstr>Kaliumsulfat</vt:lpstr>
      <vt:lpstr>Gluconsäure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2025-05-18T16:17:51Z</cp:lastPrinted>
  <dcterms:created xsi:type="dcterms:W3CDTF">2005-02-14T18:41:01Z</dcterms:created>
  <dcterms:modified xsi:type="dcterms:W3CDTF">2025-05-18T18:17:11Z</dcterms:modified>
</cp:coreProperties>
</file>