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9DD26396-7809-446F-9195-193480B692B8}" xr6:coauthVersionLast="47" xr6:coauthVersionMax="47" xr10:uidLastSave="{00000000-0000-0000-0000-000000000000}"/>
  <workbookProtection workbookAlgorithmName="SHA-512" workbookHashValue="Dh9EqXn5vz3ODJnYPorkl3527xs20CQ1A0X4jSNTXUHTe6RYWzfb3Er/ttum2O870ZrQSOuDgAX8HTKW9XMEEw==" workbookSaltValue="29vmrCj/zgH/WXLzOyfhrA==" workbookSpinCount="100000" lockStructure="1"/>
  <bookViews>
    <workbookView xWindow="-98" yWindow="-98" windowWidth="28996" windowHeight="15675" firstSheet="1" activeTab="7" xr2:uid="{00000000-000D-0000-FFFF-FFFF00000000}"/>
  </bookViews>
  <sheets>
    <sheet name="Significance" sheetId="69" r:id="rId1"/>
    <sheet name="Reporting" sheetId="70" r:id="rId2"/>
    <sheet name="Auswertung" sheetId="72" r:id="rId3"/>
    <sheet name="Datenübernahme" sheetId="73" r:id="rId4"/>
    <sheet name="Signifikanz" sheetId="74" r:id="rId5"/>
    <sheet name="Ausfüllhinweise" sheetId="75" r:id="rId6"/>
    <sheet name="Kurzanleitung" sheetId="76" r:id="rId7"/>
    <sheet name="Kontakt" sheetId="55" r:id="rId8"/>
    <sheet name="Teilnehmerdaten" sheetId="17" state="hidden" r:id="rId9"/>
    <sheet name="Ergebnisse" sheetId="5" r:id="rId10"/>
    <sheet name="Mitteilungen" sheetId="15" r:id="rId11"/>
    <sheet name="pH-Wert" sheetId="63" state="hidden" r:id="rId12"/>
    <sheet name="Elemente" sheetId="61" state="hidden" r:id="rId13"/>
    <sheet name="Wasser" sheetId="22" state="hidden" r:id="rId14"/>
    <sheet name="Fett" sheetId="23" state="hidden" r:id="rId15"/>
    <sheet name="Rohprotein" sheetId="24" state="hidden" r:id="rId16"/>
    <sheet name="Hydroxyprolin" sheetId="25" state="hidden" r:id="rId17"/>
    <sheet name="Asche" sheetId="26" state="hidden" r:id="rId18"/>
    <sheet name="Phosphat" sheetId="27" state="hidden" r:id="rId19"/>
    <sheet name="Kochsalz" sheetId="30" state="hidden" r:id="rId20"/>
  </sheets>
  <externalReferences>
    <externalReference r:id="rId21"/>
    <externalReference r:id="rId22"/>
    <externalReference r:id="rId23"/>
    <externalReference r:id="rId24"/>
    <externalReference r:id="rId25"/>
    <externalReference r:id="rId26"/>
    <externalReference r:id="rId27"/>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7">[4]Parameter2!$B$3:$B$18</definedName>
    <definedName name="test" localSheetId="6">[5]Parameter2!$B$3:$B$18</definedName>
    <definedName name="test" localSheetId="1">[1]Parameter2!$B$3:$B$18</definedName>
    <definedName name="test">[6]Parameter2!$B$3:$B$18</definedName>
    <definedName name="test1" localSheetId="5">[7]Parameter2!$B$3:$B$18</definedName>
    <definedName name="test1" localSheetId="6">[7]Parameter2!$B$3:$B$18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5" l="1"/>
  <c r="G27" i="5"/>
  <c r="H27" i="5"/>
  <c r="I27" i="5"/>
  <c r="J27" i="5"/>
  <c r="K27" i="5"/>
  <c r="L27" i="5"/>
  <c r="A14" i="5"/>
  <c r="B10" i="17"/>
  <c r="B11" i="17"/>
  <c r="A13" i="5" l="1"/>
  <c r="F5" i="5"/>
  <c r="F4" i="5"/>
  <c r="B4" i="17" l="1"/>
  <c r="C21" i="17"/>
  <c r="B21" i="17"/>
  <c r="C20" i="17"/>
  <c r="B20" i="17"/>
  <c r="C19" i="17"/>
  <c r="B19" i="17"/>
  <c r="C18" i="17"/>
  <c r="B18" i="17"/>
  <c r="C17" i="17"/>
  <c r="B17" i="17"/>
  <c r="C16" i="17"/>
  <c r="B16" i="17"/>
  <c r="C15" i="17"/>
  <c r="B15" i="17"/>
  <c r="C14" i="17"/>
  <c r="B14" i="17"/>
  <c r="C13" i="17"/>
  <c r="B13" i="17"/>
  <c r="F18" i="5"/>
  <c r="B29" i="5" s="1"/>
  <c r="C1" i="63"/>
  <c r="H18" i="5" s="1"/>
  <c r="F26" i="5"/>
  <c r="G26" i="5"/>
  <c r="A51" i="5" s="1"/>
  <c r="H26" i="5"/>
  <c r="I26" i="5"/>
  <c r="J26" i="5"/>
  <c r="K26" i="5"/>
  <c r="A58" i="5" s="1"/>
  <c r="L26" i="5"/>
  <c r="F19" i="5"/>
  <c r="F20" i="5"/>
  <c r="F21" i="5"/>
  <c r="B35" i="5" s="1"/>
  <c r="F22" i="5"/>
  <c r="B37" i="5" s="1"/>
  <c r="F23" i="5"/>
  <c r="B39" i="5" s="1"/>
  <c r="F24" i="5"/>
  <c r="B41" i="5" s="1"/>
  <c r="F25" i="5"/>
  <c r="B43" i="5" s="1"/>
  <c r="A43" i="5"/>
  <c r="B16" i="55"/>
  <c r="B17" i="55"/>
  <c r="B18" i="55"/>
  <c r="B19" i="55"/>
  <c r="H1" i="15"/>
  <c r="C1" i="22"/>
  <c r="H19" i="5" s="1"/>
  <c r="C1" i="23"/>
  <c r="H20" i="5"/>
  <c r="C1" i="24"/>
  <c r="H21" i="5" s="1"/>
  <c r="C1" i="25"/>
  <c r="H22" i="5" s="1"/>
  <c r="C1" i="26"/>
  <c r="H23" i="5" s="1"/>
  <c r="C1" i="27"/>
  <c r="H24" i="5" s="1"/>
  <c r="C1" i="30"/>
  <c r="H25" i="5" s="1"/>
  <c r="B1" i="17"/>
  <c r="B2" i="17"/>
  <c r="D5" i="17"/>
  <c r="D8" i="17" s="1"/>
  <c r="B5" i="17" s="1"/>
  <c r="B6" i="17"/>
  <c r="B7" i="17"/>
  <c r="B33" i="5"/>
  <c r="A34" i="5" s="1"/>
  <c r="A60" i="5" l="1"/>
  <c r="A54" i="5"/>
  <c r="A56" i="5"/>
  <c r="A36" i="5"/>
  <c r="A30" i="5"/>
  <c r="A40" i="5"/>
  <c r="B31" i="5"/>
  <c r="A32" i="5" s="1"/>
  <c r="A44" i="5"/>
  <c r="A42" i="5"/>
  <c r="A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80AD9E72-F45D-483D-96C3-07303867A98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8146BE2F-E69D-4AA6-8BF0-DE3CAAEAEB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640B7A4-BB07-4D58-A404-06D6C4D5E11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Laborvergleichsuntersuchungen Lippold</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27" authorId="1" shapeId="0" xr:uid="{00000000-0006-0000-0800-000004000000}">
      <text>
        <r>
          <rPr>
            <sz val="9"/>
            <color indexed="81"/>
            <rFont val="Tahoma"/>
            <family val="2"/>
          </rPr>
          <t>Der Parameter BEFFE kann mittels NIR-Verfahren direkt ermittelt werden, während Hydroxyprolin aus anderen Daten berechnet wird. Daher können Laboratorien, die NIR-Verfahren anwenden, den Gehalt für BEFFE mitteilen.</t>
        </r>
      </text>
    </comment>
  </commentList>
</comments>
</file>

<file path=xl/sharedStrings.xml><?xml version="1.0" encoding="utf-8"?>
<sst xmlns="http://schemas.openxmlformats.org/spreadsheetml/2006/main" count="423" uniqueCount="330">
  <si>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</si>
  <si>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</si>
  <si>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</si>
  <si>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</si>
  <si>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</si>
  <si>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</si>
  <si>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</si>
  <si>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</si>
  <si>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</si>
  <si>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</si>
  <si>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</si>
  <si>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</si>
  <si>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</si>
  <si>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</si>
  <si>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</si>
  <si>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</si>
  <si>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</si>
  <si>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</si>
  <si>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</si>
  <si>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</si>
  <si>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</si>
  <si>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</si>
  <si>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</si>
  <si>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</si>
  <si>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</si>
  <si>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</si>
  <si>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</si>
  <si>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</si>
  <si>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</si>
  <si>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</si>
  <si>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</si>
  <si>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</si>
  <si>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</si>
  <si>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</si>
  <si>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</si>
  <si>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</si>
  <si>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</si>
  <si>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</si>
  <si>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</si>
  <si>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</si>
  <si>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</si>
  <si>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Kochsalz</t>
  </si>
  <si>
    <t>g/100 g</t>
  </si>
  <si>
    <t>Ergebnisangabe mit 3 signifikanten Ziffern [mg/kg]</t>
  </si>
  <si>
    <t>Nach Mohr</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</si>
  <si>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</si>
  <si>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</si>
  <si>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</si>
  <si>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</si>
  <si>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</si>
  <si>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</si>
  <si>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</si>
  <si>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</si>
  <si>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</si>
  <si>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</si>
  <si>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</si>
  <si>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</si>
  <si>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</si>
  <si>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</si>
  <si>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</si>
  <si>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</si>
  <si>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</si>
  <si>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</si>
  <si>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</si>
  <si>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</si>
  <si>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</si>
  <si>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</si>
  <si>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</si>
  <si>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</si>
  <si>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</si>
  <si>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</si>
  <si>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</si>
  <si>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</si>
  <si>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</si>
  <si>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</si>
  <si>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</si>
  <si>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</si>
  <si>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</si>
  <si>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</si>
  <si>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</si>
  <si>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</si>
  <si>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Hydroxyprolin</t>
  </si>
  <si>
    <t>Gesamtphosphat</t>
  </si>
  <si>
    <t>Wasser</t>
  </si>
  <si>
    <t>Fett</t>
  </si>
  <si>
    <t>Rohprotein</t>
  </si>
  <si>
    <t>Asche</t>
  </si>
  <si>
    <t>Trocknung bei 103 ± 2 °C</t>
  </si>
  <si>
    <t>Gefriertrocknung</t>
  </si>
  <si>
    <t>Mikrowellentrocknung</t>
  </si>
  <si>
    <t>Vakuumtrocknung</t>
  </si>
  <si>
    <t>§64 LFGB Nr. L 02.09-4, auch modifiziert</t>
  </si>
  <si>
    <t>Schweizerisches Lebensmittelbuch Kapitel 11/4.1</t>
  </si>
  <si>
    <t>Trocknung mit Seesand bei 105 ± 2 °C</t>
  </si>
  <si>
    <t>nach Weibull-Stoldt</t>
  </si>
  <si>
    <t>Extraktion aus der Trockenmasse</t>
  </si>
  <si>
    <t>Mikrowellenextraktion</t>
  </si>
  <si>
    <t>Rohprotein (N * 6,25)</t>
  </si>
  <si>
    <t>Nach Dumas</t>
  </si>
  <si>
    <t>Nach Kjeldahl</t>
  </si>
  <si>
    <t>Katalysator: Kjeltabs CX; Vapodest 50c (Fa. Gerhardt)</t>
  </si>
  <si>
    <t>Autoanalyzer</t>
  </si>
  <si>
    <t>Schweizerisches Lebensmittelbuch Kapitel 11/5.4</t>
  </si>
  <si>
    <t>Littmann-Nienstedt DLR, 11 (2000) S. 447-448</t>
  </si>
  <si>
    <t>modifizierte Stegemann-Reaktion; Messung automatisiert</t>
  </si>
  <si>
    <t>Veraschung bei 500 °C bis 540 °C</t>
  </si>
  <si>
    <t>Veraschung bei 540 °C bis 580 °C</t>
  </si>
  <si>
    <t>Veraschung bei 580 °C bis 620 °C</t>
  </si>
  <si>
    <t>Veraschung bei 620 °C bis 660 °C</t>
  </si>
  <si>
    <t>mikrowellenbeschleunigte Veraschung</t>
  </si>
  <si>
    <t>Aus der Asche, ICP-Messung (OES und MS)</t>
  </si>
  <si>
    <t>Nassaufschluss, ICP-Messung (OES und MS)</t>
  </si>
  <si>
    <t>Nassaufschluss, photometrisch mit Ammoniummolybdat/ -vanadat</t>
  </si>
  <si>
    <t>Mikrowellendruckaufschluss, ICP-Messung (OES und MS)</t>
  </si>
  <si>
    <t>Druckaufschluss mit HNO3, ICP-Messung (OES oder MS)</t>
  </si>
  <si>
    <t>Nach Vollhard</t>
  </si>
  <si>
    <t>ISO 1442:1997-02-01</t>
  </si>
  <si>
    <t>ISO 1443:1973</t>
  </si>
  <si>
    <t>CFA, nach Aufschluss, Reaktion mit Chloramin T und Diaminobenzaldehyd</t>
  </si>
  <si>
    <t>Nassaufschluss, photometrisch mit Ammoniummolybdat</t>
  </si>
  <si>
    <t>CFA, aus Asche, Reaktion mit Molybdat/Vanadat</t>
  </si>
  <si>
    <t>Extraktion nach Soxhlet</t>
  </si>
  <si>
    <t>VDLUFA III 3.1</t>
  </si>
  <si>
    <t>VDLUFA Bd. VI C 10.2</t>
  </si>
  <si>
    <t>Potentiometrisch (auch aus der Asche) durch Titration mit Silbernitrat</t>
  </si>
  <si>
    <t>§ 64 LFGB Nr. L 07.00-5/1: 2010-01 (potentiometrisch), modifiziert</t>
  </si>
  <si>
    <t>§ 64 LFGB Nr. L 07.00-5/1: 2010-01 (potentiometrisch)</t>
  </si>
  <si>
    <t>§ 64 LFGB Nr. L 07.00-5/2: 2010-01 (nach Volhard)</t>
  </si>
  <si>
    <t>§ 64 LFGB Nr. L 07.00-5/2: 2010-01 (nach Volhard), modifiziert</t>
  </si>
  <si>
    <t>§ 64 LFGB Nr. L 17.00-6: 1988-12, auch modifiziert</t>
  </si>
  <si>
    <t>§ 64 LFGB Nr. L 06.00-9 (08.00-9): 2008-06, modifiziert</t>
  </si>
  <si>
    <t>§ 64 LFGB Nr. L 06.00-9 (08.00-9): 2008-06</t>
  </si>
  <si>
    <t>§ 64 LFGB 17.00-3: 1982-05 (ohne Vortrocknen )</t>
  </si>
  <si>
    <t>§ 64 LFGB Nr. L 02.09-5 (DIN 10454): 1986-05</t>
  </si>
  <si>
    <t>§ 64 LFGB Nr. L 02.09-5 (DIN 10454): 1986-05, modifiziert</t>
  </si>
  <si>
    <t>Zur Beschreibung des Analysenverfahrens verwenden Sie bitte die im unteren Teil dieses Datenblatts enthaltenen Auswahlfelder.
To describe your method use the pulldown-menus following after the result area.</t>
  </si>
  <si>
    <t>SLMB Methode Nr. 312.1</t>
  </si>
  <si>
    <t>nach Großeld (Extraktion aus der TS)</t>
  </si>
  <si>
    <t>NIR</t>
  </si>
  <si>
    <t>Hydrotherm (Gerhardt)</t>
  </si>
  <si>
    <t>SLMB Methode Nr. 317.1</t>
  </si>
  <si>
    <t>ISO 3496:1994 mod.</t>
  </si>
  <si>
    <t>SLMB Methode Nr. 313.1</t>
  </si>
  <si>
    <t>Mikrowellenveraschung 600 °C</t>
  </si>
  <si>
    <t>SLMB Methode Nr. 320.1</t>
  </si>
  <si>
    <t>Potentiometrisch (aus dem Säureaufschluss) durch Titration mit Silbernitrat</t>
  </si>
  <si>
    <t>Beispiel für die Eingabe von 2 eMail-Adressen:
Example how to type in 2 different e-mail addresses:</t>
  </si>
  <si>
    <t>info@lvus.de; ergebnisse@lvus.de</t>
  </si>
  <si>
    <t>Ionenchromatographisch (auch aus der Asche)</t>
  </si>
  <si>
    <t>Beschreibung der verwendeten Analysenverfahren 1</t>
  </si>
  <si>
    <t>Beschreibung der verwendeten Analysenverfahren 2</t>
  </si>
  <si>
    <t>AOAC Official Method 2011.04</t>
  </si>
  <si>
    <t>§ 64 LFGB Nr. L 00.00-144</t>
  </si>
  <si>
    <t>§ 64 LFGB Nr. L 00.00-144, modifiziert</t>
  </si>
  <si>
    <t>thermogravimetrische Analyse (TGA)</t>
  </si>
  <si>
    <t>SOP-ATSLeco-202</t>
  </si>
  <si>
    <t>Fett aus der Trockenmasse, Extraktion nach Soxhlet</t>
  </si>
  <si>
    <t>ISO 1444:2000</t>
  </si>
  <si>
    <t>ISO 3496-2000</t>
  </si>
  <si>
    <t>ISO 936:2000</t>
  </si>
  <si>
    <t>Photometrisch nach Thermo Fisher Sci. Gallery Testkit</t>
  </si>
  <si>
    <t>Proben-
einwaage</t>
  </si>
  <si>
    <t>Aufschluss-
prinzip</t>
  </si>
  <si>
    <t>verwendete Säuren</t>
  </si>
  <si>
    <t>Oxidations-
mittel</t>
  </si>
  <si>
    <t>Mess-
prinzip</t>
  </si>
  <si>
    <t>Natrium</t>
  </si>
  <si>
    <t>Oxidationsmittel</t>
  </si>
  <si>
    <t>signifikante Stellen</t>
  </si>
  <si>
    <r>
      <t>Gesamtphosphat
(berechnet als P</t>
    </r>
    <r>
      <rPr>
        <vertAlign val="subscript"/>
        <sz val="13"/>
        <rFont val="Times New Roman"/>
        <family val="1"/>
      </rPr>
      <t>2</t>
    </r>
    <r>
      <rPr>
        <sz val="13"/>
        <rFont val="Times New Roman"/>
        <family val="1"/>
      </rPr>
      <t>O</t>
    </r>
    <r>
      <rPr>
        <vertAlign val="subscript"/>
        <sz val="13"/>
        <rFont val="Times New Roman"/>
        <family val="1"/>
      </rPr>
      <t>5</t>
    </r>
    <r>
      <rPr>
        <sz val="13"/>
        <rFont val="Times New Roman"/>
        <family val="1"/>
      </rPr>
      <t>)</t>
    </r>
  </si>
  <si>
    <t>Messprinzip</t>
  </si>
  <si>
    <t>verwendete
Säure (2)</t>
  </si>
  <si>
    <t>verwendete
Säure (1)</t>
  </si>
  <si>
    <t>§ 64 LFGB Nr. L 00.00-144 (auch modifiziert)</t>
  </si>
  <si>
    <t>§ 64 LFGB Nr. L 07.00-56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</si>
  <si>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</si>
  <si>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</si>
  <si>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</si>
  <si>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</si>
  <si>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</si>
  <si>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</si>
  <si>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</si>
  <si>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ICP-AES</t>
  </si>
  <si>
    <t>Ionenchromatographie</t>
  </si>
  <si>
    <t>Flammenphotometrie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</si>
  <si>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</si>
  <si>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</si>
  <si>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</si>
  <si>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</si>
  <si>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</si>
  <si>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</si>
  <si>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</si>
  <si>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</si>
  <si>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</si>
  <si>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</si>
  <si>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</si>
  <si>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</si>
  <si>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</si>
  <si>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</si>
  <si>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</si>
  <si>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</si>
  <si>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</si>
  <si>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</si>
  <si>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</si>
  <si>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</si>
  <si>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</si>
  <si>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</si>
  <si>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</si>
  <si>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</si>
  <si>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</si>
  <si>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</si>
  <si>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</si>
  <si>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</si>
  <si>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</si>
  <si>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</si>
  <si>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</si>
  <si>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</si>
  <si>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</si>
  <si>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</si>
  <si>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</si>
  <si>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</si>
  <si>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</si>
  <si>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</si>
  <si>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ISO 3496 - 1978 (mod.)</t>
  </si>
  <si>
    <t>pH-Wert</t>
  </si>
  <si>
    <t>ohne</t>
  </si>
  <si>
    <t>Oberflächenmessung</t>
  </si>
  <si>
    <t>Einstichelektrode</t>
  </si>
  <si>
    <t>Potentiometrisch</t>
  </si>
  <si>
    <t>§ 64 LFGB Nr. L 06.00-3 (07.00-3): 2014-08</t>
  </si>
  <si>
    <t>§ 64 LFGB Nr. L 06.00-3 (07.00-3): 2014-08, modifiziert oder andere Version</t>
  </si>
  <si>
    <t>Kochsalz (über Chlorid)</t>
  </si>
  <si>
    <t>Parameter 9</t>
  </si>
  <si>
    <t>§ 64 LFGB Nr. L 31.00-6 (auch modifiziert)</t>
  </si>
  <si>
    <t>Thermometrische Titration</t>
  </si>
  <si>
    <t>NIR nach § 64 LFGB Nr. L 08.00-60 8-2014</t>
  </si>
  <si>
    <t>NIR nach § 64 LFGB Nr. L 08.00-60 8-2014, modifiziert oder andere Version</t>
  </si>
  <si>
    <t>§ 64 LFGB Nr. L 06.00-8 (08.00-8): 2017-10</t>
  </si>
  <si>
    <t>§ 64 LFGB Nr. L 06.00-8 (08.00-8): 2017-10, modifiziert oder andere Version</t>
  </si>
  <si>
    <t>§ 64 LFGB Nr. L 00.00-19/3 (auch modifiziert)</t>
  </si>
  <si>
    <t>Natriumsensitive Elektrode</t>
  </si>
  <si>
    <t>Hausmethode</t>
  </si>
  <si>
    <t>DIN EN ISO 15763 (auch modifiziert)</t>
  </si>
  <si>
    <t>DIN CEN/TS 15621 (auch modifiziert)</t>
  </si>
  <si>
    <t>DIN EN ISO 15510 (auch modifiziert)</t>
  </si>
  <si>
    <t>DIN EN 15505 (auch modifiziert)</t>
  </si>
  <si>
    <t>DIN EN ISO 17294-2 (auch modifiziert)</t>
  </si>
  <si>
    <t>DIN EN ISO 11885 (auch modifiziert)</t>
  </si>
  <si>
    <t>NIR (andere Basis)</t>
  </si>
  <si>
    <t>nach Caviezel (Büchi bzw, Gerstel)</t>
  </si>
  <si>
    <t>ISO 937-1978, auch modifiziert</t>
  </si>
  <si>
    <t>Thermogravische Analyse (TGA)</t>
  </si>
  <si>
    <t>HPLC-CD</t>
  </si>
  <si>
    <t>NMR</t>
  </si>
  <si>
    <t>UltraClave</t>
  </si>
  <si>
    <t>NIR nach § 64 LFGB Nr. L 08.00-60 8-2014 (auch modifiziert)</t>
  </si>
  <si>
    <t>DIN EN 16943:2017-07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</si>
  <si>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</si>
  <si>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</si>
  <si>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</si>
  <si>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</si>
  <si>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</si>
  <si>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</si>
  <si>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</si>
  <si>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</si>
  <si>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</si>
  <si>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</si>
  <si>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</si>
  <si>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</si>
  <si>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06.00-2 (1980-09), 07.00-2, 08.00-2 (1980-09)</t>
  </si>
  <si>
    <t>§ 64 LFGB Nr. L 06.00-2 (1980-09), 07.00-2, 08.00-2 (1980-09), modifiziert oder andere Version</t>
  </si>
  <si>
    <t>Halogentrocknung</t>
  </si>
  <si>
    <t>Schnellverascher (Hausmethode)</t>
  </si>
  <si>
    <t>Potentiometrisch nach Heißwasserextraktion und Eiweißfällung</t>
  </si>
  <si>
    <t>?</t>
  </si>
  <si>
    <t>§ 64 LFGB Nr. L 06.00-6 (07.00-6): 2014-08</t>
  </si>
  <si>
    <t>§ 64 LFGB Nr. L 06.00-6 (07.00-6): 2014-08, modifiziert oder andere Version</t>
  </si>
  <si>
    <t>Potentiometrisch nach Heißwasserextraktion</t>
  </si>
  <si>
    <t xml:space="preserve">IFP 000190: 2019-07 </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</si>
  <si>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</si>
  <si>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</si>
  <si>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</si>
  <si>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</si>
  <si>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V.1</t>
  </si>
  <si>
    <t>2018-06</t>
  </si>
  <si>
    <t>§ 64 LFGB Nr. L 00.00-167</t>
  </si>
  <si>
    <t>§ 64 LFGB Nr. L 00.00-167, modifiziert</t>
  </si>
  <si>
    <t>11885:2007 (auch modifiziert)</t>
  </si>
  <si>
    <t>§ 64 LFGB Nr. L 03.00-11: 2007-12</t>
  </si>
  <si>
    <t>§ 64 LFGB Nr. L 03.00-11: 2007-12, modifiziert</t>
  </si>
  <si>
    <t>§ 64 LFGB Nr. L 00.00-168:2020-11 (auch modifiziert)</t>
  </si>
  <si>
    <t>§ 64 LFGB Nr. L 00.00-135 (auch modifiziert)</t>
  </si>
  <si>
    <t>§ 64 LFGB Nr. L 00.00-167 (auch modifiziert)</t>
  </si>
  <si>
    <t>EN 16943</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</si>
  <si>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</si>
  <si>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</si>
  <si>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</si>
  <si>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</si>
  <si>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</si>
  <si>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</si>
  <si>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</si>
  <si>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</si>
  <si>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</si>
  <si>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</si>
  <si>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</si>
  <si>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 64 LFGB L 31.00-2 (auch modifiziert)</t>
  </si>
  <si>
    <t>ISO 1442-2000</t>
  </si>
  <si>
    <t>§ 64 LFGB Nr. L 06.00-7 (08.00-7): 2018-06</t>
  </si>
  <si>
    <t>§ 64 LFGB Nr. L 06.00-7 (08.00-7): 2018-06, modifiziert oder andere Version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</si>
  <si>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</si>
  <si>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VDLUFA, Band III, Nr. 10.5.2</t>
  </si>
  <si>
    <t>§ 64 LFGB Nr. L 06.00-20 (07.00–68): 2021-03</t>
  </si>
  <si>
    <t>§ 64 LFGB Nr. L 06.00-20 (07.00–68): 2021-03, modifiziert</t>
  </si>
  <si>
    <t>§ 64 LFGB Nr. L 06.00-4 (07.00-4, 08.00-4): 2017-10</t>
  </si>
  <si>
    <t>§ 64 LFGB Nr. L 06.00-4 (07.00-4, 08.00-4): 2017-10, modifiziert oder andere Version</t>
  </si>
  <si>
    <t>NIR nach § 64 LFGB Nr. L 08.00-60: 2014-08</t>
  </si>
  <si>
    <t>NIR nach § 64 LFGB Nr. L 08.00-60: 2014-08, modifiziert oder andere Version</t>
  </si>
  <si>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</si>
  <si>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</si>
  <si>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</si>
  <si>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</si>
  <si>
    <t>Autoanalyzer SKALAR</t>
  </si>
  <si>
    <t>potentiometrische Bestimmung mittels OMNIS (Fa. Metrohm); Probenmaterial direkt eingesetzt (d.h. ohne Extraktion/Aufschluss/Klärung etc.)</t>
  </si>
  <si>
    <t>Sodium Analyzer Easy Na</t>
  </si>
  <si>
    <t>Bitte nur im Excel-Format an ergebnisse@lvus.de senden! - Please, send your results in Excel-format to ergebnisse@lvus.de, only!</t>
  </si>
  <si>
    <t>ISO 2917 (1999-12)</t>
  </si>
  <si>
    <t xml:space="preserve">ISO 1442:2023 </t>
  </si>
  <si>
    <t>ISO 937:2023</t>
  </si>
  <si>
    <t>Kochwurst (Standardparameter)</t>
  </si>
  <si>
    <t>01j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</si>
</sst>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3"/>
      <name val="Times New Roman"/>
      <family val="1"/>
    </font>
    <font>
      <vertAlign val="subscript"/>
      <sz val="11"/>
      <name val="Times New Roman"/>
      <family val="1"/>
    </font>
    <font>
      <sz val="10"/>
      <name val="Arial"/>
      <family val="2"/>
    </font>
    <font>
      <sz val="9"/>
      <color indexed="81"/>
      <name val="Tahoma"/>
      <family val="2"/>
    </font>
    <font>
      <sz val="12"/>
      <color rgb="FFFF0000"/>
      <name val="Times New Roman"/>
      <family val="1"/>
    </font>
    <font>
      <sz val="12"/>
      <color theme="0" tint="-0.14999847407452621"/>
      <name val="Times New Roman"/>
      <family val="1"/>
    </font>
    <font>
      <sz val="13"/>
      <color theme="0" tint="-0.14999847407452621"/>
      <name val="Times New Roman"/>
      <family val="1"/>
    </font>
    <font>
      <sz val="1"/>
      <color theme="0" tint="-0.14999847407452621"/>
      <name val="Times New Roman"/>
      <family val="1"/>
    </font>
    <font>
      <sz val="2"/>
      <color theme="0"/>
      <name val="Times New Roman"/>
      <family val="1"/>
    </font>
    <font>
      <sz val="2"/>
      <color theme="0" tint="-0.14999847407452621"/>
      <name val="Times New Roman"/>
      <family val="1"/>
    </font>
    <font>
      <i/>
      <sz val="11"/>
      <color theme="0" tint="-0.499984740745262"/>
      <name val="Times New Roman"/>
      <family val="1"/>
    </font>
    <font>
      <b/>
      <sz val="11"/>
      <color rgb="FFFF000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7"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54">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0" fillId="0" borderId="0" xfId="0" applyAlignment="1" applyProtection="1">
      <alignment vertical="center"/>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lignment vertical="center" wrapText="1"/>
    </xf>
    <xf numFmtId="0" fontId="19"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2" fontId="20" fillId="3" borderId="1" xfId="0" applyNumberFormat="1" applyFont="1" applyFill="1" applyBorder="1" applyAlignment="1">
      <alignment horizontal="center" vertical="top" wrapText="1"/>
    </xf>
    <xf numFmtId="0" fontId="21"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0"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5" fillId="0" borderId="0" xfId="0" applyFont="1"/>
    <xf numFmtId="0" fontId="16" fillId="0" borderId="0" xfId="0" applyFont="1" applyAlignment="1">
      <alignment wrapText="1"/>
    </xf>
    <xf numFmtId="0" fontId="16" fillId="0" borderId="2" xfId="0" applyFont="1" applyBorder="1" applyAlignment="1">
      <alignment wrapText="1"/>
    </xf>
    <xf numFmtId="0" fontId="16" fillId="0" borderId="0" xfId="0" applyFont="1" applyAlignment="1">
      <alignment horizontal="justify" vertical="top"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0" xfId="0" applyFont="1" applyAlignment="1">
      <alignment horizontal="left"/>
    </xf>
    <xf numFmtId="49" fontId="1" fillId="2" borderId="0" xfId="1" applyNumberFormat="1" applyFill="1" applyAlignment="1" applyProtection="1">
      <alignment vertical="center"/>
      <protection locked="0"/>
    </xf>
    <xf numFmtId="0" fontId="16" fillId="3" borderId="0" xfId="0" applyFont="1" applyFill="1" applyProtection="1">
      <protection hidden="1"/>
    </xf>
    <xf numFmtId="0" fontId="22" fillId="0" borderId="0" xfId="0" applyFont="1" applyAlignment="1">
      <alignment horizontal="left" vertical="center" wrapText="1"/>
    </xf>
    <xf numFmtId="0" fontId="22" fillId="0" borderId="0" xfId="0" applyFont="1" applyAlignment="1">
      <alignment horizontal="left" vertical="center"/>
    </xf>
    <xf numFmtId="0" fontId="0" fillId="3" borderId="0" xfId="0" applyFill="1"/>
    <xf numFmtId="0" fontId="9" fillId="0" borderId="0" xfId="0" applyFont="1" applyAlignment="1" applyProtection="1">
      <alignment vertical="center"/>
      <protection hidden="1"/>
    </xf>
    <xf numFmtId="0" fontId="24" fillId="0" borderId="0" xfId="0" applyFont="1" applyProtection="1">
      <protection hidden="1"/>
    </xf>
    <xf numFmtId="0" fontId="29" fillId="0" borderId="0" xfId="0" applyFont="1" applyAlignment="1" applyProtection="1">
      <alignment vertical="center"/>
      <protection hidden="1"/>
    </xf>
    <xf numFmtId="14" fontId="14" fillId="0" borderId="0" xfId="0" applyNumberFormat="1" applyFont="1" applyAlignment="1" applyProtection="1">
      <alignment horizontal="left"/>
      <protection hidden="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center" vertical="center"/>
      <protection locked="0" hidden="1"/>
    </xf>
    <xf numFmtId="0" fontId="30" fillId="5" borderId="0" xfId="0" applyFont="1" applyFill="1" applyAlignment="1" applyProtection="1">
      <alignment horizontal="center" vertical="center"/>
      <protection hidden="1"/>
    </xf>
    <xf numFmtId="0" fontId="31" fillId="5" borderId="0" xfId="0" applyFont="1" applyFill="1" applyProtection="1">
      <protection hidden="1"/>
    </xf>
    <xf numFmtId="0" fontId="11" fillId="4" borderId="0" xfId="3" applyFont="1" applyFill="1" applyAlignment="1" applyProtection="1">
      <alignment vertical="center"/>
      <protection hidden="1"/>
    </xf>
    <xf numFmtId="0" fontId="5" fillId="4" borderId="0" xfId="3" applyFill="1" applyProtection="1">
      <protection hidden="1"/>
    </xf>
    <xf numFmtId="0" fontId="8" fillId="4" borderId="0" xfId="3" applyFont="1" applyFill="1" applyAlignment="1" applyProtection="1">
      <alignment vertical="center" wrapText="1"/>
      <protection hidden="1"/>
    </xf>
    <xf numFmtId="0" fontId="1" fillId="4" borderId="0" xfId="1" applyFill="1" applyBorder="1" applyAlignment="1" applyProtection="1">
      <protection hidden="1"/>
    </xf>
    <xf numFmtId="0" fontId="5" fillId="4" borderId="0" xfId="3" applyFill="1" applyAlignment="1" applyProtection="1">
      <alignment vertical="center"/>
      <protection hidden="1"/>
    </xf>
    <xf numFmtId="0" fontId="9" fillId="4" borderId="0" xfId="3" applyFont="1" applyFill="1" applyProtection="1">
      <protection hidden="1"/>
    </xf>
    <xf numFmtId="0" fontId="11" fillId="4" borderId="0" xfId="3" applyFont="1" applyFill="1" applyProtection="1">
      <protection hidden="1"/>
    </xf>
    <xf numFmtId="0" fontId="6" fillId="4" borderId="0" xfId="3" applyFont="1" applyFill="1" applyProtection="1">
      <protection hidden="1"/>
    </xf>
    <xf numFmtId="0" fontId="22" fillId="4" borderId="0" xfId="3" applyFont="1" applyFill="1" applyProtection="1">
      <protection hidden="1"/>
    </xf>
    <xf numFmtId="0" fontId="4" fillId="0" borderId="0" xfId="3" applyFont="1" applyAlignment="1" applyProtection="1">
      <alignment horizontal="center" vertical="center"/>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21" fillId="0" borderId="0" xfId="3" applyFont="1"/>
    <xf numFmtId="0" fontId="5" fillId="6" borderId="0" xfId="3" applyFill="1" applyProtection="1">
      <protection hidden="1"/>
    </xf>
    <xf numFmtId="0" fontId="0" fillId="6" borderId="0" xfId="0" applyFill="1" applyProtection="1">
      <protection hidden="1"/>
    </xf>
    <xf numFmtId="0" fontId="32" fillId="5" borderId="0" xfId="0" applyFont="1" applyFill="1" applyAlignment="1" applyProtection="1">
      <alignment horizontal="center" vertical="center"/>
      <protection hidden="1"/>
    </xf>
    <xf numFmtId="0" fontId="18" fillId="4" borderId="0" xfId="3" applyFont="1" applyFill="1" applyProtection="1">
      <protection hidden="1"/>
    </xf>
    <xf numFmtId="0" fontId="4" fillId="4" borderId="0" xfId="3" applyFont="1" applyFill="1" applyAlignment="1" applyProtection="1">
      <alignment vertical="center" wrapText="1"/>
      <protection hidden="1"/>
    </xf>
    <xf numFmtId="0" fontId="16"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11" fillId="4" borderId="0" xfId="0" applyFont="1" applyFill="1" applyAlignment="1" applyProtection="1">
      <alignment vertical="center" wrapText="1"/>
      <protection hidden="1"/>
    </xf>
    <xf numFmtId="49" fontId="4" fillId="2" borderId="0" xfId="0" applyNumberFormat="1" applyFont="1" applyFill="1" applyProtection="1">
      <protection locked="0"/>
    </xf>
    <xf numFmtId="0" fontId="16" fillId="0" borderId="2" xfId="0" applyFont="1" applyBorder="1" applyAlignment="1">
      <alignment horizontal="justify" vertical="top" wrapText="1"/>
    </xf>
    <xf numFmtId="0" fontId="5" fillId="0" borderId="0" xfId="4" applyFont="1"/>
    <xf numFmtId="0" fontId="5" fillId="7" borderId="0" xfId="0" applyFont="1" applyFill="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applyProtection="1">
      <protection hidden="1"/>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5"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0" fillId="3" borderId="1" xfId="6" applyNumberFormat="1" applyFont="1" applyFill="1" applyBorder="1" applyAlignment="1">
      <alignment horizontal="center" vertical="top" wrapText="1"/>
    </xf>
    <xf numFmtId="164" fontId="20"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1" fillId="0" borderId="0" xfId="1" applyAlignment="1" applyProtection="1">
      <alignment vertical="center"/>
    </xf>
    <xf numFmtId="0" fontId="5" fillId="9" borderId="0" xfId="6" applyFill="1"/>
    <xf numFmtId="0" fontId="5" fillId="10" borderId="0" xfId="6" applyFill="1"/>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4" xfId="6" applyFont="1" applyFill="1" applyBorder="1" applyAlignment="1">
      <alignment horizontal="left" vertical="center" wrapText="1"/>
    </xf>
    <xf numFmtId="0" fontId="4" fillId="3" borderId="4"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9" fillId="0" borderId="0" xfId="6" applyFont="1" applyAlignment="1">
      <alignment horizontal="left" vertical="center"/>
    </xf>
    <xf numFmtId="0" fontId="21" fillId="3" borderId="0" xfId="6" applyFont="1" applyFill="1" applyAlignment="1">
      <alignment horizontal="left" vertical="center"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1" fillId="8" borderId="0" xfId="6" applyFont="1" applyFill="1" applyAlignment="1">
      <alignment horizontal="left" vertical="center" wrapText="1"/>
    </xf>
    <xf numFmtId="0" fontId="5" fillId="4" borderId="0" xfId="3" applyFill="1" applyAlignment="1" applyProtection="1">
      <alignment horizontal="left" vertical="center"/>
      <protection locked="0"/>
    </xf>
    <xf numFmtId="0" fontId="0" fillId="6" borderId="0" xfId="0" applyFill="1" applyAlignment="1" applyProtection="1">
      <alignment vertical="center" wrapText="1"/>
      <protection locked="0"/>
    </xf>
    <xf numFmtId="0" fontId="17" fillId="6" borderId="0" xfId="0" applyFont="1" applyFill="1" applyProtection="1">
      <protection hidden="1"/>
    </xf>
    <xf numFmtId="0" fontId="5" fillId="4" borderId="0" xfId="3" applyFill="1" applyAlignment="1" applyProtection="1">
      <alignment horizontal="left"/>
      <protection locked="0"/>
    </xf>
    <xf numFmtId="0" fontId="16"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7" fillId="4" borderId="0" xfId="0" applyFont="1" applyFill="1" applyAlignment="1" applyProtection="1">
      <alignment horizontal="center"/>
      <protection hidden="1"/>
    </xf>
    <xf numFmtId="0" fontId="29" fillId="0" borderId="0" xfId="0" applyFont="1" applyAlignment="1" applyProtection="1">
      <alignment horizontal="left" vertical="center"/>
      <protection hidden="1"/>
    </xf>
    <xf numFmtId="0" fontId="4" fillId="6" borderId="0" xfId="0" applyFont="1" applyFill="1" applyAlignment="1" applyProtection="1">
      <alignment vertical="center" wrapText="1"/>
      <protection locked="0"/>
    </xf>
    <xf numFmtId="0" fontId="4" fillId="0" borderId="0" xfId="0" applyFont="1" applyAlignment="1">
      <alignment horizontal="center" vertical="center" wrapText="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49" fontId="4" fillId="0" borderId="0" xfId="0" applyNumberFormat="1" applyFont="1" applyFill="1" applyAlignment="1" applyProtection="1">
      <alignment horizontal="center" vertical="center"/>
      <protection locked="0" hidden="1"/>
    </xf>
    <xf numFmtId="0" fontId="33" fillId="0" borderId="0" xfId="0" applyFont="1" applyFill="1" applyProtection="1">
      <protection hidden="1"/>
    </xf>
    <xf numFmtId="0" fontId="34" fillId="0" borderId="0" xfId="0" applyFont="1" applyFill="1" applyProtection="1">
      <protection hidden="1"/>
    </xf>
    <xf numFmtId="0" fontId="18" fillId="0" borderId="0" xfId="0" applyFont="1" applyFill="1" applyProtection="1">
      <protection hidden="1"/>
    </xf>
  </cellXfs>
  <cellStyles count="8">
    <cellStyle name="Hyperlink 2" xfId="2" xr:uid="{00000000-0005-0000-0000-000001000000}"/>
    <cellStyle name="Link" xfId="1" builtinId="8"/>
    <cellStyle name="Link 2" xfId="7" xr:uid="{BFE86E95-5B21-49B4-ABEF-D8C7276D79E5}"/>
    <cellStyle name="Standard" xfId="0" builtinId="0"/>
    <cellStyle name="Standard 2" xfId="3" xr:uid="{00000000-0005-0000-0000-000003000000}"/>
    <cellStyle name="Standard 2 2 2" xfId="6" xr:uid="{C858FC46-D75B-4077-A544-085877404E51}"/>
    <cellStyle name="Standard 3" xfId="5" xr:uid="{00000000-0005-0000-0000-000004000000}"/>
    <cellStyle name="Standard_Kochsalz" xfId="4" xr:uid="{00000000-0005-0000-0000-000005000000}"/>
  </cellStyles>
  <dxfs count="39">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30" dropStyle="combo" dx="18" fmlaLink="Wasser!$B$1" fmlaRange="Wasser!$B$3:$B$24" sel="22" val="0"/>
</file>

<file path=xl/ctrlProps/ctrlProp10.xml><?xml version="1.0" encoding="utf-8"?>
<formControlPr xmlns="http://schemas.microsoft.com/office/spreadsheetml/2009/9/main" objectType="Drop" dropLines="20" dropStyle="combo" dx="18" fmlaLink="Elemente!$B$13" fmlaRange="Elemente!$B$14:$B$28" sel="15" val="0"/>
</file>

<file path=xl/ctrlProps/ctrlProp11.xml><?xml version="1.0" encoding="utf-8"?>
<formControlPr xmlns="http://schemas.microsoft.com/office/spreadsheetml/2009/9/main" objectType="Drop" dropStyle="combo" dx="18" fmlaLink="Elemente!$B$31" fmlaRange="Elemente!$B$32:$B$37" sel="6" val="0"/>
</file>

<file path=xl/ctrlProps/ctrlProp12.xml><?xml version="1.0" encoding="utf-8"?>
<formControlPr xmlns="http://schemas.microsoft.com/office/spreadsheetml/2009/9/main" objectType="Drop" dropStyle="combo" dx="18" fmlaLink="Elemente!$C$31" fmlaRange="Elemente!$B$32:$B$37" sel="6" val="0"/>
</file>

<file path=xl/ctrlProps/ctrlProp13.xml><?xml version="1.0" encoding="utf-8"?>
<formControlPr xmlns="http://schemas.microsoft.com/office/spreadsheetml/2009/9/main" objectType="Drop" dropStyle="combo" dx="18" fmlaLink="Elemente!$B$40" fmlaRange="Elemente!$B$41:$B$44" sel="4" val="0"/>
</file>

<file path=xl/ctrlProps/ctrlProp14.xml><?xml version="1.0" encoding="utf-8"?>
<formControlPr xmlns="http://schemas.microsoft.com/office/spreadsheetml/2009/9/main" objectType="Drop" dropLines="30" dropStyle="combo" dx="18" fmlaLink="Elemente!$B$47" fmlaRange="Elemente!$B$48:$B$59" sel="12" val="0"/>
</file>

<file path=xl/ctrlProps/ctrlProp15.xml><?xml version="1.0" encoding="utf-8"?>
<formControlPr xmlns="http://schemas.microsoft.com/office/spreadsheetml/2009/9/main" objectType="Drop" dropLines="50" dropStyle="combo" dx="18" fmlaLink="Elemente!$B$62" fmlaRange="Elemente!$B$63:$B$89" sel="27" val="0"/>
</file>

<file path=xl/ctrlProps/ctrlProp16.xml><?xml version="1.0" encoding="utf-8"?>
<formControlPr xmlns="http://schemas.microsoft.com/office/spreadsheetml/2009/9/main" objectType="Drop" dropLines="30" dropStyle="combo" dx="18" fmlaLink="'pH-Wert'!$B$1" fmlaRange="'pH-Wert'!$B$3:$B$13" sel="11" val="0"/>
</file>

<file path=xl/ctrlProps/ctrlProp2.xml><?xml version="1.0" encoding="utf-8"?>
<formControlPr xmlns="http://schemas.microsoft.com/office/spreadsheetml/2009/9/main" objectType="Drop" dropLines="30" dropStyle="combo" dx="18" fmlaLink="Fett!$B$1" fmlaRange="Fett!$B$3:$B$20" sel="18" val="0"/>
</file>

<file path=xl/ctrlProps/ctrlProp3.xml><?xml version="1.0" encoding="utf-8"?>
<formControlPr xmlns="http://schemas.microsoft.com/office/spreadsheetml/2009/9/main" objectType="Drop" dropLines="30" dropStyle="combo" dx="18" fmlaLink="Rohprotein!$B$1" fmlaRange="Rohprotein!$B$3:$B$20" sel="18" val="0"/>
</file>

<file path=xl/ctrlProps/ctrlProp4.xml><?xml version="1.0" encoding="utf-8"?>
<formControlPr xmlns="http://schemas.microsoft.com/office/spreadsheetml/2009/9/main" objectType="Drop" dropLines="30" dropStyle="combo" dx="18" fmlaLink="Hydroxyprolin!$B$1" fmlaRange="Hydroxyprolin!$B$3:$B$16" sel="14" val="0"/>
</file>

<file path=xl/ctrlProps/ctrlProp5.xml><?xml version="1.0" encoding="utf-8"?>
<formControlPr xmlns="http://schemas.microsoft.com/office/spreadsheetml/2009/9/main" objectType="Drop" dropLines="30" dropStyle="combo" dx="18" fmlaLink="Asche!$B$1" fmlaRange="Asche!$B$3:$B$21" sel="19" val="0"/>
</file>

<file path=xl/ctrlProps/ctrlProp6.xml><?xml version="1.0" encoding="utf-8"?>
<formControlPr xmlns="http://schemas.microsoft.com/office/spreadsheetml/2009/9/main" objectType="Drop" dropLines="30" dropStyle="combo" dx="18" fmlaLink="Phosphat!$B$1" fmlaRange="Phosphat!$B$3:$B$22" sel="20" val="0"/>
</file>

<file path=xl/ctrlProps/ctrlProp7.xml><?xml version="1.0" encoding="utf-8"?>
<formControlPr xmlns="http://schemas.microsoft.com/office/spreadsheetml/2009/9/main" objectType="Drop" dropLines="30" dropStyle="combo" dx="18" fmlaLink="Kochsalz!$B$1" fmlaRange="Kochsalz!$B$3:$B$26" sel="24"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Style="combo" dx="18"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1FCB33D7-212A-4C62-A260-8B6E04239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6125</xdr:colOff>
      <xdr:row>46</xdr:row>
      <xdr:rowOff>33337</xdr:rowOff>
    </xdr:to>
    <xdr:pic>
      <xdr:nvPicPr>
        <xdr:cNvPr id="2" name="Grafik 1">
          <a:extLst>
            <a:ext uri="{FF2B5EF4-FFF2-40B4-BE49-F238E27FC236}">
              <a16:creationId xmlns:a16="http://schemas.microsoft.com/office/drawing/2014/main" id="{3D837A06-FBD5-9CFD-DF23-E14610A38064}"/>
            </a:ext>
          </a:extLst>
        </xdr:cNvPr>
        <xdr:cNvPicPr>
          <a:picLocks noChangeAspect="1"/>
        </xdr:cNvPicPr>
      </xdr:nvPicPr>
      <xdr:blipFill>
        <a:blip xmlns:r="http://schemas.openxmlformats.org/officeDocument/2006/relationships" r:embed="rId1"/>
        <a:stretch>
          <a:fillRect/>
        </a:stretch>
      </xdr:blipFill>
      <xdr:spPr>
        <a:xfrm>
          <a:off x="0" y="0"/>
          <a:ext cx="6349775" cy="8139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11</xdr:col>
          <xdr:colOff>523875</xdr:colOff>
          <xdr:row>30</xdr:row>
          <xdr:rowOff>219075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38100</xdr:rowOff>
        </xdr:from>
        <xdr:to>
          <xdr:col>11</xdr:col>
          <xdr:colOff>523875</xdr:colOff>
          <xdr:row>32</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38100</xdr:rowOff>
        </xdr:from>
        <xdr:to>
          <xdr:col>11</xdr:col>
          <xdr:colOff>523875</xdr:colOff>
          <xdr:row>34</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38100</xdr:rowOff>
        </xdr:from>
        <xdr:to>
          <xdr:col>11</xdr:col>
          <xdr:colOff>523875</xdr:colOff>
          <xdr:row>36</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38100</xdr:rowOff>
        </xdr:from>
        <xdr:to>
          <xdr:col>11</xdr:col>
          <xdr:colOff>523875</xdr:colOff>
          <xdr:row>38</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38100</xdr:rowOff>
        </xdr:from>
        <xdr:to>
          <xdr:col>11</xdr:col>
          <xdr:colOff>523875</xdr:colOff>
          <xdr:row>40</xdr:row>
          <xdr:rowOff>238125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38100</xdr:rowOff>
        </xdr:from>
        <xdr:to>
          <xdr:col>11</xdr:col>
          <xdr:colOff>523875</xdr:colOff>
          <xdr:row>42</xdr:row>
          <xdr:rowOff>238125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138113</xdr:rowOff>
        </xdr:from>
        <xdr:to>
          <xdr:col>11</xdr:col>
          <xdr:colOff>104775</xdr:colOff>
          <xdr:row>14</xdr:row>
          <xdr:rowOff>404813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104775</xdr:rowOff>
        </xdr:from>
        <xdr:to>
          <xdr:col>2</xdr:col>
          <xdr:colOff>257175</xdr:colOff>
          <xdr:row>47</xdr:row>
          <xdr:rowOff>314325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85725</xdr:rowOff>
        </xdr:from>
        <xdr:to>
          <xdr:col>7</xdr:col>
          <xdr:colOff>295275</xdr:colOff>
          <xdr:row>49</xdr:row>
          <xdr:rowOff>304800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85725</xdr:rowOff>
        </xdr:from>
        <xdr:to>
          <xdr:col>7</xdr:col>
          <xdr:colOff>314325</xdr:colOff>
          <xdr:row>51</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85725</xdr:rowOff>
        </xdr:from>
        <xdr:to>
          <xdr:col>7</xdr:col>
          <xdr:colOff>295275</xdr:colOff>
          <xdr:row>52</xdr:row>
          <xdr:rowOff>304800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85725</xdr:rowOff>
        </xdr:from>
        <xdr:to>
          <xdr:col>7</xdr:col>
          <xdr:colOff>295275</xdr:colOff>
          <xdr:row>54</xdr:row>
          <xdr:rowOff>304800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23813</xdr:rowOff>
        </xdr:from>
        <xdr:to>
          <xdr:col>7</xdr:col>
          <xdr:colOff>295275</xdr:colOff>
          <xdr:row>57</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66675</xdr:rowOff>
        </xdr:from>
        <xdr:to>
          <xdr:col>7</xdr:col>
          <xdr:colOff>295275</xdr:colOff>
          <xdr:row>58</xdr:row>
          <xdr:rowOff>266700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11</xdr:col>
          <xdr:colOff>523875</xdr:colOff>
          <xdr:row>28</xdr:row>
          <xdr:rowOff>219075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581A-7358-4251-B2A6-E98C3BD49581}">
  <dimension ref="A1:C13"/>
  <sheetViews>
    <sheetView workbookViewId="0">
      <selection activeCell="I3" sqref="I3"/>
    </sheetView>
  </sheetViews>
  <sheetFormatPr baseColWidth="10" defaultColWidth="11.42578125" defaultRowHeight="13.9" x14ac:dyDescent="0.4"/>
  <cols>
    <col min="1" max="2" width="27.5703125" customWidth="1"/>
    <col min="3" max="3" width="30.42578125" customWidth="1"/>
  </cols>
  <sheetData>
    <row r="1" spans="1:3" ht="30.75" customHeight="1" x14ac:dyDescent="0.4">
      <c r="A1" s="109" t="s">
        <v>46</v>
      </c>
      <c r="B1" s="110"/>
      <c r="C1" s="110"/>
    </row>
    <row r="2" spans="1:3" ht="51.95" customHeight="1" x14ac:dyDescent="0.4">
      <c r="A2" s="111" t="s">
        <v>62</v>
      </c>
      <c r="B2" s="112"/>
      <c r="C2" s="112"/>
    </row>
    <row r="3" spans="1:3" ht="74.25" customHeight="1" x14ac:dyDescent="0.4">
      <c r="A3" s="111" t="s">
        <v>75</v>
      </c>
      <c r="B3" s="111"/>
      <c r="C3" s="111"/>
    </row>
    <row r="4" spans="1:3" ht="80.45" customHeight="1" x14ac:dyDescent="0.55000000000000004">
      <c r="A4" s="111" t="s">
        <v>79</v>
      </c>
      <c r="B4" s="112"/>
      <c r="C4" s="112"/>
    </row>
    <row r="5" spans="1:3" ht="30.6" customHeight="1" x14ac:dyDescent="0.45">
      <c r="A5" s="113"/>
      <c r="B5" s="113"/>
      <c r="C5" s="113"/>
    </row>
    <row r="6" spans="1:3" ht="30.6" customHeight="1" x14ac:dyDescent="0.4">
      <c r="A6" s="24" t="s">
        <v>47</v>
      </c>
    </row>
    <row r="7" spans="1:3" ht="54" customHeight="1" x14ac:dyDescent="0.4">
      <c r="A7" s="107" t="s">
        <v>48</v>
      </c>
      <c r="B7" s="108"/>
      <c r="C7" s="108"/>
    </row>
    <row r="9" spans="1:3" x14ac:dyDescent="0.4">
      <c r="A9" s="25" t="s">
        <v>49</v>
      </c>
      <c r="B9" s="25" t="s">
        <v>50</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23">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O60"/>
  <sheetViews>
    <sheetView workbookViewId="0"/>
  </sheetViews>
  <sheetFormatPr baseColWidth="10" defaultColWidth="11.42578125" defaultRowHeight="13.9" x14ac:dyDescent="0.4"/>
  <cols>
    <col min="1" max="1" width="27.140625" style="10" customWidth="1"/>
    <col min="2" max="2" width="9.5703125" style="10" customWidth="1"/>
    <col min="3" max="3" width="11.5703125" style="10" customWidth="1"/>
    <col min="4" max="4" width="10.5703125" style="10" customWidth="1"/>
    <col min="5" max="5" width="11.35546875" style="10" customWidth="1"/>
    <col min="6" max="6" width="11.140625" style="10" customWidth="1"/>
    <col min="7" max="7" width="10.5703125" style="10" customWidth="1"/>
    <col min="8" max="9" width="5.5703125" style="10" customWidth="1"/>
    <col min="10" max="10" width="8.5703125" style="10" customWidth="1"/>
    <col min="11" max="11" width="11.42578125" style="10"/>
    <col min="12" max="12" width="10.5703125" style="10" customWidth="1"/>
    <col min="13" max="16384" width="11.42578125" style="10"/>
  </cols>
  <sheetData>
    <row r="1" spans="1:12" ht="21.95" customHeight="1" x14ac:dyDescent="0.55000000000000004">
      <c r="A1" s="6" t="s">
        <v>0</v>
      </c>
      <c r="B1" s="7"/>
      <c r="E1" s="8" t="s">
        <v>3</v>
      </c>
      <c r="F1" s="9"/>
      <c r="G1" s="83" t="s">
        <v>274</v>
      </c>
    </row>
    <row r="2" spans="1:12" ht="21.95" customHeight="1" x14ac:dyDescent="0.55000000000000004">
      <c r="A2" s="6" t="s">
        <v>328</v>
      </c>
      <c r="B2" s="7"/>
      <c r="E2" s="8" t="s">
        <v>4</v>
      </c>
      <c r="F2" s="9"/>
      <c r="G2" s="83" t="s">
        <v>274</v>
      </c>
    </row>
    <row r="3" spans="1:12" ht="21.95" customHeight="1" x14ac:dyDescent="0.55000000000000004">
      <c r="A3" s="6"/>
      <c r="B3" s="7"/>
      <c r="E3" s="140" t="s">
        <v>59</v>
      </c>
      <c r="F3" s="140"/>
      <c r="G3" s="45">
        <v>1</v>
      </c>
      <c r="H3" s="89" t="s">
        <v>283</v>
      </c>
    </row>
    <row r="4" spans="1:12" ht="21.95" customHeight="1" x14ac:dyDescent="0.5">
      <c r="A4" s="8" t="s">
        <v>10</v>
      </c>
      <c r="B4" s="141" t="s">
        <v>5</v>
      </c>
      <c r="C4" s="141"/>
      <c r="E4" s="31"/>
      <c r="F4" s="31" t="str">
        <f>IF(OR(ISBLANK(G1),G1="?"),"",IF(ISNUMBER(VALUE(G1)),"","Bitte nur Ziffern eingeben (numbers only)"))</f>
        <v/>
      </c>
      <c r="G4" s="16"/>
      <c r="H4" s="11"/>
    </row>
    <row r="5" spans="1:12" ht="21.95" customHeight="1" x14ac:dyDescent="0.5">
      <c r="A5" s="11" t="s">
        <v>66</v>
      </c>
      <c r="E5" s="52">
        <v>45949</v>
      </c>
      <c r="F5" s="31" t="str">
        <f>IF(OR(ISBLANK(G2),G2="?"),"",IF(ISNUMBER(VALUE(G2)),"","Bitte nur Ziffern eingeben (numbers only)"))</f>
        <v/>
      </c>
      <c r="G5" s="9"/>
      <c r="H5" s="11"/>
    </row>
    <row r="6" spans="1:12" ht="12.5" customHeight="1" x14ac:dyDescent="0.4"/>
    <row r="7" spans="1:12" s="12" customFormat="1" ht="39.950000000000003" customHeight="1" x14ac:dyDescent="0.4">
      <c r="A7" s="146" t="s">
        <v>69</v>
      </c>
      <c r="B7" s="146"/>
      <c r="C7" s="146"/>
      <c r="D7" s="146"/>
      <c r="E7" s="146"/>
      <c r="F7" s="146"/>
      <c r="G7" s="146"/>
      <c r="H7" s="146"/>
      <c r="I7" s="146"/>
      <c r="J7" s="146"/>
      <c r="K7" s="146"/>
      <c r="L7" s="146"/>
    </row>
    <row r="8" spans="1:12" s="12" customFormat="1" ht="39.950000000000003" customHeight="1" x14ac:dyDescent="0.4">
      <c r="A8" s="146" t="s">
        <v>320</v>
      </c>
      <c r="B8" s="146"/>
      <c r="C8" s="146"/>
      <c r="D8" s="146"/>
      <c r="E8" s="146"/>
      <c r="F8" s="146"/>
      <c r="G8" s="146"/>
      <c r="H8" s="146"/>
      <c r="I8" s="146"/>
      <c r="J8" s="146"/>
      <c r="K8" s="146"/>
      <c r="L8" s="146"/>
    </row>
    <row r="9" spans="1:12" s="12" customFormat="1" ht="39.950000000000003" customHeight="1" x14ac:dyDescent="0.4">
      <c r="A9" s="146" t="s">
        <v>70</v>
      </c>
      <c r="B9" s="146"/>
      <c r="C9" s="146"/>
      <c r="D9" s="146"/>
      <c r="E9" s="146"/>
      <c r="F9" s="146"/>
      <c r="G9" s="146"/>
      <c r="H9" s="146"/>
      <c r="I9" s="146"/>
      <c r="J9" s="146"/>
      <c r="K9" s="146"/>
      <c r="L9" s="146"/>
    </row>
    <row r="10" spans="1:12" s="12" customFormat="1" ht="39.950000000000003" customHeight="1" x14ac:dyDescent="0.4">
      <c r="A10" s="146" t="s">
        <v>71</v>
      </c>
      <c r="B10" s="146"/>
      <c r="C10" s="146"/>
      <c r="D10" s="146"/>
      <c r="E10" s="146"/>
      <c r="F10" s="146"/>
      <c r="G10" s="146"/>
      <c r="H10" s="146"/>
      <c r="I10" s="146"/>
      <c r="J10" s="146"/>
      <c r="K10" s="146"/>
      <c r="L10" s="146"/>
    </row>
    <row r="11" spans="1:12" s="12" customFormat="1" ht="39.950000000000003" customHeight="1" x14ac:dyDescent="0.4">
      <c r="A11" s="146" t="s">
        <v>65</v>
      </c>
      <c r="B11" s="146"/>
      <c r="C11" s="146"/>
      <c r="D11" s="146"/>
      <c r="E11" s="146"/>
      <c r="F11" s="146"/>
      <c r="G11" s="146"/>
      <c r="H11" s="146"/>
      <c r="I11" s="146"/>
      <c r="J11" s="146"/>
      <c r="K11" s="146"/>
      <c r="L11" s="146"/>
    </row>
    <row r="12" spans="1:12" s="12" customFormat="1" ht="39.950000000000003" customHeight="1" x14ac:dyDescent="0.4">
      <c r="A12" s="146" t="s">
        <v>135</v>
      </c>
      <c r="B12" s="146"/>
      <c r="C12" s="146"/>
      <c r="D12" s="146"/>
      <c r="E12" s="146"/>
      <c r="F12" s="146"/>
      <c r="G12" s="146"/>
      <c r="H12" s="146"/>
      <c r="I12" s="146"/>
      <c r="J12" s="146"/>
      <c r="K12" s="146"/>
      <c r="L12" s="146"/>
    </row>
    <row r="13" spans="1:12" s="12" customFormat="1" ht="20.100000000000001" customHeight="1" x14ac:dyDescent="0.4">
      <c r="A13" s="147"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47"/>
      <c r="C13" s="147"/>
      <c r="D13" s="147"/>
      <c r="E13" s="147"/>
      <c r="F13" s="147"/>
      <c r="G13" s="147"/>
      <c r="H13" s="147"/>
      <c r="I13" s="147"/>
      <c r="J13" s="147"/>
      <c r="K13" s="147"/>
      <c r="L13" s="147"/>
    </row>
    <row r="14" spans="1:12" s="12" customFormat="1" ht="20.100000000000001" customHeight="1" x14ac:dyDescent="0.4">
      <c r="A14" s="147" t="str">
        <f>IF(OR(OR(G1="?",ISBLANK(G1)),OR(G2="?",ISBLANK(G2))),"Nur wenn diese beiden Felder korrekt ausgefüllt sind, kann der Absender dieser Tabelle identifiziert werden.","")</f>
        <v>Nur wenn diese beiden Felder korrekt ausgefüllt sind, kann der Absender dieser Tabelle identifiziert werden.</v>
      </c>
      <c r="B14" s="147"/>
      <c r="C14" s="147"/>
      <c r="D14" s="147"/>
      <c r="E14" s="147"/>
      <c r="F14" s="147"/>
      <c r="G14" s="147"/>
      <c r="H14" s="147"/>
      <c r="I14" s="147"/>
      <c r="J14" s="147"/>
      <c r="K14" s="147"/>
      <c r="L14" s="147"/>
    </row>
    <row r="15" spans="1:12" s="12" customFormat="1" ht="39.950000000000003" customHeight="1" x14ac:dyDescent="0.5">
      <c r="A15" s="148" t="s">
        <v>80</v>
      </c>
      <c r="B15" s="148"/>
      <c r="C15" s="148"/>
      <c r="D15" s="148"/>
      <c r="E15" s="148"/>
      <c r="F15" s="148"/>
      <c r="G15" s="148"/>
      <c r="H15" s="148"/>
      <c r="I15" s="148"/>
      <c r="J15" s="148"/>
      <c r="K15" s="142"/>
      <c r="L15" s="142"/>
    </row>
    <row r="16" spans="1:12" s="51" customFormat="1" ht="20.100000000000001" customHeight="1" x14ac:dyDescent="0.4">
      <c r="A16" s="143" t="s">
        <v>324</v>
      </c>
      <c r="B16" s="143"/>
      <c r="C16" s="143"/>
      <c r="D16" s="143"/>
      <c r="E16" s="143"/>
      <c r="F16" s="143"/>
      <c r="G16" s="143"/>
      <c r="H16" s="143"/>
      <c r="I16" s="143"/>
      <c r="J16" s="143"/>
      <c r="K16" s="143"/>
      <c r="L16" s="143"/>
    </row>
    <row r="17" spans="1:15" s="14" customFormat="1" ht="39.950000000000003" customHeight="1" x14ac:dyDescent="0.45">
      <c r="A17" s="15" t="s">
        <v>1</v>
      </c>
      <c r="B17" s="53" t="s">
        <v>2</v>
      </c>
      <c r="C17" s="53" t="s">
        <v>168</v>
      </c>
      <c r="D17" s="53" t="s">
        <v>7</v>
      </c>
      <c r="E17" s="53" t="s">
        <v>8</v>
      </c>
      <c r="F17" s="53" t="s">
        <v>9</v>
      </c>
      <c r="G17" s="53" t="s">
        <v>162</v>
      </c>
      <c r="H17" s="145" t="s">
        <v>163</v>
      </c>
      <c r="I17" s="145"/>
      <c r="J17" s="53" t="s">
        <v>167</v>
      </c>
      <c r="K17" s="53" t="s">
        <v>165</v>
      </c>
      <c r="L17" s="53" t="s">
        <v>161</v>
      </c>
      <c r="N17" s="53"/>
    </row>
    <row r="18" spans="1:15" s="14" customFormat="1" ht="35.1" customHeight="1" x14ac:dyDescent="0.45">
      <c r="A18" s="15" t="s">
        <v>224</v>
      </c>
      <c r="B18" s="15" t="s">
        <v>225</v>
      </c>
      <c r="C18" s="20">
        <v>3</v>
      </c>
      <c r="D18" s="32"/>
      <c r="E18" s="32"/>
      <c r="F18" s="55">
        <f>'pH-Wert'!B1</f>
        <v>11</v>
      </c>
      <c r="G18" s="57"/>
      <c r="H18" s="76">
        <f>'pH-Wert'!$C$1</f>
        <v>10</v>
      </c>
      <c r="I18" s="57"/>
      <c r="J18" s="57"/>
      <c r="K18" s="57"/>
      <c r="L18" s="58"/>
    </row>
    <row r="19" spans="1:15" s="14" customFormat="1" ht="35.1" customHeight="1" x14ac:dyDescent="0.45">
      <c r="A19" s="15" t="s">
        <v>83</v>
      </c>
      <c r="B19" s="54" t="s">
        <v>42</v>
      </c>
      <c r="C19" s="55">
        <v>4</v>
      </c>
      <c r="D19" s="56"/>
      <c r="E19" s="56"/>
      <c r="F19" s="55">
        <f>Wasser!$B$1</f>
        <v>22</v>
      </c>
      <c r="G19" s="57"/>
      <c r="H19" s="76">
        <f>Wasser!$C$1</f>
        <v>21</v>
      </c>
      <c r="I19" s="57"/>
      <c r="J19" s="57"/>
      <c r="K19" s="57"/>
      <c r="L19" s="58"/>
    </row>
    <row r="20" spans="1:15" s="14" customFormat="1" ht="35.1" customHeight="1" x14ac:dyDescent="0.45">
      <c r="A20" s="15" t="s">
        <v>84</v>
      </c>
      <c r="B20" s="54" t="s">
        <v>42</v>
      </c>
      <c r="C20" s="55">
        <v>4</v>
      </c>
      <c r="D20" s="56"/>
      <c r="E20" s="56"/>
      <c r="F20" s="55">
        <f>Fett!B1</f>
        <v>18</v>
      </c>
      <c r="G20" s="57"/>
      <c r="H20" s="76">
        <f>Fett!$C$1</f>
        <v>17</v>
      </c>
      <c r="I20" s="57"/>
      <c r="J20" s="57"/>
      <c r="K20" s="57"/>
      <c r="L20" s="58"/>
    </row>
    <row r="21" spans="1:15" s="14" customFormat="1" ht="35.1" customHeight="1" x14ac:dyDescent="0.45">
      <c r="A21" s="15" t="s">
        <v>97</v>
      </c>
      <c r="B21" s="54" t="s">
        <v>42</v>
      </c>
      <c r="C21" s="55">
        <v>4</v>
      </c>
      <c r="D21" s="56"/>
      <c r="E21" s="56"/>
      <c r="F21" s="55">
        <f>Rohprotein!B1</f>
        <v>18</v>
      </c>
      <c r="G21" s="57"/>
      <c r="H21" s="76">
        <f>Rohprotein!$C$1</f>
        <v>17</v>
      </c>
      <c r="I21" s="57"/>
      <c r="J21" s="57"/>
      <c r="K21" s="57"/>
      <c r="L21" s="58"/>
    </row>
    <row r="22" spans="1:15" s="14" customFormat="1" ht="35.1" customHeight="1" x14ac:dyDescent="0.45">
      <c r="A22" s="15" t="s">
        <v>81</v>
      </c>
      <c r="B22" s="54" t="s">
        <v>42</v>
      </c>
      <c r="C22" s="55">
        <v>3</v>
      </c>
      <c r="D22" s="56"/>
      <c r="E22" s="56"/>
      <c r="F22" s="55">
        <f>Hydroxyprolin!$B$1</f>
        <v>14</v>
      </c>
      <c r="G22" s="57"/>
      <c r="H22" s="76">
        <f>Hydroxyprolin!$C$1</f>
        <v>13</v>
      </c>
      <c r="I22" s="57"/>
      <c r="J22" s="57"/>
      <c r="K22" s="57"/>
      <c r="L22" s="58"/>
    </row>
    <row r="23" spans="1:15" s="14" customFormat="1" ht="35.1" customHeight="1" x14ac:dyDescent="0.45">
      <c r="A23" s="15" t="s">
        <v>86</v>
      </c>
      <c r="B23" s="54" t="s">
        <v>42</v>
      </c>
      <c r="C23" s="55">
        <v>4</v>
      </c>
      <c r="D23" s="56"/>
      <c r="E23" s="56"/>
      <c r="F23" s="55">
        <f>Asche!B1</f>
        <v>19</v>
      </c>
      <c r="G23" s="57"/>
      <c r="H23" s="76">
        <f>Asche!C1</f>
        <v>18</v>
      </c>
      <c r="I23" s="57"/>
      <c r="J23" s="57"/>
      <c r="K23" s="57"/>
      <c r="L23" s="58"/>
    </row>
    <row r="24" spans="1:15" s="14" customFormat="1" ht="50.1" customHeight="1" x14ac:dyDescent="0.45">
      <c r="A24" s="15" t="s">
        <v>169</v>
      </c>
      <c r="B24" s="54" t="s">
        <v>42</v>
      </c>
      <c r="C24" s="55">
        <v>3</v>
      </c>
      <c r="D24" s="56"/>
      <c r="E24" s="56"/>
      <c r="F24" s="55">
        <f>Phosphat!B1</f>
        <v>20</v>
      </c>
      <c r="G24" s="57"/>
      <c r="H24" s="76">
        <f>Phosphat!C1</f>
        <v>19</v>
      </c>
      <c r="I24" s="57"/>
      <c r="J24" s="57"/>
      <c r="K24" s="57"/>
      <c r="L24" s="58"/>
    </row>
    <row r="25" spans="1:15" s="14" customFormat="1" ht="35.1" customHeight="1" x14ac:dyDescent="0.45">
      <c r="A25" s="15" t="s">
        <v>231</v>
      </c>
      <c r="B25" s="54" t="s">
        <v>42</v>
      </c>
      <c r="C25" s="55">
        <v>3</v>
      </c>
      <c r="D25" s="56"/>
      <c r="E25" s="56"/>
      <c r="F25" s="55">
        <f>Kochsalz!B1</f>
        <v>24</v>
      </c>
      <c r="G25" s="57"/>
      <c r="H25" s="76">
        <f>Kochsalz!C1</f>
        <v>23</v>
      </c>
      <c r="I25" s="57"/>
      <c r="J25" s="57"/>
      <c r="K25" s="57"/>
      <c r="L25" s="58"/>
    </row>
    <row r="26" spans="1:15" s="14" customFormat="1" ht="35.1" customHeight="1" x14ac:dyDescent="0.45">
      <c r="A26" s="15" t="s">
        <v>166</v>
      </c>
      <c r="B26" s="54" t="s">
        <v>42</v>
      </c>
      <c r="C26" s="55">
        <v>3</v>
      </c>
      <c r="D26" s="56"/>
      <c r="E26" s="56"/>
      <c r="F26" s="68">
        <f>Elemente!$B$62</f>
        <v>27</v>
      </c>
      <c r="G26" s="68">
        <f>Elemente!$B$13</f>
        <v>15</v>
      </c>
      <c r="H26" s="68">
        <f>Elemente!$B$31</f>
        <v>6</v>
      </c>
      <c r="I26" s="68">
        <f>Elemente!$C$31</f>
        <v>6</v>
      </c>
      <c r="J26" s="68">
        <f>Elemente!$B$40</f>
        <v>4</v>
      </c>
      <c r="K26" s="68">
        <f>Elemente!$B$47</f>
        <v>12</v>
      </c>
      <c r="L26" s="55">
        <f>Elemente!B2</f>
        <v>8</v>
      </c>
    </row>
    <row r="27" spans="1:15" s="14" customFormat="1" ht="35.1" customHeight="1" x14ac:dyDescent="0.45">
      <c r="A27" s="15"/>
      <c r="B27" s="54"/>
      <c r="C27" s="55"/>
      <c r="D27" s="150"/>
      <c r="E27" s="150"/>
      <c r="F27" s="151">
        <f>MAX(Elemente!A63:A89)</f>
        <v>27</v>
      </c>
      <c r="G27" s="152">
        <f>MAX(Elemente!A14:A28)</f>
        <v>15</v>
      </c>
      <c r="H27" s="152">
        <f>MAX(Elemente!A32:A37)</f>
        <v>6</v>
      </c>
      <c r="I27" s="152">
        <f>MAX(Elemente!A32:A37)</f>
        <v>6</v>
      </c>
      <c r="J27" s="152">
        <f>MAX(Elemente!A41:A44)</f>
        <v>4</v>
      </c>
      <c r="K27" s="152">
        <f>MAX(Elemente!A48:A59)</f>
        <v>12</v>
      </c>
      <c r="L27" s="152">
        <f>MAX(Elemente!A3:A10)</f>
        <v>8</v>
      </c>
      <c r="M27" s="153"/>
    </row>
    <row r="28" spans="1:15" s="14" customFormat="1" ht="35.1" customHeight="1" x14ac:dyDescent="0.45">
      <c r="A28" s="49" t="s">
        <v>149</v>
      </c>
      <c r="B28" s="12"/>
      <c r="C28" s="12"/>
      <c r="D28" s="12"/>
      <c r="E28" s="12"/>
      <c r="F28" s="12"/>
      <c r="G28" s="12"/>
      <c r="H28" s="12"/>
      <c r="I28" s="12"/>
      <c r="J28" s="12"/>
      <c r="K28" s="12"/>
      <c r="L28" s="12"/>
    </row>
    <row r="29" spans="1:15" ht="20.100000000000001" customHeight="1" x14ac:dyDescent="0.45">
      <c r="A29" s="17" t="s">
        <v>224</v>
      </c>
      <c r="B29" s="138" t="b">
        <f>ISBLANK(VLOOKUP(F18,'pH-Wert'!A3:C13,3))</f>
        <v>1</v>
      </c>
      <c r="C29" s="138"/>
      <c r="D29" s="138"/>
      <c r="E29" s="138"/>
      <c r="F29" s="138"/>
      <c r="G29" s="138"/>
      <c r="H29" s="138"/>
      <c r="I29" s="138"/>
      <c r="J29" s="138"/>
      <c r="K29" s="138"/>
      <c r="L29" s="138"/>
      <c r="N29" s="14"/>
      <c r="O29" s="14"/>
    </row>
    <row r="30" spans="1:15" s="12" customFormat="1" ht="35.1" customHeight="1" x14ac:dyDescent="0.45">
      <c r="A30" s="82" t="str">
        <f>IF(F18=H18,"bitte eingeben:",IF(B29,"","Art der Modifikation/Ausgabedatum:"))</f>
        <v/>
      </c>
      <c r="B30" s="137"/>
      <c r="C30" s="137"/>
      <c r="D30" s="137"/>
      <c r="E30" s="137"/>
      <c r="F30" s="137"/>
      <c r="G30" s="137"/>
      <c r="H30" s="137"/>
      <c r="I30" s="137"/>
      <c r="J30" s="137"/>
      <c r="K30" s="137"/>
      <c r="L30" s="137"/>
      <c r="M30" s="10"/>
      <c r="N30" s="14"/>
      <c r="O30" s="14"/>
    </row>
    <row r="31" spans="1:15" ht="20.100000000000001" customHeight="1" x14ac:dyDescent="0.4">
      <c r="A31" s="17" t="s">
        <v>83</v>
      </c>
      <c r="B31" s="138" t="b">
        <f>ISBLANK(VLOOKUP(F19,Wasser!A3:C30,3))</f>
        <v>1</v>
      </c>
      <c r="C31" s="138"/>
      <c r="D31" s="138"/>
      <c r="E31" s="138"/>
      <c r="F31" s="138"/>
      <c r="G31" s="138"/>
      <c r="H31" s="138"/>
      <c r="I31" s="138"/>
      <c r="J31" s="138"/>
      <c r="K31" s="138"/>
      <c r="L31" s="138"/>
    </row>
    <row r="32" spans="1:15" ht="30.5" customHeight="1" x14ac:dyDescent="0.4">
      <c r="A32" s="82" t="str">
        <f>IF(F19=H19,"bitte eingeben:",IF(B31,"","Art der Modifikation/Ausgabedatum:"))</f>
        <v/>
      </c>
      <c r="B32" s="137"/>
      <c r="C32" s="137"/>
      <c r="D32" s="137"/>
      <c r="E32" s="137"/>
      <c r="F32" s="137"/>
      <c r="G32" s="137"/>
      <c r="H32" s="137"/>
      <c r="I32" s="137"/>
      <c r="J32" s="137"/>
      <c r="K32" s="137"/>
      <c r="L32" s="137"/>
    </row>
    <row r="33" spans="1:12" ht="20.100000000000001" customHeight="1" x14ac:dyDescent="0.4">
      <c r="A33" s="17" t="s">
        <v>84</v>
      </c>
      <c r="B33" s="138" t="b">
        <f>ISBLANK(VLOOKUP(F20,Fett!A3:C29,3))</f>
        <v>1</v>
      </c>
      <c r="C33" s="138"/>
      <c r="D33" s="138"/>
      <c r="E33" s="138"/>
      <c r="F33" s="138"/>
      <c r="G33" s="138"/>
      <c r="H33" s="138"/>
      <c r="I33" s="138"/>
      <c r="J33" s="138"/>
      <c r="K33" s="138"/>
      <c r="L33" s="138"/>
    </row>
    <row r="34" spans="1:12" ht="30.5" customHeight="1" x14ac:dyDescent="0.4">
      <c r="A34" s="82" t="str">
        <f>IF(F20=H20,"bitte eingeben:",IF(B33,"","Art der Modifikation/Ausgabedatum:"))</f>
        <v/>
      </c>
      <c r="B34" s="137"/>
      <c r="C34" s="137"/>
      <c r="D34" s="137"/>
      <c r="E34" s="137"/>
      <c r="F34" s="137"/>
      <c r="G34" s="137"/>
      <c r="H34" s="137"/>
      <c r="I34" s="137"/>
      <c r="J34" s="137"/>
      <c r="K34" s="137"/>
      <c r="L34" s="137"/>
    </row>
    <row r="35" spans="1:12" ht="20.100000000000001" customHeight="1" x14ac:dyDescent="0.4">
      <c r="A35" s="17" t="s">
        <v>85</v>
      </c>
      <c r="B35" s="138" t="b">
        <f>ISBLANK(VLOOKUP(F21,Rohprotein!A3:C31,3))</f>
        <v>1</v>
      </c>
      <c r="C35" s="138"/>
      <c r="D35" s="138"/>
      <c r="E35" s="138"/>
      <c r="F35" s="138"/>
      <c r="G35" s="138"/>
      <c r="H35" s="138"/>
      <c r="I35" s="138"/>
      <c r="J35" s="138"/>
      <c r="K35" s="138"/>
      <c r="L35" s="138"/>
    </row>
    <row r="36" spans="1:12" ht="30.5" customHeight="1" x14ac:dyDescent="0.4">
      <c r="A36" s="82" t="str">
        <f>IF(F21=H21,"bitte eingeben:",IF(B35,"","Art der Modifikation/Ausgabedatum:"))</f>
        <v/>
      </c>
      <c r="B36" s="137"/>
      <c r="C36" s="137"/>
      <c r="D36" s="137"/>
      <c r="E36" s="137"/>
      <c r="F36" s="137"/>
      <c r="G36" s="137"/>
      <c r="H36" s="137"/>
      <c r="I36" s="137"/>
      <c r="J36" s="137"/>
      <c r="K36" s="137"/>
      <c r="L36" s="137"/>
    </row>
    <row r="37" spans="1:12" ht="20.100000000000001" customHeight="1" x14ac:dyDescent="0.4">
      <c r="A37" s="17" t="s">
        <v>81</v>
      </c>
      <c r="B37" s="68" t="b">
        <f>ISBLANK(VLOOKUP(F22,Hydroxyprolin!A3:C21,3))</f>
        <v>1</v>
      </c>
      <c r="C37" s="68"/>
      <c r="D37" s="68"/>
      <c r="E37" s="68"/>
      <c r="F37" s="68"/>
      <c r="G37" s="68"/>
      <c r="H37" s="68"/>
      <c r="I37" s="68"/>
      <c r="J37" s="68"/>
      <c r="K37" s="68"/>
      <c r="L37" s="68"/>
    </row>
    <row r="38" spans="1:12" ht="30.5" customHeight="1" x14ac:dyDescent="0.4">
      <c r="A38" s="82" t="str">
        <f>IF(F22=H22,"bitte eingeben:",IF(B37,"","Art der Modifikation/Ausgabedatum:"))</f>
        <v/>
      </c>
      <c r="B38" s="144"/>
      <c r="C38" s="144"/>
      <c r="D38" s="144"/>
      <c r="E38" s="144"/>
      <c r="F38" s="144"/>
      <c r="G38" s="144"/>
      <c r="H38" s="144"/>
      <c r="I38" s="144"/>
      <c r="J38" s="144"/>
      <c r="K38" s="144"/>
      <c r="L38" s="144"/>
    </row>
    <row r="39" spans="1:12" ht="20.100000000000001" customHeight="1" x14ac:dyDescent="0.4">
      <c r="A39" s="17" t="s">
        <v>86</v>
      </c>
      <c r="B39" s="138" t="b">
        <f>ISBLANK(VLOOKUP(F23,Asche!A3:C35,3))</f>
        <v>1</v>
      </c>
      <c r="C39" s="138"/>
      <c r="D39" s="138"/>
      <c r="E39" s="138"/>
      <c r="F39" s="138"/>
      <c r="G39" s="138"/>
      <c r="H39" s="138"/>
      <c r="I39" s="138"/>
      <c r="J39" s="138"/>
      <c r="K39" s="138"/>
      <c r="L39" s="138"/>
    </row>
    <row r="40" spans="1:12" ht="30.5" customHeight="1" x14ac:dyDescent="0.4">
      <c r="A40" s="82" t="str">
        <f>IF(F23=H23,"bitte eingeben:",IF(B39,"","Art der Modifikation/Ausgabedatum:"))</f>
        <v/>
      </c>
      <c r="B40" s="144"/>
      <c r="C40" s="144"/>
      <c r="D40" s="144"/>
      <c r="E40" s="144"/>
      <c r="F40" s="144"/>
      <c r="G40" s="144"/>
      <c r="H40" s="144"/>
      <c r="I40" s="144"/>
      <c r="J40" s="144"/>
      <c r="K40" s="144"/>
      <c r="L40" s="144"/>
    </row>
    <row r="41" spans="1:12" ht="20.100000000000001" customHeight="1" x14ac:dyDescent="0.4">
      <c r="A41" s="17" t="s">
        <v>82</v>
      </c>
      <c r="B41" s="138" t="b">
        <f>ISBLANK(VLOOKUP(F24,Phosphat!A3:C31,3))</f>
        <v>1</v>
      </c>
      <c r="C41" s="138"/>
      <c r="D41" s="138"/>
      <c r="E41" s="138"/>
      <c r="F41" s="138"/>
      <c r="G41" s="138"/>
      <c r="H41" s="138"/>
      <c r="I41" s="138"/>
      <c r="J41" s="138"/>
      <c r="K41" s="138"/>
      <c r="L41" s="138"/>
    </row>
    <row r="42" spans="1:12" ht="30.5" customHeight="1" x14ac:dyDescent="0.4">
      <c r="A42" s="82" t="str">
        <f>IF(F24=H24,"bitte eingeben:",IF(B41,"","Art der Modifikation/Ausgabedatum:"))</f>
        <v/>
      </c>
      <c r="B42" s="137"/>
      <c r="C42" s="137"/>
      <c r="D42" s="137"/>
      <c r="E42" s="137"/>
      <c r="F42" s="137"/>
      <c r="G42" s="137"/>
      <c r="H42" s="137"/>
      <c r="I42" s="137"/>
      <c r="J42" s="137"/>
      <c r="K42" s="137"/>
      <c r="L42" s="137"/>
    </row>
    <row r="43" spans="1:12" ht="20.100000000000001" customHeight="1" x14ac:dyDescent="0.4">
      <c r="A43" s="17" t="str">
        <f>A25</f>
        <v>Kochsalz (über Chlorid)</v>
      </c>
      <c r="B43" s="138" t="b">
        <f>ISBLANK(VLOOKUP(F25,Kochsalz!A3:C27,3))</f>
        <v>1</v>
      </c>
      <c r="C43" s="138"/>
      <c r="D43" s="138"/>
      <c r="E43" s="138"/>
      <c r="F43" s="138"/>
      <c r="G43" s="138"/>
      <c r="H43" s="138"/>
      <c r="I43" s="138"/>
      <c r="J43" s="138"/>
      <c r="K43" s="138"/>
      <c r="L43" s="138"/>
    </row>
    <row r="44" spans="1:12" ht="30.5" customHeight="1" x14ac:dyDescent="0.4">
      <c r="A44" s="82" t="str">
        <f>IF(F25=H25,"bitte eingeben:",IF(B43,"","Art der Modifikation:"))</f>
        <v/>
      </c>
      <c r="B44" s="137"/>
      <c r="C44" s="137"/>
      <c r="D44" s="137"/>
      <c r="E44" s="137"/>
      <c r="F44" s="137"/>
      <c r="G44" s="137"/>
      <c r="H44" s="137"/>
      <c r="I44" s="137"/>
      <c r="J44" s="137"/>
      <c r="K44" s="137"/>
      <c r="L44" s="137"/>
    </row>
    <row r="45" spans="1:12" ht="30.5" customHeight="1" x14ac:dyDescent="0.4">
      <c r="A45" s="49" t="s">
        <v>150</v>
      </c>
      <c r="B45" s="12"/>
      <c r="C45" s="12"/>
      <c r="D45" s="12"/>
      <c r="E45" s="12"/>
      <c r="F45" s="12"/>
      <c r="G45" s="12"/>
      <c r="H45" s="12"/>
    </row>
    <row r="46" spans="1:12" ht="17.649999999999999" x14ac:dyDescent="0.5">
      <c r="A46" s="77" t="s">
        <v>166</v>
      </c>
      <c r="B46" s="60"/>
      <c r="C46" s="67"/>
      <c r="D46" s="67"/>
      <c r="E46" s="66"/>
      <c r="F46" s="67"/>
      <c r="G46" s="67"/>
      <c r="H46" s="66"/>
      <c r="I46" s="60"/>
      <c r="J46" s="74"/>
      <c r="K46" s="75"/>
      <c r="L46" s="75"/>
    </row>
    <row r="47" spans="1:12" ht="17.649999999999999" x14ac:dyDescent="0.5">
      <c r="A47" s="64"/>
      <c r="B47" s="60"/>
      <c r="C47" s="67"/>
      <c r="D47" s="67"/>
      <c r="E47" s="66"/>
      <c r="F47" s="67"/>
      <c r="G47" s="67"/>
      <c r="H47" s="66"/>
      <c r="I47" s="60"/>
      <c r="J47" s="74"/>
      <c r="K47" s="75"/>
      <c r="L47" s="75"/>
    </row>
    <row r="48" spans="1:12" ht="30.75" x14ac:dyDescent="0.4">
      <c r="A48" s="78" t="s">
        <v>161</v>
      </c>
      <c r="B48" s="60"/>
      <c r="C48" s="60"/>
      <c r="D48" s="60"/>
      <c r="E48" s="60"/>
      <c r="F48" s="60"/>
      <c r="G48" s="60"/>
      <c r="H48" s="60"/>
      <c r="I48" s="60"/>
      <c r="J48" s="74"/>
      <c r="K48" s="75"/>
      <c r="L48" s="75"/>
    </row>
    <row r="49" spans="1:12" x14ac:dyDescent="0.4">
      <c r="A49" s="63"/>
      <c r="B49" s="60"/>
      <c r="C49" s="60"/>
      <c r="D49" s="62"/>
      <c r="E49" s="60"/>
      <c r="F49" s="60"/>
      <c r="G49" s="60"/>
      <c r="H49" s="60"/>
      <c r="I49" s="60"/>
      <c r="J49" s="74"/>
      <c r="K49" s="75"/>
      <c r="L49" s="75"/>
    </row>
    <row r="50" spans="1:12" ht="30.75" x14ac:dyDescent="0.4">
      <c r="A50" s="78" t="s">
        <v>162</v>
      </c>
      <c r="B50" s="60"/>
      <c r="C50" s="60"/>
      <c r="D50" s="60"/>
      <c r="E50" s="60"/>
      <c r="F50" s="60"/>
      <c r="G50" s="60"/>
      <c r="H50" s="60"/>
      <c r="I50" s="60"/>
      <c r="J50" s="74"/>
      <c r="K50" s="75"/>
      <c r="L50" s="75"/>
    </row>
    <row r="51" spans="1:12" ht="25.35" customHeight="1" x14ac:dyDescent="0.4">
      <c r="A51" s="59" t="str">
        <f>IF(Ergebnisse!G26=Ergebnisse!G27-1,"bitte eingeben:","")</f>
        <v/>
      </c>
      <c r="B51" s="139"/>
      <c r="C51" s="139"/>
      <c r="D51" s="139"/>
      <c r="E51" s="139"/>
      <c r="F51" s="139"/>
      <c r="G51" s="139"/>
      <c r="H51" s="139"/>
      <c r="I51" s="139"/>
      <c r="J51" s="139"/>
      <c r="K51" s="139"/>
      <c r="L51" s="139"/>
    </row>
    <row r="52" spans="1:12" ht="30.75" x14ac:dyDescent="0.4">
      <c r="A52" s="78" t="s">
        <v>172</v>
      </c>
      <c r="B52" s="60"/>
      <c r="C52" s="60"/>
      <c r="D52" s="60"/>
      <c r="E52" s="60"/>
      <c r="F52" s="60"/>
      <c r="G52" s="60"/>
      <c r="H52" s="60"/>
      <c r="I52" s="60"/>
      <c r="J52" s="74"/>
      <c r="K52" s="75"/>
      <c r="L52" s="75"/>
    </row>
    <row r="53" spans="1:12" ht="30.75" x14ac:dyDescent="0.4">
      <c r="A53" s="78" t="s">
        <v>171</v>
      </c>
      <c r="B53" s="60"/>
      <c r="C53" s="60"/>
      <c r="D53" s="60"/>
      <c r="E53" s="60"/>
      <c r="F53" s="60"/>
      <c r="G53" s="60"/>
      <c r="H53" s="60"/>
      <c r="I53" s="60"/>
      <c r="J53" s="74"/>
      <c r="K53" s="75"/>
      <c r="L53" s="75"/>
    </row>
    <row r="54" spans="1:12" ht="25.35" customHeight="1" x14ac:dyDescent="0.4">
      <c r="A54" s="59" t="str">
        <f>IF(OR(Ergebnisse!H26=Ergebnisse!H27-1,Ergebnisse!I26=Ergebnisse!I27-1),"bitte eingeben:","")</f>
        <v/>
      </c>
      <c r="B54" s="139"/>
      <c r="C54" s="139"/>
      <c r="D54" s="139"/>
      <c r="E54" s="139"/>
      <c r="F54" s="139"/>
      <c r="G54" s="139"/>
      <c r="H54" s="139"/>
      <c r="I54" s="139"/>
      <c r="J54" s="139"/>
      <c r="K54" s="139"/>
      <c r="L54" s="139"/>
    </row>
    <row r="55" spans="1:12" ht="30.75" x14ac:dyDescent="0.4">
      <c r="A55" s="78" t="s">
        <v>164</v>
      </c>
      <c r="B55" s="61"/>
      <c r="C55" s="61"/>
      <c r="D55" s="61"/>
      <c r="E55" s="61"/>
      <c r="F55" s="61"/>
      <c r="G55" s="61"/>
      <c r="H55" s="61"/>
      <c r="I55" s="61"/>
      <c r="J55" s="74"/>
      <c r="K55" s="75"/>
      <c r="L55" s="75"/>
    </row>
    <row r="56" spans="1:12" ht="25.35" customHeight="1" x14ac:dyDescent="0.4">
      <c r="A56" s="59" t="str">
        <f>IF(Ergebnisse!J26=Ergebnisse!J27-1,"bitte eingeben:","")</f>
        <v/>
      </c>
      <c r="B56" s="136"/>
      <c r="C56" s="136"/>
      <c r="D56" s="136"/>
      <c r="E56" s="136"/>
      <c r="F56" s="136"/>
      <c r="G56" s="136"/>
      <c r="H56" s="136"/>
      <c r="I56" s="136"/>
      <c r="J56" s="136"/>
      <c r="K56" s="136"/>
      <c r="L56" s="136"/>
    </row>
    <row r="57" spans="1:12" ht="18" customHeight="1" x14ac:dyDescent="0.4">
      <c r="A57" s="78" t="s">
        <v>170</v>
      </c>
      <c r="B57" s="61"/>
      <c r="C57" s="61"/>
      <c r="D57" s="61"/>
      <c r="E57" s="61"/>
      <c r="F57" s="61"/>
      <c r="G57" s="61"/>
      <c r="H57" s="61"/>
      <c r="I57" s="61"/>
      <c r="J57" s="74"/>
      <c r="K57" s="75"/>
      <c r="L57" s="75"/>
    </row>
    <row r="58" spans="1:12" ht="25.35" customHeight="1" x14ac:dyDescent="0.4">
      <c r="A58" s="59" t="str">
        <f>IF(Ergebnisse!K26=Ergebnisse!K27-1,"bitte eingeben:","")</f>
        <v/>
      </c>
      <c r="B58" s="139"/>
      <c r="C58" s="139"/>
      <c r="D58" s="139"/>
      <c r="E58" s="139"/>
      <c r="F58" s="139"/>
      <c r="G58" s="139"/>
      <c r="H58" s="139"/>
      <c r="I58" s="139"/>
      <c r="J58" s="74"/>
      <c r="K58" s="75"/>
      <c r="L58" s="75"/>
    </row>
    <row r="59" spans="1:12" ht="30.75" x14ac:dyDescent="0.4">
      <c r="A59" s="78" t="s">
        <v>9</v>
      </c>
      <c r="B59" s="60"/>
      <c r="C59" s="60"/>
      <c r="D59" s="60"/>
      <c r="E59" s="60"/>
      <c r="F59" s="60"/>
      <c r="G59" s="60"/>
      <c r="H59" s="60"/>
      <c r="I59" s="60"/>
      <c r="J59" s="74"/>
      <c r="K59" s="75"/>
      <c r="L59" s="75"/>
    </row>
    <row r="60" spans="1:12" ht="25.35" customHeight="1" x14ac:dyDescent="0.4">
      <c r="A60" s="65" t="str">
        <f>IF(Ergebnisse!F26=Ergebnisse!F27-1,"bitte eingeben:","")</f>
        <v/>
      </c>
      <c r="B60" s="136"/>
      <c r="C60" s="136"/>
      <c r="D60" s="136"/>
      <c r="E60" s="136"/>
      <c r="F60" s="136"/>
      <c r="G60" s="136"/>
      <c r="H60" s="136"/>
      <c r="I60" s="136"/>
      <c r="J60" s="136"/>
      <c r="K60" s="136"/>
      <c r="L60" s="136"/>
    </row>
  </sheetData>
  <sheetProtection algorithmName="SHA-512" hashValue="UbefzqmGWeLUWdM3aB3DtNm0KDRpMt7XBXixv4btnOUmnm6F3ctfnMGwsFbKUwdhnKEDCqKV3Y+KJvcnYjawcg==" saltValue="UbdeM+xvEtG7KeRu+V3q0A==" spinCount="100000" sheet="1" objects="1" scenarios="1"/>
  <mergeCells count="34">
    <mergeCell ref="H17:I17"/>
    <mergeCell ref="A7:L7"/>
    <mergeCell ref="A8:L8"/>
    <mergeCell ref="A9:L9"/>
    <mergeCell ref="A10:L10"/>
    <mergeCell ref="A11:L11"/>
    <mergeCell ref="A12:L12"/>
    <mergeCell ref="A13:L13"/>
    <mergeCell ref="A14:L14"/>
    <mergeCell ref="A15:J15"/>
    <mergeCell ref="E3:F3"/>
    <mergeCell ref="B4:C4"/>
    <mergeCell ref="B58:I58"/>
    <mergeCell ref="B32:L32"/>
    <mergeCell ref="B34:L34"/>
    <mergeCell ref="B36:L36"/>
    <mergeCell ref="K15:L15"/>
    <mergeCell ref="A16:L16"/>
    <mergeCell ref="B31:L31"/>
    <mergeCell ref="B33:L33"/>
    <mergeCell ref="B54:L54"/>
    <mergeCell ref="B38:L38"/>
    <mergeCell ref="B40:L40"/>
    <mergeCell ref="B56:L56"/>
    <mergeCell ref="B29:L29"/>
    <mergeCell ref="B30:L30"/>
    <mergeCell ref="B60:L60"/>
    <mergeCell ref="B42:L42"/>
    <mergeCell ref="B44:L44"/>
    <mergeCell ref="B35:L35"/>
    <mergeCell ref="B39:L39"/>
    <mergeCell ref="B41:L41"/>
    <mergeCell ref="B43:L43"/>
    <mergeCell ref="B51:L51"/>
  </mergeCells>
  <phoneticPr fontId="0" type="noConversion"/>
  <conditionalFormatting sqref="B30">
    <cfRule type="expression" dxfId="38" priority="6" stopIfTrue="1">
      <formula>OR($F$18-$H$18=0,NOT(B29))</formula>
    </cfRule>
  </conditionalFormatting>
  <conditionalFormatting sqref="B32">
    <cfRule type="expression" dxfId="37" priority="77" stopIfTrue="1">
      <formula>OR($F$19-$H$19=0,NOT(B31))</formula>
    </cfRule>
  </conditionalFormatting>
  <conditionalFormatting sqref="B34">
    <cfRule type="expression" dxfId="36" priority="79" stopIfTrue="1">
      <formula>OR($F$20-$H$20=0,NOT(B33))</formula>
    </cfRule>
  </conditionalFormatting>
  <conditionalFormatting sqref="B36">
    <cfRule type="expression" dxfId="35" priority="81" stopIfTrue="1">
      <formula>OR($F$21-$H$21=0,NOT(B35))</formula>
    </cfRule>
  </conditionalFormatting>
  <conditionalFormatting sqref="B38">
    <cfRule type="expression" dxfId="34" priority="83" stopIfTrue="1">
      <formula>OR($F$22-$H$22=0,NOT(B37))</formula>
    </cfRule>
  </conditionalFormatting>
  <conditionalFormatting sqref="B40">
    <cfRule type="expression" dxfId="33" priority="85" stopIfTrue="1">
      <formula>OR($F$23-$H$23=0,NOT(B39))</formula>
    </cfRule>
  </conditionalFormatting>
  <conditionalFormatting sqref="B42">
    <cfRule type="expression" dxfId="32" priority="87" stopIfTrue="1">
      <formula>OR($F$24-$H$24=0,NOT(B41))</formula>
    </cfRule>
  </conditionalFormatting>
  <conditionalFormatting sqref="B44">
    <cfRule type="expression" dxfId="31" priority="89" stopIfTrue="1">
      <formula>OR($F$25-$H$25=0,NOT(B43))</formula>
    </cfRule>
  </conditionalFormatting>
  <conditionalFormatting sqref="B51:H51">
    <cfRule type="expression" dxfId="30" priority="22" stopIfTrue="1">
      <formula>$G$27-$G$26=1</formula>
    </cfRule>
  </conditionalFormatting>
  <conditionalFormatting sqref="B54:I54">
    <cfRule type="expression" dxfId="29" priority="18" stopIfTrue="1">
      <formula>OR($I$26-$I$27=-1,$H$26-$I$27=-1)</formula>
    </cfRule>
  </conditionalFormatting>
  <conditionalFormatting sqref="B56:I56">
    <cfRule type="expression" dxfId="28" priority="21" stopIfTrue="1">
      <formula>$J$27-$J$26=1</formula>
    </cfRule>
  </conditionalFormatting>
  <conditionalFormatting sqref="B58:I58">
    <cfRule type="expression" dxfId="27" priority="20" stopIfTrue="1">
      <formula>$K$27-$K$26=1</formula>
    </cfRule>
  </conditionalFormatting>
  <conditionalFormatting sqref="B60:I60">
    <cfRule type="expression" dxfId="26" priority="3" stopIfTrue="1">
      <formula>$F$27-$F$26=1</formula>
    </cfRule>
  </conditionalFormatting>
  <conditionalFormatting sqref="C32:H32">
    <cfRule type="expression" dxfId="25" priority="39" stopIfTrue="1">
      <formula>OR($F$19-$H$19=0,NOT(J31))</formula>
    </cfRule>
  </conditionalFormatting>
  <conditionalFormatting sqref="C34:H34">
    <cfRule type="expression" dxfId="24" priority="40" stopIfTrue="1">
      <formula>OR($F$20-$H$20=0,NOT(J33))</formula>
    </cfRule>
  </conditionalFormatting>
  <conditionalFormatting sqref="C36:H36">
    <cfRule type="expression" dxfId="23" priority="41" stopIfTrue="1">
      <formula>OR($F$21-$H$21=0,NOT(J35))</formula>
    </cfRule>
  </conditionalFormatting>
  <conditionalFormatting sqref="C38:H38">
    <cfRule type="expression" dxfId="22" priority="42" stopIfTrue="1">
      <formula>OR($F$22-$H$22=0,NOT(J37))</formula>
    </cfRule>
  </conditionalFormatting>
  <conditionalFormatting sqref="C40:H40">
    <cfRule type="expression" dxfId="21" priority="43" stopIfTrue="1">
      <formula>OR($F$23-$H$23=0,NOT(J39))</formula>
    </cfRule>
  </conditionalFormatting>
  <conditionalFormatting sqref="C42:H42">
    <cfRule type="expression" dxfId="20" priority="44" stopIfTrue="1">
      <formula>OR($F$24-$H$24=0,NOT(J41))</formula>
    </cfRule>
  </conditionalFormatting>
  <conditionalFormatting sqref="C44:H44">
    <cfRule type="expression" dxfId="19" priority="45" stopIfTrue="1">
      <formula>OR($F$25-$H$25=0,NOT(J43))</formula>
    </cfRule>
  </conditionalFormatting>
  <conditionalFormatting sqref="F18">
    <cfRule type="expression" dxfId="18" priority="2" stopIfTrue="1">
      <formula>$F$18-$H$18=1</formula>
    </cfRule>
  </conditionalFormatting>
  <conditionalFormatting sqref="F19">
    <cfRule type="expression" dxfId="17" priority="31" stopIfTrue="1">
      <formula>$F$19-$H$19=1</formula>
    </cfRule>
  </conditionalFormatting>
  <conditionalFormatting sqref="F20">
    <cfRule type="expression" dxfId="16" priority="32" stopIfTrue="1">
      <formula>$F$20-$H$20=1</formula>
    </cfRule>
  </conditionalFormatting>
  <conditionalFormatting sqref="F21">
    <cfRule type="expression" dxfId="15" priority="33" stopIfTrue="1">
      <formula>$F$21-$H$21=1</formula>
    </cfRule>
  </conditionalFormatting>
  <conditionalFormatting sqref="F22">
    <cfRule type="expression" dxfId="14" priority="34" stopIfTrue="1">
      <formula>$F$22-$H$22=1</formula>
    </cfRule>
  </conditionalFormatting>
  <conditionalFormatting sqref="F23">
    <cfRule type="expression" dxfId="13" priority="35" stopIfTrue="1">
      <formula>$F$23-$H$23=1</formula>
    </cfRule>
  </conditionalFormatting>
  <conditionalFormatting sqref="F24">
    <cfRule type="expression" dxfId="12" priority="36" stopIfTrue="1">
      <formula>$F$24-$H$24=1</formula>
    </cfRule>
  </conditionalFormatting>
  <conditionalFormatting sqref="F25">
    <cfRule type="expression" dxfId="11" priority="38" stopIfTrue="1">
      <formula>$F$25-$H$25=1</formula>
    </cfRule>
  </conditionalFormatting>
  <conditionalFormatting sqref="F26">
    <cfRule type="cellIs" dxfId="10" priority="1" stopIfTrue="1" operator="equal">
      <formula>$F$27</formula>
    </cfRule>
  </conditionalFormatting>
  <conditionalFormatting sqref="G18:G25">
    <cfRule type="cellIs" dxfId="9" priority="7" stopIfTrue="1" operator="equal">
      <formula>10</formula>
    </cfRule>
  </conditionalFormatting>
  <conditionalFormatting sqref="G26">
    <cfRule type="cellIs" dxfId="8" priority="11" stopIfTrue="1" operator="equal">
      <formula>$G$27</formula>
    </cfRule>
  </conditionalFormatting>
  <conditionalFormatting sqref="H19:H20 H23:H24">
    <cfRule type="cellIs" dxfId="7" priority="23" stopIfTrue="1" operator="equal">
      <formula>6</formula>
    </cfRule>
  </conditionalFormatting>
  <conditionalFormatting sqref="H26">
    <cfRule type="cellIs" dxfId="6" priority="12" stopIfTrue="1" operator="equal">
      <formula>$H$27</formula>
    </cfRule>
  </conditionalFormatting>
  <conditionalFormatting sqref="I19:I24">
    <cfRule type="cellIs" dxfId="5" priority="25" stopIfTrue="1" operator="equal">
      <formula>11</formula>
    </cfRule>
  </conditionalFormatting>
  <conditionalFormatting sqref="I26">
    <cfRule type="cellIs" dxfId="4" priority="13" stopIfTrue="1" operator="equal">
      <formula>$I$27</formula>
    </cfRule>
  </conditionalFormatting>
  <conditionalFormatting sqref="J19:J24">
    <cfRule type="cellIs" dxfId="3" priority="24" stopIfTrue="1" operator="equal">
      <formula>15</formula>
    </cfRule>
  </conditionalFormatting>
  <conditionalFormatting sqref="J26">
    <cfRule type="cellIs" dxfId="2" priority="14" stopIfTrue="1" operator="equal">
      <formula>$J$27</formula>
    </cfRule>
  </conditionalFormatting>
  <conditionalFormatting sqref="K26">
    <cfRule type="cellIs" dxfId="1" priority="15" stopIfTrue="1" operator="equal">
      <formula>$K$27</formula>
    </cfRule>
  </conditionalFormatting>
  <conditionalFormatting sqref="L26">
    <cfRule type="cellIs" dxfId="0" priority="17" stopIfTrue="1" operator="equal">
      <formula>L$27</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27" max="16383" man="1"/>
    <brk id="4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30</xdr:row>
                    <xdr:rowOff>0</xdr:rowOff>
                  </from>
                  <to>
                    <xdr:col>11</xdr:col>
                    <xdr:colOff>523875</xdr:colOff>
                    <xdr:row>30</xdr:row>
                    <xdr:rowOff>219075</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28575</xdr:colOff>
                    <xdr:row>32</xdr:row>
                    <xdr:rowOff>38100</xdr:rowOff>
                  </from>
                  <to>
                    <xdr:col>11</xdr:col>
                    <xdr:colOff>523875</xdr:colOff>
                    <xdr:row>32</xdr:row>
                    <xdr:rowOff>238125</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28575</xdr:colOff>
                    <xdr:row>34</xdr:row>
                    <xdr:rowOff>38100</xdr:rowOff>
                  </from>
                  <to>
                    <xdr:col>11</xdr:col>
                    <xdr:colOff>523875</xdr:colOff>
                    <xdr:row>34</xdr:row>
                    <xdr:rowOff>238125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28575</xdr:colOff>
                    <xdr:row>36</xdr:row>
                    <xdr:rowOff>38100</xdr:rowOff>
                  </from>
                  <to>
                    <xdr:col>11</xdr:col>
                    <xdr:colOff>523875</xdr:colOff>
                    <xdr:row>36</xdr:row>
                    <xdr:rowOff>238125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28575</xdr:colOff>
                    <xdr:row>38</xdr:row>
                    <xdr:rowOff>38100</xdr:rowOff>
                  </from>
                  <to>
                    <xdr:col>11</xdr:col>
                    <xdr:colOff>523875</xdr:colOff>
                    <xdr:row>38</xdr:row>
                    <xdr:rowOff>238125</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28575</xdr:colOff>
                    <xdr:row>40</xdr:row>
                    <xdr:rowOff>38100</xdr:rowOff>
                  </from>
                  <to>
                    <xdr:col>11</xdr:col>
                    <xdr:colOff>523875</xdr:colOff>
                    <xdr:row>40</xdr:row>
                    <xdr:rowOff>238125</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28575</xdr:colOff>
                    <xdr:row>42</xdr:row>
                    <xdr:rowOff>38100</xdr:rowOff>
                  </from>
                  <to>
                    <xdr:col>11</xdr:col>
                    <xdr:colOff>523875</xdr:colOff>
                    <xdr:row>42</xdr:row>
                    <xdr:rowOff>238125</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10</xdr:col>
                    <xdr:colOff>28575</xdr:colOff>
                    <xdr:row>14</xdr:row>
                    <xdr:rowOff>138113</xdr:rowOff>
                  </from>
                  <to>
                    <xdr:col>11</xdr:col>
                    <xdr:colOff>104775</xdr:colOff>
                    <xdr:row>14</xdr:row>
                    <xdr:rowOff>404813</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9525</xdr:colOff>
                    <xdr:row>47</xdr:row>
                    <xdr:rowOff>104775</xdr:rowOff>
                  </from>
                  <to>
                    <xdr:col>2</xdr:col>
                    <xdr:colOff>257175</xdr:colOff>
                    <xdr:row>47</xdr:row>
                    <xdr:rowOff>314325</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28575</xdr:colOff>
                    <xdr:row>49</xdr:row>
                    <xdr:rowOff>85725</xdr:rowOff>
                  </from>
                  <to>
                    <xdr:col>7</xdr:col>
                    <xdr:colOff>295275</xdr:colOff>
                    <xdr:row>49</xdr:row>
                    <xdr:rowOff>304800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38100</xdr:colOff>
                    <xdr:row>51</xdr:row>
                    <xdr:rowOff>85725</xdr:rowOff>
                  </from>
                  <to>
                    <xdr:col>7</xdr:col>
                    <xdr:colOff>314325</xdr:colOff>
                    <xdr:row>51</xdr:row>
                    <xdr:rowOff>304800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28575</xdr:colOff>
                    <xdr:row>52</xdr:row>
                    <xdr:rowOff>85725</xdr:rowOff>
                  </from>
                  <to>
                    <xdr:col>7</xdr:col>
                    <xdr:colOff>295275</xdr:colOff>
                    <xdr:row>52</xdr:row>
                    <xdr:rowOff>304800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28575</xdr:colOff>
                    <xdr:row>54</xdr:row>
                    <xdr:rowOff>85725</xdr:rowOff>
                  </from>
                  <to>
                    <xdr:col>7</xdr:col>
                    <xdr:colOff>295275</xdr:colOff>
                    <xdr:row>54</xdr:row>
                    <xdr:rowOff>304800</xdr:rowOff>
                  </to>
                </anchor>
              </controlPr>
            </control>
          </mc:Choice>
        </mc:AlternateContent>
        <mc:AlternateContent xmlns:mc="http://schemas.openxmlformats.org/markup-compatibility/2006">
          <mc:Choice Requires="x14">
            <control shapeId="2131" r:id="rId18" name="Drop Down 83">
              <controlPr locked="0" defaultSize="0" autoLine="0" autoPict="0">
                <anchor moveWithCells="1">
                  <from>
                    <xdr:col>1</xdr:col>
                    <xdr:colOff>28575</xdr:colOff>
                    <xdr:row>56</xdr:row>
                    <xdr:rowOff>23813</xdr:rowOff>
                  </from>
                  <to>
                    <xdr:col>7</xdr:col>
                    <xdr:colOff>295275</xdr:colOff>
                    <xdr:row>57</xdr:row>
                    <xdr:rowOff>0</xdr:rowOff>
                  </to>
                </anchor>
              </controlPr>
            </control>
          </mc:Choice>
        </mc:AlternateContent>
        <mc:AlternateContent xmlns:mc="http://schemas.openxmlformats.org/markup-compatibility/2006">
          <mc:Choice Requires="x14">
            <control shapeId="2132" r:id="rId19" name="Drop Down 84">
              <controlPr locked="0" defaultSize="0" autoLine="0" autoPict="0">
                <anchor moveWithCells="1">
                  <from>
                    <xdr:col>1</xdr:col>
                    <xdr:colOff>28575</xdr:colOff>
                    <xdr:row>58</xdr:row>
                    <xdr:rowOff>66675</xdr:rowOff>
                  </from>
                  <to>
                    <xdr:col>7</xdr:col>
                    <xdr:colOff>295275</xdr:colOff>
                    <xdr:row>58</xdr:row>
                    <xdr:rowOff>266700</xdr:rowOff>
                  </to>
                </anchor>
              </controlPr>
            </control>
          </mc:Choice>
        </mc:AlternateContent>
        <mc:AlternateContent xmlns:mc="http://schemas.openxmlformats.org/markup-compatibility/2006">
          <mc:Choice Requires="x14">
            <control shapeId="2133" r:id="rId20" name="Drop Down 85">
              <controlPr locked="0" defaultSize="0" autoLine="0" autoPict="0">
                <anchor moveWithCells="1">
                  <from>
                    <xdr:col>1</xdr:col>
                    <xdr:colOff>9525</xdr:colOff>
                    <xdr:row>28</xdr:row>
                    <xdr:rowOff>0</xdr:rowOff>
                  </from>
                  <to>
                    <xdr:col>11</xdr:col>
                    <xdr:colOff>523875</xdr:colOff>
                    <xdr:row>28</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H1" sqref="H1"/>
    </sheetView>
  </sheetViews>
  <sheetFormatPr baseColWidth="10" defaultColWidth="11.42578125" defaultRowHeight="15.4" x14ac:dyDescent="0.45"/>
  <cols>
    <col min="1" max="7" width="12.5703125" style="1" customWidth="1"/>
    <col min="8" max="16384" width="11.42578125" style="1"/>
  </cols>
  <sheetData>
    <row r="1" spans="1:8" x14ac:dyDescent="0.45">
      <c r="A1" s="1" t="s">
        <v>20</v>
      </c>
      <c r="H1" s="50">
        <f>COUNTA(A2:G38)</f>
        <v>0</v>
      </c>
    </row>
    <row r="2" spans="1:8" x14ac:dyDescent="0.45">
      <c r="A2" s="149"/>
      <c r="B2" s="149"/>
      <c r="C2" s="149"/>
      <c r="D2" s="149"/>
      <c r="E2" s="149"/>
      <c r="F2" s="149"/>
      <c r="G2" s="149"/>
    </row>
    <row r="3" spans="1:8" x14ac:dyDescent="0.45">
      <c r="A3" s="149"/>
      <c r="B3" s="149"/>
      <c r="C3" s="149"/>
      <c r="D3" s="149"/>
      <c r="E3" s="149"/>
      <c r="F3" s="149"/>
      <c r="G3" s="149"/>
    </row>
    <row r="4" spans="1:8" x14ac:dyDescent="0.45">
      <c r="A4" s="149"/>
      <c r="B4" s="149"/>
      <c r="C4" s="149"/>
      <c r="D4" s="149"/>
      <c r="E4" s="149"/>
      <c r="F4" s="149"/>
      <c r="G4" s="149"/>
    </row>
    <row r="5" spans="1:8" x14ac:dyDescent="0.45">
      <c r="A5" s="149"/>
      <c r="B5" s="149"/>
      <c r="C5" s="149"/>
      <c r="D5" s="149"/>
      <c r="E5" s="149"/>
      <c r="F5" s="149"/>
      <c r="G5" s="149"/>
    </row>
    <row r="6" spans="1:8" x14ac:dyDescent="0.45">
      <c r="A6" s="149"/>
      <c r="B6" s="149"/>
      <c r="C6" s="149"/>
      <c r="D6" s="149"/>
      <c r="E6" s="149"/>
      <c r="F6" s="149"/>
      <c r="G6" s="149"/>
    </row>
    <row r="7" spans="1:8" x14ac:dyDescent="0.45">
      <c r="A7" s="149"/>
      <c r="B7" s="149"/>
      <c r="C7" s="149"/>
      <c r="D7" s="149"/>
      <c r="E7" s="149"/>
      <c r="F7" s="149"/>
      <c r="G7" s="149"/>
    </row>
    <row r="8" spans="1:8" x14ac:dyDescent="0.45">
      <c r="A8" s="149"/>
      <c r="B8" s="149"/>
      <c r="C8" s="149"/>
      <c r="D8" s="149"/>
      <c r="E8" s="149"/>
      <c r="F8" s="149"/>
      <c r="G8" s="149"/>
    </row>
    <row r="9" spans="1:8" x14ac:dyDescent="0.45">
      <c r="A9" s="149"/>
      <c r="B9" s="149"/>
      <c r="C9" s="149"/>
      <c r="D9" s="149"/>
      <c r="E9" s="149"/>
      <c r="F9" s="149"/>
      <c r="G9" s="149"/>
    </row>
    <row r="10" spans="1:8" x14ac:dyDescent="0.45">
      <c r="A10" s="149"/>
      <c r="B10" s="149"/>
      <c r="C10" s="149"/>
      <c r="D10" s="149"/>
      <c r="E10" s="149"/>
      <c r="F10" s="149"/>
      <c r="G10" s="149"/>
    </row>
    <row r="11" spans="1:8" x14ac:dyDescent="0.45">
      <c r="A11" s="149"/>
      <c r="B11" s="149"/>
      <c r="C11" s="149"/>
      <c r="D11" s="149"/>
      <c r="E11" s="149"/>
      <c r="F11" s="149"/>
      <c r="G11" s="149"/>
    </row>
    <row r="12" spans="1:8" x14ac:dyDescent="0.45">
      <c r="A12" s="149"/>
      <c r="B12" s="149"/>
      <c r="C12" s="149"/>
      <c r="D12" s="149"/>
      <c r="E12" s="149"/>
      <c r="F12" s="149"/>
      <c r="G12" s="149"/>
    </row>
    <row r="13" spans="1:8" x14ac:dyDescent="0.45">
      <c r="A13" s="149"/>
      <c r="B13" s="149"/>
      <c r="C13" s="149"/>
      <c r="D13" s="149"/>
      <c r="E13" s="149"/>
      <c r="F13" s="149"/>
      <c r="G13" s="149"/>
    </row>
    <row r="14" spans="1:8" x14ac:dyDescent="0.45">
      <c r="A14" s="149"/>
      <c r="B14" s="149"/>
      <c r="C14" s="149"/>
      <c r="D14" s="149"/>
      <c r="E14" s="149"/>
      <c r="F14" s="149"/>
      <c r="G14" s="149"/>
    </row>
    <row r="15" spans="1:8" x14ac:dyDescent="0.45">
      <c r="A15" s="149"/>
      <c r="B15" s="149"/>
      <c r="C15" s="149"/>
      <c r="D15" s="149"/>
      <c r="E15" s="149"/>
      <c r="F15" s="149"/>
      <c r="G15" s="149"/>
    </row>
    <row r="16" spans="1:8" x14ac:dyDescent="0.45">
      <c r="A16" s="149"/>
      <c r="B16" s="149"/>
      <c r="C16" s="149"/>
      <c r="D16" s="149"/>
      <c r="E16" s="149"/>
      <c r="F16" s="149"/>
      <c r="G16" s="149"/>
    </row>
    <row r="17" spans="1:7" x14ac:dyDescent="0.45">
      <c r="A17" s="149"/>
      <c r="B17" s="149"/>
      <c r="C17" s="149"/>
      <c r="D17" s="149"/>
      <c r="E17" s="149"/>
      <c r="F17" s="149"/>
      <c r="G17" s="149"/>
    </row>
    <row r="18" spans="1:7" x14ac:dyDescent="0.45">
      <c r="A18" s="149"/>
      <c r="B18" s="149"/>
      <c r="C18" s="149"/>
      <c r="D18" s="149"/>
      <c r="E18" s="149"/>
      <c r="F18" s="149"/>
      <c r="G18" s="149"/>
    </row>
    <row r="19" spans="1:7" x14ac:dyDescent="0.45">
      <c r="A19" s="149"/>
      <c r="B19" s="149"/>
      <c r="C19" s="149"/>
      <c r="D19" s="149"/>
      <c r="E19" s="149"/>
      <c r="F19" s="149"/>
      <c r="G19" s="149"/>
    </row>
    <row r="20" spans="1:7" x14ac:dyDescent="0.45">
      <c r="A20" s="149"/>
      <c r="B20" s="149"/>
      <c r="C20" s="149"/>
      <c r="D20" s="149"/>
      <c r="E20" s="149"/>
      <c r="F20" s="149"/>
      <c r="G20" s="149"/>
    </row>
    <row r="21" spans="1:7" x14ac:dyDescent="0.45">
      <c r="A21" s="149"/>
      <c r="B21" s="149"/>
      <c r="C21" s="149"/>
      <c r="D21" s="149"/>
      <c r="E21" s="149"/>
      <c r="F21" s="149"/>
      <c r="G21" s="149"/>
    </row>
    <row r="22" spans="1:7" x14ac:dyDescent="0.45">
      <c r="A22" s="149"/>
      <c r="B22" s="149"/>
      <c r="C22" s="149"/>
      <c r="D22" s="149"/>
      <c r="E22" s="149"/>
      <c r="F22" s="149"/>
      <c r="G22" s="149"/>
    </row>
    <row r="23" spans="1:7" x14ac:dyDescent="0.45">
      <c r="A23" s="149"/>
      <c r="B23" s="149"/>
      <c r="C23" s="149"/>
      <c r="D23" s="149"/>
      <c r="E23" s="149"/>
      <c r="F23" s="149"/>
      <c r="G23" s="149"/>
    </row>
    <row r="24" spans="1:7" x14ac:dyDescent="0.45">
      <c r="A24" s="149"/>
      <c r="B24" s="149"/>
      <c r="C24" s="149"/>
      <c r="D24" s="149"/>
      <c r="E24" s="149"/>
      <c r="F24" s="149"/>
      <c r="G24" s="149"/>
    </row>
    <row r="25" spans="1:7" x14ac:dyDescent="0.45">
      <c r="A25" s="149"/>
      <c r="B25" s="149"/>
      <c r="C25" s="149"/>
      <c r="D25" s="149"/>
      <c r="E25" s="149"/>
      <c r="F25" s="149"/>
      <c r="G25" s="149"/>
    </row>
    <row r="26" spans="1:7" x14ac:dyDescent="0.45">
      <c r="A26" s="149"/>
      <c r="B26" s="149"/>
      <c r="C26" s="149"/>
      <c r="D26" s="149"/>
      <c r="E26" s="149"/>
      <c r="F26" s="149"/>
      <c r="G26" s="149"/>
    </row>
    <row r="27" spans="1:7" x14ac:dyDescent="0.45">
      <c r="A27" s="149"/>
      <c r="B27" s="149"/>
      <c r="C27" s="149"/>
      <c r="D27" s="149"/>
      <c r="E27" s="149"/>
      <c r="F27" s="149"/>
      <c r="G27" s="149"/>
    </row>
    <row r="28" spans="1:7" x14ac:dyDescent="0.45">
      <c r="A28" s="149"/>
      <c r="B28" s="149"/>
      <c r="C28" s="149"/>
      <c r="D28" s="149"/>
      <c r="E28" s="149"/>
      <c r="F28" s="149"/>
      <c r="G28" s="149"/>
    </row>
    <row r="29" spans="1:7" x14ac:dyDescent="0.45">
      <c r="A29" s="149"/>
      <c r="B29" s="149"/>
      <c r="C29" s="149"/>
      <c r="D29" s="149"/>
      <c r="E29" s="149"/>
      <c r="F29" s="149"/>
      <c r="G29" s="149"/>
    </row>
    <row r="30" spans="1:7" x14ac:dyDescent="0.45">
      <c r="A30" s="149"/>
      <c r="B30" s="149"/>
      <c r="C30" s="149"/>
      <c r="D30" s="149"/>
      <c r="E30" s="149"/>
      <c r="F30" s="149"/>
      <c r="G30" s="149"/>
    </row>
    <row r="31" spans="1:7" x14ac:dyDescent="0.45">
      <c r="A31" s="149"/>
      <c r="B31" s="149"/>
      <c r="C31" s="149"/>
      <c r="D31" s="149"/>
      <c r="E31" s="149"/>
      <c r="F31" s="149"/>
      <c r="G31" s="149"/>
    </row>
    <row r="32" spans="1:7" x14ac:dyDescent="0.45">
      <c r="A32" s="149"/>
      <c r="B32" s="149"/>
      <c r="C32" s="149"/>
      <c r="D32" s="149"/>
      <c r="E32" s="149"/>
      <c r="F32" s="149"/>
      <c r="G32" s="149"/>
    </row>
    <row r="33" spans="1:7" x14ac:dyDescent="0.45">
      <c r="A33" s="149"/>
      <c r="B33" s="149"/>
      <c r="C33" s="149"/>
      <c r="D33" s="149"/>
      <c r="E33" s="149"/>
      <c r="F33" s="149"/>
      <c r="G33" s="149"/>
    </row>
    <row r="34" spans="1:7" x14ac:dyDescent="0.45">
      <c r="A34" s="149"/>
      <c r="B34" s="149"/>
      <c r="C34" s="149"/>
      <c r="D34" s="149"/>
      <c r="E34" s="149"/>
      <c r="F34" s="149"/>
      <c r="G34" s="149"/>
    </row>
    <row r="35" spans="1:7" x14ac:dyDescent="0.45">
      <c r="A35" s="149"/>
      <c r="B35" s="149"/>
      <c r="C35" s="149"/>
      <c r="D35" s="149"/>
      <c r="E35" s="149"/>
      <c r="F35" s="149"/>
      <c r="G35" s="149"/>
    </row>
    <row r="36" spans="1:7" x14ac:dyDescent="0.45">
      <c r="A36" s="149"/>
      <c r="B36" s="149"/>
      <c r="C36" s="149"/>
      <c r="D36" s="149"/>
      <c r="E36" s="149"/>
      <c r="F36" s="149"/>
      <c r="G36" s="149"/>
    </row>
    <row r="37" spans="1:7" x14ac:dyDescent="0.45">
      <c r="A37" s="149"/>
      <c r="B37" s="149"/>
      <c r="C37" s="149"/>
      <c r="D37" s="149"/>
      <c r="E37" s="149"/>
      <c r="F37" s="149"/>
      <c r="G37" s="149"/>
    </row>
    <row r="38" spans="1:7" x14ac:dyDescent="0.45">
      <c r="A38" s="149"/>
      <c r="B38" s="149"/>
      <c r="C38" s="149"/>
      <c r="D38" s="149"/>
      <c r="E38" s="149"/>
      <c r="F38" s="149"/>
      <c r="G38" s="149"/>
    </row>
  </sheetData>
  <sheetProtection algorithmName="SHA-512" hashValue="jRQS4JrjDqEFcyKJCBTShQaFMBq6OgB/BfJht0Gl7un1ObDWhoJGMMSBEI0c2QSC+grDWkb+IEqMkp3mhEUTRQ==" saltValue="eK38Fxpw3lCzJRtWKsSF7A==" spinCount="100000" sheet="1" objects="1" scenarios="1"/>
  <mergeCells count="37">
    <mergeCell ref="A14:G14"/>
    <mergeCell ref="A15:G15"/>
    <mergeCell ref="A6:G6"/>
    <mergeCell ref="A7:G7"/>
    <mergeCell ref="A2:G2"/>
    <mergeCell ref="A3:G3"/>
    <mergeCell ref="A4:G4"/>
    <mergeCell ref="A5:G5"/>
    <mergeCell ref="A8:G8"/>
    <mergeCell ref="A9:G9"/>
    <mergeCell ref="A10:G10"/>
    <mergeCell ref="A11:G11"/>
    <mergeCell ref="A12:G12"/>
    <mergeCell ref="A13:G13"/>
    <mergeCell ref="A33:G33"/>
    <mergeCell ref="A24:G24"/>
    <mergeCell ref="A25:G25"/>
    <mergeCell ref="A26:G26"/>
    <mergeCell ref="A27:G27"/>
    <mergeCell ref="A28:G28"/>
    <mergeCell ref="A29:G29"/>
    <mergeCell ref="A30:G30"/>
    <mergeCell ref="A31:G31"/>
    <mergeCell ref="A38:G38"/>
    <mergeCell ref="A34:G34"/>
    <mergeCell ref="A35:G35"/>
    <mergeCell ref="A36:G36"/>
    <mergeCell ref="A37:G37"/>
    <mergeCell ref="A16:G16"/>
    <mergeCell ref="A17:G17"/>
    <mergeCell ref="A18:G18"/>
    <mergeCell ref="A19:G19"/>
    <mergeCell ref="A32:G32"/>
    <mergeCell ref="A20:G20"/>
    <mergeCell ref="A21:G21"/>
    <mergeCell ref="A22:G22"/>
    <mergeCell ref="A23:G2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3"/>
  <sheetViews>
    <sheetView workbookViewId="0">
      <selection activeCell="B3" sqref="B3:B11"/>
    </sheetView>
  </sheetViews>
  <sheetFormatPr baseColWidth="10" defaultColWidth="11.42578125" defaultRowHeight="13.15" x14ac:dyDescent="0.4"/>
  <cols>
    <col min="1" max="1" width="13.140625" style="33" customWidth="1"/>
    <col min="2" max="2" width="56.5703125" style="33" customWidth="1"/>
    <col min="3" max="16384" width="11.42578125" style="33"/>
  </cols>
  <sheetData>
    <row r="1" spans="1:3" ht="13.5" thickBot="1" x14ac:dyDescent="0.45">
      <c r="A1" s="38" t="s">
        <v>224</v>
      </c>
      <c r="B1" s="41">
        <v>11</v>
      </c>
      <c r="C1" s="38">
        <f>MAX($A$3:$A$13)-1</f>
        <v>10</v>
      </c>
    </row>
    <row r="2" spans="1:3" ht="13.5" thickTop="1" x14ac:dyDescent="0.4">
      <c r="A2" s="40" t="s">
        <v>34</v>
      </c>
      <c r="B2" s="42" t="s">
        <v>35</v>
      </c>
      <c r="C2" s="38" t="s">
        <v>36</v>
      </c>
    </row>
    <row r="3" spans="1:3" ht="13.9" x14ac:dyDescent="0.4">
      <c r="A3" s="37">
        <v>1</v>
      </c>
      <c r="B3" s="80" t="s">
        <v>269</v>
      </c>
      <c r="C3" s="79"/>
    </row>
    <row r="4" spans="1:3" ht="27.75" x14ac:dyDescent="0.4">
      <c r="A4" s="37">
        <v>2</v>
      </c>
      <c r="B4" s="81" t="s">
        <v>270</v>
      </c>
      <c r="C4" s="13" t="s">
        <v>38</v>
      </c>
    </row>
    <row r="5" spans="1:3" ht="13.9" x14ac:dyDescent="0.4">
      <c r="A5" s="37">
        <v>3</v>
      </c>
      <c r="B5" s="80" t="s">
        <v>228</v>
      </c>
      <c r="C5" s="13"/>
    </row>
    <row r="6" spans="1:3" ht="13.9" x14ac:dyDescent="0.4">
      <c r="A6" s="37">
        <v>4</v>
      </c>
      <c r="B6" s="80" t="s">
        <v>227</v>
      </c>
      <c r="C6" s="13"/>
    </row>
    <row r="7" spans="1:3" ht="13.9" x14ac:dyDescent="0.4">
      <c r="A7" s="37">
        <v>5</v>
      </c>
      <c r="B7" s="80" t="s">
        <v>226</v>
      </c>
      <c r="C7" s="13"/>
    </row>
    <row r="8" spans="1:3" ht="13.9" x14ac:dyDescent="0.4">
      <c r="A8" s="37">
        <v>6</v>
      </c>
      <c r="B8" s="80" t="s">
        <v>305</v>
      </c>
      <c r="C8" s="13"/>
    </row>
    <row r="9" spans="1:3" ht="13.9" x14ac:dyDescent="0.4">
      <c r="A9" s="37">
        <v>7</v>
      </c>
      <c r="B9" s="80" t="s">
        <v>278</v>
      </c>
      <c r="C9" s="13"/>
    </row>
    <row r="10" spans="1:3" ht="13.9" x14ac:dyDescent="0.4">
      <c r="A10" s="37">
        <v>8</v>
      </c>
      <c r="B10" s="80" t="s">
        <v>138</v>
      </c>
      <c r="C10" s="13"/>
    </row>
    <row r="11" spans="1:3" ht="13.9" x14ac:dyDescent="0.4">
      <c r="A11" s="37">
        <v>9</v>
      </c>
      <c r="B11" s="80" t="s">
        <v>325</v>
      </c>
      <c r="C11" s="13"/>
    </row>
    <row r="12" spans="1:3" ht="13.9" x14ac:dyDescent="0.4">
      <c r="A12" s="37">
        <v>10</v>
      </c>
      <c r="B12" s="80" t="s">
        <v>6</v>
      </c>
      <c r="C12" s="79"/>
    </row>
    <row r="13" spans="1:3" x14ac:dyDescent="0.4">
      <c r="A13" s="37">
        <v>11</v>
      </c>
      <c r="B13" s="43"/>
      <c r="C13" s="38"/>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9"/>
  <sheetViews>
    <sheetView workbookViewId="0">
      <pane xSplit="1" ySplit="1" topLeftCell="B45" activePane="bottomRight" state="frozen"/>
      <selection activeCell="B3" sqref="B3:B11"/>
      <selection pane="topRight" activeCell="B3" sqref="B3:B11"/>
      <selection pane="bottomLeft" activeCell="B3" sqref="B3:B11"/>
      <selection pane="bottomRight" activeCell="B3" sqref="B3:B11"/>
    </sheetView>
  </sheetViews>
  <sheetFormatPr baseColWidth="10" defaultColWidth="11.42578125" defaultRowHeight="13.9" x14ac:dyDescent="0.4"/>
  <cols>
    <col min="1" max="1" width="16.42578125" style="69" bestFit="1" customWidth="1"/>
    <col min="2" max="2" width="54.42578125" style="69" bestFit="1" customWidth="1"/>
    <col min="3" max="3" width="6.5703125" style="70" customWidth="1"/>
    <col min="4" max="16384" width="11.42578125" style="69"/>
  </cols>
  <sheetData>
    <row r="1" spans="1:3" x14ac:dyDescent="0.4">
      <c r="A1" s="69" t="s">
        <v>222</v>
      </c>
      <c r="B1" s="69" t="s">
        <v>221</v>
      </c>
    </row>
    <row r="2" spans="1:3" x14ac:dyDescent="0.4">
      <c r="A2" s="73" t="s">
        <v>220</v>
      </c>
      <c r="B2" s="72">
        <v>8</v>
      </c>
      <c r="C2" s="71"/>
    </row>
    <row r="3" spans="1:3" x14ac:dyDescent="0.4">
      <c r="A3" s="69">
        <v>1</v>
      </c>
      <c r="B3" s="69" t="s">
        <v>219</v>
      </c>
    </row>
    <row r="4" spans="1:3" x14ac:dyDescent="0.4">
      <c r="A4" s="69">
        <v>2</v>
      </c>
      <c r="B4" s="69" t="s">
        <v>218</v>
      </c>
    </row>
    <row r="5" spans="1:3" x14ac:dyDescent="0.4">
      <c r="A5" s="69">
        <v>3</v>
      </c>
      <c r="B5" s="69" t="s">
        <v>217</v>
      </c>
    </row>
    <row r="6" spans="1:3" x14ac:dyDescent="0.4">
      <c r="A6" s="69">
        <v>4</v>
      </c>
      <c r="B6" s="69" t="s">
        <v>216</v>
      </c>
    </row>
    <row r="7" spans="1:3" x14ac:dyDescent="0.4">
      <c r="A7" s="69">
        <v>5</v>
      </c>
      <c r="B7" s="69" t="s">
        <v>215</v>
      </c>
    </row>
    <row r="8" spans="1:3" x14ac:dyDescent="0.4">
      <c r="A8" s="69">
        <v>6</v>
      </c>
      <c r="B8" s="69" t="s">
        <v>214</v>
      </c>
    </row>
    <row r="9" spans="1:3" x14ac:dyDescent="0.4">
      <c r="A9" s="69">
        <v>7</v>
      </c>
      <c r="B9" s="69" t="s">
        <v>213</v>
      </c>
    </row>
    <row r="10" spans="1:3" x14ac:dyDescent="0.4">
      <c r="A10" s="69">
        <v>8</v>
      </c>
    </row>
    <row r="13" spans="1:3" x14ac:dyDescent="0.4">
      <c r="A13" s="73" t="s">
        <v>212</v>
      </c>
      <c r="B13" s="72">
        <v>15</v>
      </c>
      <c r="C13" s="71"/>
    </row>
    <row r="14" spans="1:3" x14ac:dyDescent="0.4">
      <c r="A14" s="69">
        <v>1</v>
      </c>
      <c r="B14" s="69" t="s">
        <v>211</v>
      </c>
    </row>
    <row r="15" spans="1:3" x14ac:dyDescent="0.4">
      <c r="A15" s="69">
        <v>2</v>
      </c>
      <c r="B15" s="69" t="s">
        <v>210</v>
      </c>
    </row>
    <row r="16" spans="1:3" x14ac:dyDescent="0.4">
      <c r="A16" s="69">
        <v>3</v>
      </c>
      <c r="B16" s="69" t="s">
        <v>209</v>
      </c>
    </row>
    <row r="17" spans="1:3" x14ac:dyDescent="0.4">
      <c r="A17" s="69">
        <v>4</v>
      </c>
      <c r="B17" s="69" t="s">
        <v>208</v>
      </c>
    </row>
    <row r="18" spans="1:3" x14ac:dyDescent="0.4">
      <c r="A18" s="69">
        <v>5</v>
      </c>
      <c r="B18" s="69" t="s">
        <v>207</v>
      </c>
    </row>
    <row r="19" spans="1:3" x14ac:dyDescent="0.4">
      <c r="A19" s="69">
        <v>6</v>
      </c>
      <c r="B19" s="69" t="s">
        <v>206</v>
      </c>
    </row>
    <row r="20" spans="1:3" x14ac:dyDescent="0.4">
      <c r="A20" s="69">
        <v>7</v>
      </c>
      <c r="B20" s="69" t="s">
        <v>205</v>
      </c>
    </row>
    <row r="21" spans="1:3" x14ac:dyDescent="0.4">
      <c r="A21" s="69">
        <v>8</v>
      </c>
      <c r="B21" s="69" t="s">
        <v>204</v>
      </c>
    </row>
    <row r="22" spans="1:3" x14ac:dyDescent="0.4">
      <c r="A22" s="69">
        <v>9</v>
      </c>
      <c r="B22" s="69" t="s">
        <v>203</v>
      </c>
    </row>
    <row r="23" spans="1:3" x14ac:dyDescent="0.4">
      <c r="A23" s="69">
        <v>10</v>
      </c>
      <c r="B23" s="69" t="s">
        <v>202</v>
      </c>
    </row>
    <row r="24" spans="1:3" x14ac:dyDescent="0.4">
      <c r="A24" s="69">
        <v>11</v>
      </c>
      <c r="B24" s="69" t="s">
        <v>201</v>
      </c>
    </row>
    <row r="25" spans="1:3" x14ac:dyDescent="0.4">
      <c r="A25" s="69">
        <v>12</v>
      </c>
      <c r="B25" s="69" t="s">
        <v>200</v>
      </c>
    </row>
    <row r="26" spans="1:3" x14ac:dyDescent="0.4">
      <c r="A26" s="69">
        <v>13</v>
      </c>
      <c r="B26" s="69" t="s">
        <v>254</v>
      </c>
    </row>
    <row r="27" spans="1:3" x14ac:dyDescent="0.4">
      <c r="A27" s="69">
        <v>14</v>
      </c>
      <c r="B27" s="69" t="s">
        <v>199</v>
      </c>
    </row>
    <row r="28" spans="1:3" x14ac:dyDescent="0.4">
      <c r="A28" s="69">
        <v>15</v>
      </c>
    </row>
    <row r="31" spans="1:3" x14ac:dyDescent="0.4">
      <c r="A31" s="69" t="s">
        <v>198</v>
      </c>
      <c r="B31" s="72">
        <v>6</v>
      </c>
      <c r="C31" s="71">
        <v>6</v>
      </c>
    </row>
    <row r="32" spans="1:3" x14ac:dyDescent="0.4">
      <c r="A32" s="69">
        <v>1</v>
      </c>
      <c r="B32" s="69" t="s">
        <v>197</v>
      </c>
    </row>
    <row r="33" spans="1:4" ht="16.149999999999999" x14ac:dyDescent="0.55000000000000004">
      <c r="A33" s="69">
        <v>2</v>
      </c>
      <c r="B33" s="69" t="s">
        <v>196</v>
      </c>
    </row>
    <row r="34" spans="1:4" ht="16.149999999999999" x14ac:dyDescent="0.55000000000000004">
      <c r="A34" s="69">
        <v>3</v>
      </c>
      <c r="B34" s="69" t="s">
        <v>195</v>
      </c>
    </row>
    <row r="35" spans="1:4" x14ac:dyDescent="0.4">
      <c r="A35" s="69">
        <v>4</v>
      </c>
      <c r="B35" s="69" t="s">
        <v>194</v>
      </c>
    </row>
    <row r="36" spans="1:4" x14ac:dyDescent="0.4">
      <c r="A36" s="69">
        <v>5</v>
      </c>
      <c r="B36" s="69" t="s">
        <v>193</v>
      </c>
    </row>
    <row r="37" spans="1:4" x14ac:dyDescent="0.4">
      <c r="A37" s="69">
        <v>6</v>
      </c>
    </row>
    <row r="40" spans="1:4" x14ac:dyDescent="0.4">
      <c r="A40" s="69" t="s">
        <v>167</v>
      </c>
      <c r="B40" s="72">
        <v>4</v>
      </c>
      <c r="C40" s="71"/>
    </row>
    <row r="41" spans="1:4" ht="16.149999999999999" x14ac:dyDescent="0.55000000000000004">
      <c r="A41" s="69">
        <v>1</v>
      </c>
      <c r="B41" s="69" t="s">
        <v>192</v>
      </c>
    </row>
    <row r="42" spans="1:4" x14ac:dyDescent="0.4">
      <c r="A42" s="69">
        <v>2</v>
      </c>
      <c r="B42" s="69" t="s">
        <v>191</v>
      </c>
    </row>
    <row r="43" spans="1:4" x14ac:dyDescent="0.4">
      <c r="A43" s="69">
        <v>3</v>
      </c>
      <c r="B43" s="69" t="s">
        <v>190</v>
      </c>
    </row>
    <row r="44" spans="1:4" x14ac:dyDescent="0.4">
      <c r="A44" s="69">
        <v>4</v>
      </c>
    </row>
    <row r="47" spans="1:4" x14ac:dyDescent="0.4">
      <c r="A47" s="73" t="s">
        <v>189</v>
      </c>
      <c r="B47" s="72">
        <v>12</v>
      </c>
      <c r="C47" s="71"/>
      <c r="D47" s="69">
        <v>2019</v>
      </c>
    </row>
    <row r="48" spans="1:4" x14ac:dyDescent="0.4">
      <c r="A48" s="69">
        <v>1</v>
      </c>
      <c r="B48" s="69" t="s">
        <v>188</v>
      </c>
      <c r="D48" s="34"/>
    </row>
    <row r="49" spans="1:4" x14ac:dyDescent="0.4">
      <c r="A49" s="69">
        <v>2</v>
      </c>
      <c r="B49" s="69" t="s">
        <v>187</v>
      </c>
      <c r="D49" s="34"/>
    </row>
    <row r="50" spans="1:4" x14ac:dyDescent="0.4">
      <c r="A50" s="69">
        <v>3</v>
      </c>
      <c r="B50" s="69" t="s">
        <v>186</v>
      </c>
      <c r="D50" s="34"/>
    </row>
    <row r="51" spans="1:4" x14ac:dyDescent="0.4">
      <c r="A51" s="69">
        <v>4</v>
      </c>
      <c r="B51" s="69" t="s">
        <v>185</v>
      </c>
      <c r="D51" s="34"/>
    </row>
    <row r="52" spans="1:4" x14ac:dyDescent="0.4">
      <c r="A52" s="69">
        <v>5</v>
      </c>
      <c r="B52" s="69" t="s">
        <v>184</v>
      </c>
      <c r="D52" s="34"/>
    </row>
    <row r="53" spans="1:4" x14ac:dyDescent="0.4">
      <c r="A53" s="69">
        <v>6</v>
      </c>
      <c r="B53" s="69" t="s">
        <v>183</v>
      </c>
      <c r="D53" s="34"/>
    </row>
    <row r="54" spans="1:4" x14ac:dyDescent="0.4">
      <c r="A54" s="69">
        <v>7</v>
      </c>
      <c r="B54" s="69" t="s">
        <v>182</v>
      </c>
      <c r="D54" s="34"/>
    </row>
    <row r="55" spans="1:4" x14ac:dyDescent="0.4">
      <c r="A55" s="69">
        <v>8</v>
      </c>
      <c r="B55" s="69" t="s">
        <v>138</v>
      </c>
      <c r="D55" s="34"/>
    </row>
    <row r="56" spans="1:4" x14ac:dyDescent="0.4">
      <c r="A56" s="69">
        <v>9</v>
      </c>
      <c r="B56" s="85" t="s">
        <v>234</v>
      </c>
      <c r="D56" s="34"/>
    </row>
    <row r="57" spans="1:4" x14ac:dyDescent="0.4">
      <c r="A57" s="69">
        <v>10</v>
      </c>
      <c r="B57" s="85" t="s">
        <v>240</v>
      </c>
      <c r="D57" s="34"/>
    </row>
    <row r="58" spans="1:4" x14ac:dyDescent="0.4">
      <c r="A58" s="69">
        <v>11</v>
      </c>
      <c r="B58" s="69" t="s">
        <v>6</v>
      </c>
    </row>
    <row r="59" spans="1:4" x14ac:dyDescent="0.4">
      <c r="A59" s="69">
        <v>12</v>
      </c>
    </row>
    <row r="62" spans="1:4" x14ac:dyDescent="0.4">
      <c r="A62" s="69" t="s">
        <v>181</v>
      </c>
      <c r="B62" s="72">
        <v>27</v>
      </c>
      <c r="C62" s="71"/>
      <c r="D62" s="69">
        <v>2019</v>
      </c>
    </row>
    <row r="63" spans="1:4" x14ac:dyDescent="0.4">
      <c r="A63" s="69">
        <v>1</v>
      </c>
      <c r="B63" s="69" t="s">
        <v>241</v>
      </c>
    </row>
    <row r="64" spans="1:4" x14ac:dyDescent="0.4">
      <c r="A64" s="69">
        <v>2</v>
      </c>
      <c r="B64" s="69" t="s">
        <v>180</v>
      </c>
    </row>
    <row r="65" spans="1:2" x14ac:dyDescent="0.4">
      <c r="A65" s="69">
        <v>3</v>
      </c>
      <c r="B65" s="69" t="s">
        <v>179</v>
      </c>
    </row>
    <row r="66" spans="1:2" x14ac:dyDescent="0.4">
      <c r="A66" s="69">
        <v>4</v>
      </c>
      <c r="B66" s="69" t="s">
        <v>239</v>
      </c>
    </row>
    <row r="67" spans="1:2" x14ac:dyDescent="0.4">
      <c r="A67" s="69">
        <v>5</v>
      </c>
      <c r="B67" s="69" t="s">
        <v>173</v>
      </c>
    </row>
    <row r="68" spans="1:2" x14ac:dyDescent="0.4">
      <c r="A68" s="69">
        <v>6</v>
      </c>
      <c r="B68" s="69" t="s">
        <v>174</v>
      </c>
    </row>
    <row r="69" spans="1:2" x14ac:dyDescent="0.4">
      <c r="A69" s="69">
        <v>7</v>
      </c>
      <c r="B69" s="69" t="s">
        <v>178</v>
      </c>
    </row>
    <row r="70" spans="1:2" x14ac:dyDescent="0.4">
      <c r="A70" s="69">
        <v>8</v>
      </c>
      <c r="B70" s="69" t="s">
        <v>177</v>
      </c>
    </row>
    <row r="71" spans="1:2" x14ac:dyDescent="0.4">
      <c r="A71" s="69">
        <v>9</v>
      </c>
      <c r="B71" s="69" t="s">
        <v>176</v>
      </c>
    </row>
    <row r="72" spans="1:2" x14ac:dyDescent="0.4">
      <c r="A72" s="69">
        <v>10</v>
      </c>
      <c r="B72" s="69" t="s">
        <v>233</v>
      </c>
    </row>
    <row r="73" spans="1:2" x14ac:dyDescent="0.4">
      <c r="A73" s="69">
        <v>11</v>
      </c>
      <c r="B73" s="69" t="s">
        <v>175</v>
      </c>
    </row>
    <row r="74" spans="1:2" x14ac:dyDescent="0.4">
      <c r="A74" s="69">
        <v>12</v>
      </c>
      <c r="B74" s="69" t="s">
        <v>247</v>
      </c>
    </row>
    <row r="75" spans="1:2" x14ac:dyDescent="0.4">
      <c r="A75" s="69">
        <v>13</v>
      </c>
      <c r="B75" s="69" t="s">
        <v>242</v>
      </c>
    </row>
    <row r="76" spans="1:2" x14ac:dyDescent="0.4">
      <c r="A76" s="69">
        <v>14</v>
      </c>
      <c r="B76" s="69" t="s">
        <v>245</v>
      </c>
    </row>
    <row r="77" spans="1:2" x14ac:dyDescent="0.4">
      <c r="A77" s="69">
        <v>15</v>
      </c>
      <c r="B77" s="69" t="s">
        <v>244</v>
      </c>
    </row>
    <row r="78" spans="1:2" x14ac:dyDescent="0.4">
      <c r="A78" s="69">
        <v>16</v>
      </c>
      <c r="B78" s="69" t="s">
        <v>243</v>
      </c>
    </row>
    <row r="79" spans="1:2" x14ac:dyDescent="0.4">
      <c r="A79" s="69">
        <v>17</v>
      </c>
      <c r="B79" s="69" t="s">
        <v>242</v>
      </c>
    </row>
    <row r="80" spans="1:2" x14ac:dyDescent="0.4">
      <c r="A80" s="69">
        <v>18</v>
      </c>
      <c r="B80" s="69" t="s">
        <v>246</v>
      </c>
    </row>
    <row r="81" spans="1:2" x14ac:dyDescent="0.4">
      <c r="A81" s="69">
        <v>19</v>
      </c>
      <c r="B81" s="37" t="s">
        <v>255</v>
      </c>
    </row>
    <row r="82" spans="1:2" x14ac:dyDescent="0.4">
      <c r="A82" s="69">
        <v>20</v>
      </c>
      <c r="B82" s="37" t="s">
        <v>256</v>
      </c>
    </row>
    <row r="83" spans="1:2" x14ac:dyDescent="0.4">
      <c r="A83" s="69">
        <v>21</v>
      </c>
      <c r="B83" s="69" t="s">
        <v>290</v>
      </c>
    </row>
    <row r="84" spans="1:2" x14ac:dyDescent="0.4">
      <c r="A84" s="69">
        <v>22</v>
      </c>
      <c r="B84" s="69" t="s">
        <v>291</v>
      </c>
    </row>
    <row r="85" spans="1:2" x14ac:dyDescent="0.4">
      <c r="A85" s="69">
        <v>23</v>
      </c>
      <c r="B85" s="69" t="s">
        <v>292</v>
      </c>
    </row>
    <row r="86" spans="1:2" x14ac:dyDescent="0.4">
      <c r="A86" s="69">
        <v>24</v>
      </c>
      <c r="B86" s="69" t="s">
        <v>293</v>
      </c>
    </row>
    <row r="87" spans="1:2" x14ac:dyDescent="0.4">
      <c r="A87" s="69">
        <v>25</v>
      </c>
      <c r="B87" s="69" t="s">
        <v>323</v>
      </c>
    </row>
    <row r="88" spans="1:2" x14ac:dyDescent="0.4">
      <c r="A88" s="69">
        <v>26</v>
      </c>
      <c r="B88" s="69" t="s">
        <v>6</v>
      </c>
    </row>
    <row r="89" spans="1:2" x14ac:dyDescent="0.4">
      <c r="A89" s="69">
        <v>27</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4"/>
  <sheetViews>
    <sheetView workbookViewId="0">
      <selection activeCell="B3" sqref="B3:B11"/>
    </sheetView>
  </sheetViews>
  <sheetFormatPr baseColWidth="10" defaultColWidth="11.42578125" defaultRowHeight="13.15" x14ac:dyDescent="0.4"/>
  <cols>
    <col min="1" max="1" width="13.140625" style="33" customWidth="1"/>
    <col min="2" max="2" width="61" style="33" customWidth="1"/>
    <col min="3" max="16384" width="11.42578125" style="33"/>
  </cols>
  <sheetData>
    <row r="1" spans="1:3" ht="13.5" thickBot="1" x14ac:dyDescent="0.45">
      <c r="A1" s="38" t="s">
        <v>83</v>
      </c>
      <c r="B1" s="39">
        <v>22</v>
      </c>
      <c r="C1" s="38">
        <f>MAX($A$3:$A$24)-1</f>
        <v>21</v>
      </c>
    </row>
    <row r="2" spans="1:3" ht="13.5" thickTop="1" x14ac:dyDescent="0.4">
      <c r="A2" s="40" t="s">
        <v>34</v>
      </c>
      <c r="B2" s="40" t="s">
        <v>35</v>
      </c>
      <c r="C2" s="38" t="s">
        <v>37</v>
      </c>
    </row>
    <row r="3" spans="1:3" x14ac:dyDescent="0.4">
      <c r="A3" s="37">
        <v>1</v>
      </c>
      <c r="B3" s="37" t="s">
        <v>229</v>
      </c>
      <c r="C3" s="35"/>
    </row>
    <row r="4" spans="1:3" ht="26.25" x14ac:dyDescent="0.4">
      <c r="A4" s="37">
        <v>2</v>
      </c>
      <c r="B4" s="37" t="s">
        <v>230</v>
      </c>
      <c r="C4" s="38" t="s">
        <v>38</v>
      </c>
    </row>
    <row r="5" spans="1:3" x14ac:dyDescent="0.4">
      <c r="A5" s="37">
        <v>3</v>
      </c>
      <c r="B5" s="37" t="s">
        <v>87</v>
      </c>
      <c r="C5" s="35"/>
    </row>
    <row r="6" spans="1:3" x14ac:dyDescent="0.4">
      <c r="A6" s="37">
        <v>4</v>
      </c>
      <c r="B6" s="37" t="s">
        <v>88</v>
      </c>
      <c r="C6" s="35"/>
    </row>
    <row r="7" spans="1:3" x14ac:dyDescent="0.4">
      <c r="A7" s="37">
        <v>5</v>
      </c>
      <c r="B7" s="37" t="s">
        <v>89</v>
      </c>
      <c r="C7" s="35"/>
    </row>
    <row r="8" spans="1:3" x14ac:dyDescent="0.4">
      <c r="A8" s="37">
        <v>6</v>
      </c>
      <c r="B8" s="37" t="s">
        <v>90</v>
      </c>
      <c r="C8" s="35"/>
    </row>
    <row r="9" spans="1:3" x14ac:dyDescent="0.4">
      <c r="A9" s="37">
        <v>7</v>
      </c>
      <c r="B9" s="37" t="s">
        <v>91</v>
      </c>
      <c r="C9" s="35"/>
    </row>
    <row r="10" spans="1:3" x14ac:dyDescent="0.4">
      <c r="A10" s="37">
        <v>8</v>
      </c>
      <c r="B10" s="37" t="s">
        <v>92</v>
      </c>
      <c r="C10" s="35"/>
    </row>
    <row r="11" spans="1:3" x14ac:dyDescent="0.4">
      <c r="A11" s="37">
        <v>9</v>
      </c>
      <c r="B11" s="37" t="s">
        <v>93</v>
      </c>
      <c r="C11" s="35"/>
    </row>
    <row r="12" spans="1:3" x14ac:dyDescent="0.4">
      <c r="A12" s="37">
        <v>10</v>
      </c>
      <c r="B12" s="37" t="s">
        <v>154</v>
      </c>
      <c r="C12" s="35"/>
    </row>
    <row r="13" spans="1:3" x14ac:dyDescent="0.4">
      <c r="A13" s="37">
        <v>11</v>
      </c>
      <c r="B13" s="37" t="s">
        <v>306</v>
      </c>
      <c r="C13" s="35"/>
    </row>
    <row r="14" spans="1:3" x14ac:dyDescent="0.4">
      <c r="A14" s="37">
        <v>12</v>
      </c>
      <c r="B14" s="37" t="s">
        <v>116</v>
      </c>
      <c r="C14" s="35"/>
    </row>
    <row r="15" spans="1:3" x14ac:dyDescent="0.4">
      <c r="A15" s="37">
        <v>13</v>
      </c>
      <c r="B15" s="37" t="s">
        <v>122</v>
      </c>
      <c r="C15" s="35"/>
    </row>
    <row r="16" spans="1:3" x14ac:dyDescent="0.4">
      <c r="A16" s="37">
        <v>14</v>
      </c>
      <c r="B16" s="37" t="s">
        <v>136</v>
      </c>
      <c r="C16" s="35"/>
    </row>
    <row r="17" spans="1:3" x14ac:dyDescent="0.4">
      <c r="A17" s="37">
        <v>15</v>
      </c>
      <c r="B17" s="37" t="s">
        <v>155</v>
      </c>
      <c r="C17" s="35"/>
    </row>
    <row r="18" spans="1:3" x14ac:dyDescent="0.4">
      <c r="A18" s="37">
        <v>16</v>
      </c>
      <c r="B18" s="37" t="s">
        <v>235</v>
      </c>
      <c r="C18" s="18"/>
    </row>
    <row r="19" spans="1:3" ht="26.25" x14ac:dyDescent="0.4">
      <c r="A19" s="37">
        <v>17</v>
      </c>
      <c r="B19" s="37" t="s">
        <v>236</v>
      </c>
      <c r="C19" s="18" t="s">
        <v>38</v>
      </c>
    </row>
    <row r="20" spans="1:3" x14ac:dyDescent="0.4">
      <c r="A20" s="37">
        <v>18</v>
      </c>
      <c r="B20" s="37" t="s">
        <v>248</v>
      </c>
      <c r="C20" s="18"/>
    </row>
    <row r="21" spans="1:3" x14ac:dyDescent="0.4">
      <c r="A21" s="37">
        <v>19</v>
      </c>
      <c r="B21" s="37" t="s">
        <v>271</v>
      </c>
      <c r="C21" s="18"/>
    </row>
    <row r="22" spans="1:3" x14ac:dyDescent="0.4">
      <c r="A22" s="37">
        <v>20</v>
      </c>
      <c r="B22" s="37" t="s">
        <v>326</v>
      </c>
      <c r="C22" s="18"/>
    </row>
    <row r="23" spans="1:3" x14ac:dyDescent="0.4">
      <c r="A23" s="37">
        <v>21</v>
      </c>
      <c r="B23" s="37" t="s">
        <v>6</v>
      </c>
      <c r="C23" s="35"/>
    </row>
    <row r="24" spans="1:3" x14ac:dyDescent="0.4">
      <c r="A24" s="37">
        <v>22</v>
      </c>
      <c r="B24" s="37"/>
      <c r="C24"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23"/>
  <sheetViews>
    <sheetView workbookViewId="0">
      <selection activeCell="B3" sqref="B3:B11"/>
    </sheetView>
  </sheetViews>
  <sheetFormatPr baseColWidth="10" defaultColWidth="11.42578125" defaultRowHeight="13.15" x14ac:dyDescent="0.4"/>
  <cols>
    <col min="1" max="1" width="13.140625" style="33" customWidth="1"/>
    <col min="2" max="2" width="55.140625" style="33" customWidth="1"/>
    <col min="3" max="16384" width="11.42578125" style="33"/>
  </cols>
  <sheetData>
    <row r="1" spans="1:5" ht="13.5" thickBot="1" x14ac:dyDescent="0.45">
      <c r="A1" s="38" t="s">
        <v>84</v>
      </c>
      <c r="B1" s="39">
        <v>18</v>
      </c>
      <c r="C1" s="38">
        <f>MAX($A$3:$A$20)-1</f>
        <v>17</v>
      </c>
      <c r="E1" s="33">
        <v>2019</v>
      </c>
    </row>
    <row r="2" spans="1:5" ht="13.5" thickTop="1" x14ac:dyDescent="0.4">
      <c r="A2" s="40" t="s">
        <v>34</v>
      </c>
      <c r="B2" s="40" t="s">
        <v>35</v>
      </c>
      <c r="C2" s="38" t="s">
        <v>36</v>
      </c>
    </row>
    <row r="3" spans="1:5" x14ac:dyDescent="0.4">
      <c r="A3" s="37">
        <v>1</v>
      </c>
      <c r="B3" s="84" t="s">
        <v>275</v>
      </c>
      <c r="C3" s="36"/>
    </row>
    <row r="4" spans="1:5" ht="26.25" x14ac:dyDescent="0.4">
      <c r="A4" s="37">
        <v>2</v>
      </c>
      <c r="B4" s="37" t="s">
        <v>276</v>
      </c>
      <c r="C4" s="38" t="s">
        <v>38</v>
      </c>
    </row>
    <row r="5" spans="1:5" x14ac:dyDescent="0.4">
      <c r="A5" s="37">
        <v>3</v>
      </c>
      <c r="B5" s="37" t="s">
        <v>249</v>
      </c>
      <c r="C5" s="18"/>
    </row>
    <row r="6" spans="1:5" x14ac:dyDescent="0.4">
      <c r="A6" s="37">
        <v>4</v>
      </c>
      <c r="B6" s="37" t="s">
        <v>94</v>
      </c>
      <c r="C6" s="18"/>
    </row>
    <row r="7" spans="1:5" x14ac:dyDescent="0.4">
      <c r="A7" s="37">
        <v>5</v>
      </c>
      <c r="B7" s="37" t="s">
        <v>95</v>
      </c>
      <c r="C7" s="18"/>
    </row>
    <row r="8" spans="1:5" x14ac:dyDescent="0.4">
      <c r="A8" s="37">
        <v>6</v>
      </c>
      <c r="B8" s="37" t="s">
        <v>96</v>
      </c>
      <c r="C8" s="18"/>
    </row>
    <row r="9" spans="1:5" x14ac:dyDescent="0.4">
      <c r="A9" s="37">
        <v>7</v>
      </c>
      <c r="B9" s="37" t="s">
        <v>157</v>
      </c>
      <c r="C9" s="18"/>
    </row>
    <row r="10" spans="1:5" x14ac:dyDescent="0.4">
      <c r="A10" s="37">
        <v>8</v>
      </c>
      <c r="B10" s="37" t="s">
        <v>117</v>
      </c>
      <c r="C10" s="18"/>
    </row>
    <row r="11" spans="1:5" x14ac:dyDescent="0.4">
      <c r="A11" s="37">
        <v>9</v>
      </c>
      <c r="B11" s="37" t="s">
        <v>121</v>
      </c>
      <c r="C11" s="18"/>
    </row>
    <row r="12" spans="1:5" x14ac:dyDescent="0.4">
      <c r="A12" s="37">
        <v>10</v>
      </c>
      <c r="B12" s="37" t="s">
        <v>156</v>
      </c>
      <c r="C12" s="18"/>
    </row>
    <row r="13" spans="1:5" x14ac:dyDescent="0.4">
      <c r="A13" s="37">
        <v>11</v>
      </c>
      <c r="B13" s="37" t="s">
        <v>137</v>
      </c>
      <c r="C13" s="18"/>
    </row>
    <row r="14" spans="1:5" x14ac:dyDescent="0.4">
      <c r="A14" s="37">
        <v>12</v>
      </c>
      <c r="B14" s="37" t="s">
        <v>139</v>
      </c>
      <c r="C14" s="18"/>
    </row>
    <row r="15" spans="1:5" x14ac:dyDescent="0.4">
      <c r="A15" s="37">
        <v>13</v>
      </c>
      <c r="B15" s="37" t="s">
        <v>235</v>
      </c>
      <c r="C15" s="18"/>
    </row>
    <row r="16" spans="1:5" ht="26.25" x14ac:dyDescent="0.4">
      <c r="A16" s="37">
        <v>14</v>
      </c>
      <c r="B16" s="37" t="s">
        <v>236</v>
      </c>
      <c r="C16" s="18"/>
    </row>
    <row r="17" spans="1:3" x14ac:dyDescent="0.4">
      <c r="A17" s="37">
        <v>15</v>
      </c>
      <c r="B17" s="37" t="s">
        <v>248</v>
      </c>
      <c r="C17" s="18" t="s">
        <v>38</v>
      </c>
    </row>
    <row r="18" spans="1:3" x14ac:dyDescent="0.4">
      <c r="A18" s="37">
        <v>16</v>
      </c>
      <c r="B18" s="37" t="s">
        <v>253</v>
      </c>
      <c r="C18" s="18"/>
    </row>
    <row r="19" spans="1:3" x14ac:dyDescent="0.4">
      <c r="A19" s="37">
        <v>17</v>
      </c>
      <c r="B19" s="37" t="s">
        <v>6</v>
      </c>
      <c r="C19" s="38"/>
    </row>
    <row r="20" spans="1:3" x14ac:dyDescent="0.4">
      <c r="A20" s="37">
        <v>18</v>
      </c>
      <c r="B20" s="37"/>
      <c r="C20" s="38"/>
    </row>
    <row r="21" spans="1:3" x14ac:dyDescent="0.4">
      <c r="B21" s="37"/>
    </row>
    <row r="22" spans="1:3" x14ac:dyDescent="0.4">
      <c r="B22" s="37"/>
    </row>
    <row r="23" spans="1:3" x14ac:dyDescent="0.4">
      <c r="B23"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D20"/>
  <sheetViews>
    <sheetView workbookViewId="0">
      <selection activeCell="B3" sqref="B3:B11"/>
    </sheetView>
  </sheetViews>
  <sheetFormatPr baseColWidth="10" defaultColWidth="11.42578125" defaultRowHeight="13.15" x14ac:dyDescent="0.4"/>
  <cols>
    <col min="1" max="1" width="13.140625" style="33" customWidth="1"/>
    <col min="2" max="2" width="64.35546875" style="33" customWidth="1"/>
    <col min="3" max="16384" width="11.42578125" style="33"/>
  </cols>
  <sheetData>
    <row r="1" spans="1:4" ht="13.5" thickBot="1" x14ac:dyDescent="0.45">
      <c r="A1" s="38" t="s">
        <v>97</v>
      </c>
      <c r="B1" s="39">
        <v>18</v>
      </c>
      <c r="C1" s="38">
        <f>MAX($A$3:$A$20)-1</f>
        <v>17</v>
      </c>
    </row>
    <row r="2" spans="1:4" ht="13.5" thickTop="1" x14ac:dyDescent="0.4">
      <c r="A2" s="40" t="s">
        <v>34</v>
      </c>
      <c r="B2" s="40" t="s">
        <v>35</v>
      </c>
      <c r="C2" s="38" t="s">
        <v>36</v>
      </c>
    </row>
    <row r="3" spans="1:4" x14ac:dyDescent="0.4">
      <c r="A3" s="37">
        <v>1</v>
      </c>
      <c r="B3" s="37" t="s">
        <v>307</v>
      </c>
      <c r="C3" s="35"/>
      <c r="D3" s="33" t="s">
        <v>284</v>
      </c>
    </row>
    <row r="4" spans="1:4" x14ac:dyDescent="0.4">
      <c r="A4" s="37">
        <v>2</v>
      </c>
      <c r="B4" s="37" t="s">
        <v>308</v>
      </c>
      <c r="C4" s="38" t="s">
        <v>38</v>
      </c>
      <c r="D4" s="13"/>
    </row>
    <row r="5" spans="1:4" x14ac:dyDescent="0.4">
      <c r="A5" s="37">
        <v>3</v>
      </c>
      <c r="B5" s="37" t="s">
        <v>311</v>
      </c>
      <c r="C5" s="18"/>
      <c r="D5" s="13"/>
    </row>
    <row r="6" spans="1:4" x14ac:dyDescent="0.4">
      <c r="A6" s="37">
        <v>4</v>
      </c>
      <c r="B6" s="37" t="s">
        <v>312</v>
      </c>
      <c r="C6" s="38" t="s">
        <v>38</v>
      </c>
      <c r="D6" s="13"/>
    </row>
    <row r="7" spans="1:4" x14ac:dyDescent="0.4">
      <c r="A7" s="37">
        <v>5</v>
      </c>
      <c r="B7" s="37" t="s">
        <v>98</v>
      </c>
      <c r="C7" s="18"/>
      <c r="D7" s="13"/>
    </row>
    <row r="8" spans="1:4" x14ac:dyDescent="0.4">
      <c r="A8" s="37">
        <v>6</v>
      </c>
      <c r="B8" s="37" t="s">
        <v>99</v>
      </c>
      <c r="C8" s="18"/>
      <c r="D8" s="13"/>
    </row>
    <row r="9" spans="1:4" x14ac:dyDescent="0.4">
      <c r="A9" s="37">
        <v>7</v>
      </c>
      <c r="B9" s="37" t="s">
        <v>133</v>
      </c>
      <c r="C9" s="18"/>
      <c r="D9" s="13"/>
    </row>
    <row r="10" spans="1:4" x14ac:dyDescent="0.4">
      <c r="A10" s="37">
        <v>8</v>
      </c>
      <c r="B10" s="37" t="s">
        <v>134</v>
      </c>
      <c r="C10" s="18" t="s">
        <v>38</v>
      </c>
      <c r="D10" s="13"/>
    </row>
    <row r="11" spans="1:4" x14ac:dyDescent="0.4">
      <c r="A11" s="37">
        <v>9</v>
      </c>
      <c r="B11" s="37" t="s">
        <v>100</v>
      </c>
      <c r="C11" s="18"/>
      <c r="D11" s="13"/>
    </row>
    <row r="12" spans="1:4" x14ac:dyDescent="0.4">
      <c r="A12" s="37">
        <v>10</v>
      </c>
      <c r="B12" s="37" t="s">
        <v>101</v>
      </c>
      <c r="C12" s="18"/>
      <c r="D12" s="13"/>
    </row>
    <row r="13" spans="1:4" x14ac:dyDescent="0.4">
      <c r="A13" s="37">
        <v>11</v>
      </c>
      <c r="B13" s="37" t="s">
        <v>250</v>
      </c>
      <c r="C13" s="18"/>
      <c r="D13" s="13"/>
    </row>
    <row r="14" spans="1:4" x14ac:dyDescent="0.4">
      <c r="A14" s="37">
        <v>12</v>
      </c>
      <c r="B14" s="37" t="s">
        <v>151</v>
      </c>
      <c r="C14" s="18"/>
      <c r="D14" s="13"/>
    </row>
    <row r="15" spans="1:4" x14ac:dyDescent="0.4">
      <c r="A15" s="37">
        <v>13</v>
      </c>
      <c r="B15" s="37" t="s">
        <v>235</v>
      </c>
      <c r="C15" s="18"/>
      <c r="D15" s="13"/>
    </row>
    <row r="16" spans="1:4" x14ac:dyDescent="0.4">
      <c r="A16" s="37">
        <v>14</v>
      </c>
      <c r="B16" s="37" t="s">
        <v>236</v>
      </c>
      <c r="C16" s="18"/>
      <c r="D16" s="13"/>
    </row>
    <row r="17" spans="1:4" x14ac:dyDescent="0.4">
      <c r="A17" s="37">
        <v>15</v>
      </c>
      <c r="B17" s="37" t="s">
        <v>248</v>
      </c>
      <c r="C17" s="18" t="s">
        <v>38</v>
      </c>
      <c r="D17" s="13"/>
    </row>
    <row r="18" spans="1:4" x14ac:dyDescent="0.4">
      <c r="A18" s="37">
        <v>16</v>
      </c>
      <c r="B18" s="37" t="s">
        <v>327</v>
      </c>
      <c r="C18" s="18"/>
      <c r="D18" s="13"/>
    </row>
    <row r="19" spans="1:4" x14ac:dyDescent="0.4">
      <c r="A19" s="37">
        <v>17</v>
      </c>
      <c r="B19" s="37" t="s">
        <v>6</v>
      </c>
      <c r="C19" s="38"/>
      <c r="D19" s="13"/>
    </row>
    <row r="20" spans="1:4" x14ac:dyDescent="0.4">
      <c r="A20" s="37">
        <v>18</v>
      </c>
      <c r="B20" s="38"/>
      <c r="C20"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C16"/>
  <sheetViews>
    <sheetView workbookViewId="0">
      <selection activeCell="B3" sqref="B3:B11"/>
    </sheetView>
  </sheetViews>
  <sheetFormatPr baseColWidth="10" defaultColWidth="11.42578125" defaultRowHeight="13.15" x14ac:dyDescent="0.4"/>
  <cols>
    <col min="1" max="1" width="13.140625" style="33" customWidth="1"/>
    <col min="2" max="2" width="56.5703125" style="33" customWidth="1"/>
    <col min="3" max="16384" width="11.42578125" style="33"/>
  </cols>
  <sheetData>
    <row r="1" spans="1:3" ht="13.5" thickBot="1" x14ac:dyDescent="0.45">
      <c r="A1" s="38" t="s">
        <v>81</v>
      </c>
      <c r="B1" s="41">
        <v>14</v>
      </c>
      <c r="C1" s="38">
        <f>MAX($A$3:$A$16)-1</f>
        <v>13</v>
      </c>
    </row>
    <row r="2" spans="1:3" ht="13.5" thickTop="1" x14ac:dyDescent="0.4">
      <c r="A2" s="40" t="s">
        <v>34</v>
      </c>
      <c r="B2" s="42" t="s">
        <v>35</v>
      </c>
      <c r="C2" s="38" t="s">
        <v>36</v>
      </c>
    </row>
    <row r="3" spans="1:3" x14ac:dyDescent="0.4">
      <c r="A3" s="37">
        <v>1</v>
      </c>
      <c r="B3" s="22" t="s">
        <v>237</v>
      </c>
      <c r="C3" s="35"/>
    </row>
    <row r="4" spans="1:3" ht="26.25" x14ac:dyDescent="0.4">
      <c r="A4" s="37">
        <v>2</v>
      </c>
      <c r="B4" s="22" t="s">
        <v>238</v>
      </c>
      <c r="C4" s="38" t="s">
        <v>38</v>
      </c>
    </row>
    <row r="5" spans="1:3" x14ac:dyDescent="0.4">
      <c r="A5" s="37">
        <v>3</v>
      </c>
      <c r="B5" s="22" t="s">
        <v>102</v>
      </c>
      <c r="C5" s="18"/>
    </row>
    <row r="6" spans="1:3" x14ac:dyDescent="0.4">
      <c r="A6" s="37">
        <v>4</v>
      </c>
      <c r="B6" s="22" t="s">
        <v>103</v>
      </c>
      <c r="C6" s="37"/>
    </row>
    <row r="7" spans="1:3" x14ac:dyDescent="0.4">
      <c r="A7" s="37">
        <v>5</v>
      </c>
      <c r="B7" s="22" t="s">
        <v>104</v>
      </c>
      <c r="C7" s="18"/>
    </row>
    <row r="8" spans="1:3" x14ac:dyDescent="0.4">
      <c r="A8" s="37">
        <v>6</v>
      </c>
      <c r="B8" s="22" t="s">
        <v>158</v>
      </c>
      <c r="C8" s="18"/>
    </row>
    <row r="9" spans="1:3" ht="26.25" x14ac:dyDescent="0.4">
      <c r="A9" s="37">
        <v>7</v>
      </c>
      <c r="B9" s="22" t="s">
        <v>118</v>
      </c>
      <c r="C9" s="18"/>
    </row>
    <row r="10" spans="1:3" x14ac:dyDescent="0.4">
      <c r="A10" s="37">
        <v>8</v>
      </c>
      <c r="B10" s="22" t="s">
        <v>140</v>
      </c>
      <c r="C10" s="18"/>
    </row>
    <row r="11" spans="1:3" x14ac:dyDescent="0.4">
      <c r="A11" s="37">
        <v>9</v>
      </c>
      <c r="B11" s="22" t="s">
        <v>141</v>
      </c>
      <c r="C11" s="18"/>
    </row>
    <row r="12" spans="1:3" x14ac:dyDescent="0.4">
      <c r="A12" s="37">
        <v>10</v>
      </c>
      <c r="B12" s="22" t="s">
        <v>138</v>
      </c>
      <c r="C12" s="18"/>
    </row>
    <row r="13" spans="1:3" x14ac:dyDescent="0.4">
      <c r="A13" s="37">
        <v>11</v>
      </c>
      <c r="B13" s="22" t="s">
        <v>223</v>
      </c>
      <c r="C13" s="18"/>
    </row>
    <row r="14" spans="1:3" x14ac:dyDescent="0.4">
      <c r="A14" s="37">
        <v>12</v>
      </c>
      <c r="B14" s="22" t="s">
        <v>321</v>
      </c>
      <c r="C14" s="18"/>
    </row>
    <row r="15" spans="1:3" x14ac:dyDescent="0.4">
      <c r="A15" s="37">
        <v>13</v>
      </c>
      <c r="B15" s="22" t="s">
        <v>6</v>
      </c>
      <c r="C15" s="35"/>
    </row>
    <row r="16" spans="1:3" x14ac:dyDescent="0.4">
      <c r="A16" s="37">
        <v>14</v>
      </c>
      <c r="B16" s="43"/>
      <c r="C16"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C21"/>
  <sheetViews>
    <sheetView workbookViewId="0">
      <selection activeCell="B3" sqref="B3:B11"/>
    </sheetView>
  </sheetViews>
  <sheetFormatPr baseColWidth="10" defaultColWidth="11.42578125" defaultRowHeight="13.15" x14ac:dyDescent="0.4"/>
  <cols>
    <col min="1" max="1" width="13.140625" style="33" customWidth="1"/>
    <col min="2" max="2" width="62" style="33" customWidth="1"/>
    <col min="3" max="16384" width="11.42578125" style="33"/>
  </cols>
  <sheetData>
    <row r="1" spans="1:3" ht="13.5" thickBot="1" x14ac:dyDescent="0.45">
      <c r="A1" s="38" t="s">
        <v>86</v>
      </c>
      <c r="B1" s="39">
        <v>19</v>
      </c>
      <c r="C1" s="38">
        <f>MAX($A$3:$A$40)-1</f>
        <v>18</v>
      </c>
    </row>
    <row r="2" spans="1:3" ht="13.5" thickTop="1" x14ac:dyDescent="0.4">
      <c r="A2" s="40" t="s">
        <v>34</v>
      </c>
      <c r="B2" s="40" t="s">
        <v>35</v>
      </c>
      <c r="C2" s="38" t="s">
        <v>36</v>
      </c>
    </row>
    <row r="3" spans="1:3" x14ac:dyDescent="0.4">
      <c r="A3" s="37">
        <v>1</v>
      </c>
      <c r="B3" s="37" t="s">
        <v>313</v>
      </c>
      <c r="C3" s="35"/>
    </row>
    <row r="4" spans="1:3" ht="26.25" x14ac:dyDescent="0.4">
      <c r="A4" s="37">
        <v>2</v>
      </c>
      <c r="B4" s="37" t="s">
        <v>314</v>
      </c>
      <c r="C4" s="38" t="s">
        <v>38</v>
      </c>
    </row>
    <row r="5" spans="1:3" x14ac:dyDescent="0.4">
      <c r="A5" s="37">
        <v>3</v>
      </c>
      <c r="B5" s="37" t="s">
        <v>315</v>
      </c>
      <c r="C5" s="35"/>
    </row>
    <row r="6" spans="1:3" ht="26.25" x14ac:dyDescent="0.4">
      <c r="A6" s="37">
        <v>4</v>
      </c>
      <c r="B6" s="37" t="s">
        <v>316</v>
      </c>
      <c r="C6" s="38" t="s">
        <v>38</v>
      </c>
    </row>
    <row r="7" spans="1:3" x14ac:dyDescent="0.4">
      <c r="A7" s="37">
        <v>5</v>
      </c>
      <c r="B7" s="37" t="s">
        <v>248</v>
      </c>
      <c r="C7" s="38"/>
    </row>
    <row r="8" spans="1:3" x14ac:dyDescent="0.4">
      <c r="A8" s="37">
        <v>6</v>
      </c>
      <c r="B8" s="37" t="s">
        <v>105</v>
      </c>
      <c r="C8" s="18"/>
    </row>
    <row r="9" spans="1:3" x14ac:dyDescent="0.4">
      <c r="A9" s="37">
        <v>7</v>
      </c>
      <c r="B9" s="37" t="s">
        <v>106</v>
      </c>
      <c r="C9" s="18"/>
    </row>
    <row r="10" spans="1:3" x14ac:dyDescent="0.4">
      <c r="A10" s="37">
        <v>8</v>
      </c>
      <c r="B10" s="37" t="s">
        <v>107</v>
      </c>
      <c r="C10" s="18"/>
    </row>
    <row r="11" spans="1:3" x14ac:dyDescent="0.4">
      <c r="A11" s="37">
        <v>9</v>
      </c>
      <c r="B11" s="37" t="s">
        <v>108</v>
      </c>
      <c r="C11" s="18"/>
    </row>
    <row r="12" spans="1:3" x14ac:dyDescent="0.4">
      <c r="A12" s="37">
        <v>10</v>
      </c>
      <c r="B12" s="37" t="s">
        <v>109</v>
      </c>
      <c r="C12" s="18"/>
    </row>
    <row r="13" spans="1:3" x14ac:dyDescent="0.4">
      <c r="A13" s="37">
        <v>11</v>
      </c>
      <c r="B13" s="37" t="s">
        <v>132</v>
      </c>
      <c r="C13" s="18"/>
    </row>
    <row r="14" spans="1:3" x14ac:dyDescent="0.4">
      <c r="A14" s="37">
        <v>12</v>
      </c>
      <c r="B14" s="37" t="s">
        <v>159</v>
      </c>
      <c r="C14" s="18"/>
    </row>
    <row r="15" spans="1:3" x14ac:dyDescent="0.4">
      <c r="A15" s="37">
        <v>13</v>
      </c>
      <c r="B15" s="37" t="s">
        <v>251</v>
      </c>
      <c r="C15" s="18"/>
    </row>
    <row r="16" spans="1:3" x14ac:dyDescent="0.4">
      <c r="A16" s="37">
        <v>14</v>
      </c>
      <c r="B16" s="37" t="s">
        <v>123</v>
      </c>
      <c r="C16" s="18"/>
    </row>
    <row r="17" spans="1:3" x14ac:dyDescent="0.4">
      <c r="A17" s="37">
        <v>15</v>
      </c>
      <c r="B17" s="37" t="s">
        <v>142</v>
      </c>
      <c r="C17" s="18"/>
    </row>
    <row r="18" spans="1:3" x14ac:dyDescent="0.4">
      <c r="A18" s="37">
        <v>16</v>
      </c>
      <c r="B18" s="37" t="s">
        <v>143</v>
      </c>
      <c r="C18" s="18"/>
    </row>
    <row r="19" spans="1:3" x14ac:dyDescent="0.4">
      <c r="A19" s="37">
        <v>17</v>
      </c>
      <c r="B19" s="37" t="s">
        <v>272</v>
      </c>
      <c r="C19" s="18"/>
    </row>
    <row r="20" spans="1:3" x14ac:dyDescent="0.4">
      <c r="A20" s="37">
        <v>18</v>
      </c>
      <c r="B20" s="37" t="s">
        <v>6</v>
      </c>
      <c r="C20" s="35"/>
    </row>
    <row r="21" spans="1:3" x14ac:dyDescent="0.4">
      <c r="A21" s="37">
        <v>19</v>
      </c>
      <c r="B21" s="38"/>
      <c r="C21"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D22"/>
  <sheetViews>
    <sheetView workbookViewId="0">
      <selection activeCell="B3" sqref="B3:B11"/>
    </sheetView>
  </sheetViews>
  <sheetFormatPr baseColWidth="10" defaultColWidth="11.42578125" defaultRowHeight="13.15" x14ac:dyDescent="0.4"/>
  <cols>
    <col min="1" max="1" width="13.140625" style="33" customWidth="1"/>
    <col min="2" max="2" width="55.140625" style="33" customWidth="1"/>
    <col min="3" max="16384" width="11.42578125" style="33"/>
  </cols>
  <sheetData>
    <row r="1" spans="1:4" ht="13.5" thickBot="1" x14ac:dyDescent="0.45">
      <c r="A1" s="38" t="s">
        <v>82</v>
      </c>
      <c r="B1" s="39">
        <v>20</v>
      </c>
      <c r="C1" s="38">
        <f>MAX($A$3:$A$22)-1</f>
        <v>19</v>
      </c>
      <c r="D1" s="33">
        <v>2019</v>
      </c>
    </row>
    <row r="2" spans="1:4" ht="13.5" thickTop="1" x14ac:dyDescent="0.4">
      <c r="A2" s="40" t="s">
        <v>34</v>
      </c>
      <c r="B2" s="40" t="s">
        <v>35</v>
      </c>
      <c r="C2" s="38" t="s">
        <v>36</v>
      </c>
    </row>
    <row r="3" spans="1:4" ht="13.9" x14ac:dyDescent="0.4">
      <c r="A3" s="37">
        <v>1</v>
      </c>
      <c r="B3" s="37" t="s">
        <v>131</v>
      </c>
      <c r="C3" s="35"/>
      <c r="D3"/>
    </row>
    <row r="4" spans="1:4" ht="13.9" x14ac:dyDescent="0.4">
      <c r="A4" s="37">
        <v>2</v>
      </c>
      <c r="B4" s="37" t="s">
        <v>130</v>
      </c>
      <c r="C4" s="38" t="s">
        <v>38</v>
      </c>
      <c r="D4"/>
    </row>
    <row r="5" spans="1:4" ht="13.9" x14ac:dyDescent="0.4">
      <c r="A5" s="37">
        <v>3</v>
      </c>
      <c r="B5" s="37" t="s">
        <v>315</v>
      </c>
      <c r="C5" s="35"/>
      <c r="D5"/>
    </row>
    <row r="6" spans="1:4" ht="26.25" x14ac:dyDescent="0.4">
      <c r="A6" s="37">
        <v>4</v>
      </c>
      <c r="B6" s="37" t="s">
        <v>316</v>
      </c>
      <c r="C6" s="38" t="s">
        <v>38</v>
      </c>
      <c r="D6"/>
    </row>
    <row r="7" spans="1:4" ht="13.9" x14ac:dyDescent="0.4">
      <c r="A7" s="37">
        <v>5</v>
      </c>
      <c r="B7" s="37" t="s">
        <v>248</v>
      </c>
      <c r="C7" s="38"/>
      <c r="D7"/>
    </row>
    <row r="8" spans="1:4" ht="13.9" x14ac:dyDescent="0.4">
      <c r="A8" s="37">
        <v>6</v>
      </c>
      <c r="B8" s="37" t="s">
        <v>152</v>
      </c>
      <c r="C8" s="35"/>
      <c r="D8"/>
    </row>
    <row r="9" spans="1:4" ht="13.9" x14ac:dyDescent="0.4">
      <c r="A9" s="37">
        <v>7</v>
      </c>
      <c r="B9" s="37" t="s">
        <v>153</v>
      </c>
      <c r="C9" s="38" t="s">
        <v>38</v>
      </c>
      <c r="D9"/>
    </row>
    <row r="10" spans="1:4" ht="13.9" x14ac:dyDescent="0.4">
      <c r="A10" s="37">
        <v>8</v>
      </c>
      <c r="B10" s="37" t="s">
        <v>110</v>
      </c>
      <c r="C10" s="18"/>
      <c r="D10"/>
    </row>
    <row r="11" spans="1:4" ht="13.9" x14ac:dyDescent="0.4">
      <c r="A11" s="37">
        <v>9</v>
      </c>
      <c r="B11" s="37" t="s">
        <v>111</v>
      </c>
      <c r="C11" s="18"/>
      <c r="D11"/>
    </row>
    <row r="12" spans="1:4" ht="13.9" x14ac:dyDescent="0.4">
      <c r="A12" s="37">
        <v>10</v>
      </c>
      <c r="B12" s="37" t="s">
        <v>112</v>
      </c>
      <c r="C12" s="18"/>
      <c r="D12"/>
    </row>
    <row r="13" spans="1:4" ht="13.9" x14ac:dyDescent="0.4">
      <c r="A13" s="37">
        <v>11</v>
      </c>
      <c r="B13" s="37" t="s">
        <v>113</v>
      </c>
      <c r="C13" s="18"/>
      <c r="D13"/>
    </row>
    <row r="14" spans="1:4" ht="13.9" x14ac:dyDescent="0.4">
      <c r="A14" s="37">
        <v>12</v>
      </c>
      <c r="B14" s="37" t="s">
        <v>114</v>
      </c>
      <c r="C14" s="18"/>
      <c r="D14"/>
    </row>
    <row r="15" spans="1:4" ht="13.9" x14ac:dyDescent="0.4">
      <c r="A15" s="37">
        <v>13</v>
      </c>
      <c r="B15" s="37" t="s">
        <v>119</v>
      </c>
      <c r="C15" s="18"/>
      <c r="D15"/>
    </row>
    <row r="16" spans="1:4" ht="13.9" x14ac:dyDescent="0.4">
      <c r="A16" s="37">
        <v>14</v>
      </c>
      <c r="B16" s="37" t="s">
        <v>120</v>
      </c>
      <c r="C16" s="18"/>
      <c r="D16"/>
    </row>
    <row r="17" spans="1:4" ht="13.9" x14ac:dyDescent="0.4">
      <c r="A17" s="37">
        <v>15</v>
      </c>
      <c r="B17" s="37" t="s">
        <v>144</v>
      </c>
      <c r="C17" s="18"/>
      <c r="D17"/>
    </row>
    <row r="18" spans="1:4" ht="13.9" x14ac:dyDescent="0.4">
      <c r="A18" s="37">
        <v>16</v>
      </c>
      <c r="B18" s="37" t="s">
        <v>285</v>
      </c>
      <c r="C18" s="35"/>
      <c r="D18"/>
    </row>
    <row r="19" spans="1:4" ht="13.9" x14ac:dyDescent="0.4">
      <c r="A19" s="37">
        <v>17</v>
      </c>
      <c r="B19" s="37" t="s">
        <v>286</v>
      </c>
      <c r="C19" s="38" t="s">
        <v>38</v>
      </c>
      <c r="D19"/>
    </row>
    <row r="20" spans="1:4" ht="13.9" x14ac:dyDescent="0.4">
      <c r="A20" s="37">
        <v>18</v>
      </c>
      <c r="B20" s="37" t="s">
        <v>321</v>
      </c>
      <c r="C20" s="38"/>
      <c r="D20"/>
    </row>
    <row r="21" spans="1:4" x14ac:dyDescent="0.4">
      <c r="A21" s="37">
        <v>19</v>
      </c>
      <c r="B21" s="37" t="s">
        <v>6</v>
      </c>
      <c r="C21" s="35"/>
    </row>
    <row r="22" spans="1:4" x14ac:dyDescent="0.4">
      <c r="A22" s="37">
        <v>20</v>
      </c>
      <c r="B22" s="38"/>
      <c r="C22"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52CE2-8169-472D-B862-9D9B1EE1A218}">
  <dimension ref="A1"/>
  <sheetViews>
    <sheetView workbookViewId="0"/>
  </sheetViews>
  <sheetFormatPr baseColWidth="10" defaultColWidth="11.42578125" defaultRowHeight="13.9" x14ac:dyDescent="0.4"/>
  <cols>
    <col min="1" max="16384" width="11.42578125" style="4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4"/>
  <dimension ref="A1:C26"/>
  <sheetViews>
    <sheetView workbookViewId="0">
      <selection activeCell="B3" sqref="B3:B11"/>
    </sheetView>
  </sheetViews>
  <sheetFormatPr baseColWidth="10" defaultColWidth="11.42578125" defaultRowHeight="13.15" x14ac:dyDescent="0.4"/>
  <cols>
    <col min="1" max="1" width="13.140625" style="33" customWidth="1"/>
    <col min="2" max="2" width="54.42578125" style="33" bestFit="1" customWidth="1"/>
    <col min="3" max="16384" width="11.42578125" style="33"/>
  </cols>
  <sheetData>
    <row r="1" spans="1:3" ht="13.5" thickBot="1" x14ac:dyDescent="0.45">
      <c r="A1" s="38" t="s">
        <v>41</v>
      </c>
      <c r="B1" s="41">
        <v>24</v>
      </c>
      <c r="C1" s="38">
        <f>MAX($A$3:$A$26)-1</f>
        <v>23</v>
      </c>
    </row>
    <row r="2" spans="1:3" ht="13.5" thickTop="1" x14ac:dyDescent="0.4">
      <c r="A2" s="40" t="s">
        <v>34</v>
      </c>
      <c r="B2" s="42" t="s">
        <v>35</v>
      </c>
      <c r="C2" s="38" t="s">
        <v>36</v>
      </c>
    </row>
    <row r="3" spans="1:3" x14ac:dyDescent="0.4">
      <c r="A3" s="37">
        <v>1</v>
      </c>
      <c r="B3" s="22" t="s">
        <v>126</v>
      </c>
      <c r="C3" s="36"/>
    </row>
    <row r="4" spans="1:3" ht="26.25" x14ac:dyDescent="0.4">
      <c r="A4" s="37">
        <v>2</v>
      </c>
      <c r="B4" s="22" t="s">
        <v>125</v>
      </c>
      <c r="C4" s="18" t="s">
        <v>38</v>
      </c>
    </row>
    <row r="5" spans="1:3" x14ac:dyDescent="0.4">
      <c r="A5" s="37">
        <v>3</v>
      </c>
      <c r="B5" s="22" t="s">
        <v>127</v>
      </c>
      <c r="C5" s="18"/>
    </row>
    <row r="6" spans="1:3" x14ac:dyDescent="0.4">
      <c r="A6" s="37">
        <v>4</v>
      </c>
      <c r="B6" s="22" t="s">
        <v>128</v>
      </c>
      <c r="C6" s="18" t="s">
        <v>38</v>
      </c>
    </row>
    <row r="7" spans="1:3" x14ac:dyDescent="0.4">
      <c r="A7" s="37">
        <v>5</v>
      </c>
      <c r="B7" s="37" t="s">
        <v>315</v>
      </c>
      <c r="C7" s="18"/>
    </row>
    <row r="8" spans="1:3" ht="26.25" x14ac:dyDescent="0.4">
      <c r="A8" s="37">
        <v>6</v>
      </c>
      <c r="B8" s="37" t="s">
        <v>316</v>
      </c>
      <c r="C8" s="22" t="s">
        <v>38</v>
      </c>
    </row>
    <row r="9" spans="1:3" x14ac:dyDescent="0.4">
      <c r="A9" s="37">
        <v>7</v>
      </c>
      <c r="B9" s="37" t="s">
        <v>248</v>
      </c>
      <c r="C9" s="22"/>
    </row>
    <row r="10" spans="1:3" x14ac:dyDescent="0.4">
      <c r="A10" s="37">
        <v>8</v>
      </c>
      <c r="B10" s="22" t="s">
        <v>288</v>
      </c>
      <c r="C10" s="22"/>
    </row>
    <row r="11" spans="1:3" x14ac:dyDescent="0.4">
      <c r="A11" s="37">
        <v>9</v>
      </c>
      <c r="B11" s="22" t="s">
        <v>289</v>
      </c>
      <c r="C11" s="18" t="s">
        <v>38</v>
      </c>
    </row>
    <row r="12" spans="1:3" ht="26.25" x14ac:dyDescent="0.4">
      <c r="A12" s="37">
        <v>10</v>
      </c>
      <c r="B12" s="22" t="s">
        <v>124</v>
      </c>
      <c r="C12" s="18"/>
    </row>
    <row r="13" spans="1:3" x14ac:dyDescent="0.4">
      <c r="A13" s="37">
        <v>11</v>
      </c>
      <c r="B13" s="22" t="s">
        <v>44</v>
      </c>
      <c r="C13" s="18"/>
    </row>
    <row r="14" spans="1:3" x14ac:dyDescent="0.4">
      <c r="A14" s="37">
        <v>12</v>
      </c>
      <c r="B14" s="22" t="s">
        <v>115</v>
      </c>
      <c r="C14" s="18"/>
    </row>
    <row r="15" spans="1:3" x14ac:dyDescent="0.4">
      <c r="A15" s="37">
        <v>13</v>
      </c>
      <c r="B15" s="22" t="s">
        <v>148</v>
      </c>
      <c r="C15" s="18"/>
    </row>
    <row r="16" spans="1:3" x14ac:dyDescent="0.4">
      <c r="A16" s="37">
        <v>14</v>
      </c>
      <c r="B16" s="22" t="s">
        <v>129</v>
      </c>
      <c r="C16" s="18" t="s">
        <v>38</v>
      </c>
    </row>
    <row r="17" spans="1:3" ht="26.25" x14ac:dyDescent="0.4">
      <c r="A17" s="37">
        <v>15</v>
      </c>
      <c r="B17" s="22" t="s">
        <v>145</v>
      </c>
      <c r="C17" s="22"/>
    </row>
    <row r="18" spans="1:3" x14ac:dyDescent="0.4">
      <c r="A18" s="37">
        <v>16</v>
      </c>
      <c r="B18" s="22" t="s">
        <v>160</v>
      </c>
      <c r="C18" s="22"/>
    </row>
    <row r="19" spans="1:3" x14ac:dyDescent="0.4">
      <c r="A19" s="37">
        <v>17</v>
      </c>
      <c r="B19" s="22" t="s">
        <v>252</v>
      </c>
      <c r="C19" s="22"/>
    </row>
    <row r="20" spans="1:3" x14ac:dyDescent="0.4">
      <c r="A20" s="37">
        <v>18</v>
      </c>
      <c r="B20" s="22" t="s">
        <v>273</v>
      </c>
      <c r="C20" s="22"/>
    </row>
    <row r="21" spans="1:3" x14ac:dyDescent="0.4">
      <c r="A21" s="37">
        <v>19</v>
      </c>
      <c r="B21" s="22" t="s">
        <v>277</v>
      </c>
      <c r="C21" s="22"/>
    </row>
    <row r="22" spans="1:3" x14ac:dyDescent="0.4">
      <c r="A22" s="37">
        <v>20</v>
      </c>
      <c r="B22" s="22" t="s">
        <v>287</v>
      </c>
      <c r="C22" s="22"/>
    </row>
    <row r="23" spans="1:3" x14ac:dyDescent="0.4">
      <c r="A23" s="37">
        <v>21</v>
      </c>
      <c r="B23" s="22" t="s">
        <v>310</v>
      </c>
      <c r="C23" s="22"/>
    </row>
    <row r="24" spans="1:3" ht="39.4" x14ac:dyDescent="0.4">
      <c r="A24" s="37">
        <v>22</v>
      </c>
      <c r="B24" s="22" t="s">
        <v>322</v>
      </c>
      <c r="C24" s="22"/>
    </row>
    <row r="25" spans="1:3" x14ac:dyDescent="0.4">
      <c r="A25" s="37">
        <v>23</v>
      </c>
      <c r="B25" s="22" t="s">
        <v>6</v>
      </c>
      <c r="C25" s="35"/>
    </row>
    <row r="26" spans="1:3" x14ac:dyDescent="0.4">
      <c r="A26" s="37">
        <v>24</v>
      </c>
      <c r="B26" s="43"/>
      <c r="C26"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00DF-D881-4978-AF3A-B7A433B30477}">
  <dimension ref="A1:C7"/>
  <sheetViews>
    <sheetView workbookViewId="0">
      <selection sqref="A1:C1"/>
    </sheetView>
  </sheetViews>
  <sheetFormatPr baseColWidth="10" defaultColWidth="11.42578125" defaultRowHeight="13.9" x14ac:dyDescent="0.4"/>
  <cols>
    <col min="1" max="3" width="27.5703125" style="91" customWidth="1"/>
    <col min="4" max="16384" width="11.42578125" style="91"/>
  </cols>
  <sheetData>
    <row r="1" spans="1:3" s="90" customFormat="1" ht="15" x14ac:dyDescent="0.4">
      <c r="A1" s="116" t="s">
        <v>60</v>
      </c>
      <c r="B1" s="116"/>
      <c r="C1" s="116"/>
    </row>
    <row r="2" spans="1:3" s="90" customFormat="1" ht="79.7" customHeight="1" x14ac:dyDescent="0.4">
      <c r="A2" s="114" t="s">
        <v>294</v>
      </c>
      <c r="B2" s="115"/>
      <c r="C2" s="115"/>
    </row>
    <row r="3" spans="1:3" s="90" customFormat="1" ht="66.2" customHeight="1" x14ac:dyDescent="0.4">
      <c r="A3" s="114" t="s">
        <v>72</v>
      </c>
      <c r="B3" s="115"/>
      <c r="C3" s="115"/>
    </row>
    <row r="4" spans="1:3" s="90" customFormat="1" ht="45" customHeight="1" x14ac:dyDescent="0.4">
      <c r="A4" s="114" t="s">
        <v>61</v>
      </c>
      <c r="B4" s="115"/>
      <c r="C4" s="115"/>
    </row>
    <row r="5" spans="1:3" s="90" customFormat="1" ht="45" customHeight="1" x14ac:dyDescent="0.4">
      <c r="A5" s="114" t="s">
        <v>73</v>
      </c>
      <c r="B5" s="114"/>
      <c r="C5" s="114"/>
    </row>
    <row r="6" spans="1:3" s="90" customFormat="1" ht="70.349999999999994" customHeight="1" x14ac:dyDescent="0.4">
      <c r="A6" s="114" t="s">
        <v>74</v>
      </c>
      <c r="B6" s="115"/>
      <c r="C6" s="115"/>
    </row>
    <row r="7" spans="1:3" s="90" customFormat="1" ht="65.25" customHeight="1" x14ac:dyDescent="0.4">
      <c r="A7" s="114" t="s">
        <v>78</v>
      </c>
      <c r="B7" s="115"/>
      <c r="C7" s="11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B5B6-63F1-4A86-BD3E-78C69DD484E9}">
  <dimension ref="A1:D16"/>
  <sheetViews>
    <sheetView workbookViewId="0"/>
  </sheetViews>
  <sheetFormatPr baseColWidth="10" defaultColWidth="11.42578125" defaultRowHeight="15.4" x14ac:dyDescent="0.45"/>
  <cols>
    <col min="1" max="3" width="27.5703125" style="94" customWidth="1"/>
    <col min="4" max="16384" width="11.42578125" style="94"/>
  </cols>
  <sheetData>
    <row r="1" spans="1:4" s="93" customFormat="1" x14ac:dyDescent="0.4">
      <c r="A1" s="92" t="s">
        <v>11</v>
      </c>
      <c r="B1" s="92"/>
      <c r="C1" s="92"/>
      <c r="D1" s="92"/>
    </row>
    <row r="2" spans="1:4" s="93" customFormat="1" ht="72" customHeight="1" x14ac:dyDescent="0.4">
      <c r="A2" s="118" t="s">
        <v>24</v>
      </c>
      <c r="B2" s="119"/>
      <c r="C2" s="119"/>
    </row>
    <row r="3" spans="1:4" s="93" customFormat="1" ht="59.45" customHeight="1" x14ac:dyDescent="0.4">
      <c r="A3" s="118" t="s">
        <v>25</v>
      </c>
      <c r="B3" s="119"/>
      <c r="C3" s="119"/>
    </row>
    <row r="4" spans="1:4" s="93" customFormat="1" ht="108" customHeight="1" x14ac:dyDescent="0.4">
      <c r="A4" s="118" t="s">
        <v>26</v>
      </c>
      <c r="B4" s="119"/>
      <c r="C4" s="119"/>
    </row>
    <row r="5" spans="1:4" s="93" customFormat="1" ht="154.5" customHeight="1" x14ac:dyDescent="0.4">
      <c r="A5" s="118" t="s">
        <v>27</v>
      </c>
      <c r="B5" s="118"/>
      <c r="C5" s="118"/>
    </row>
    <row r="6" spans="1:4" s="93" customFormat="1" ht="141.94999999999999" customHeight="1" x14ac:dyDescent="0.4">
      <c r="A6" s="118" t="s">
        <v>28</v>
      </c>
      <c r="B6" s="118"/>
      <c r="C6" s="118"/>
    </row>
    <row r="7" spans="1:4" s="93" customFormat="1" ht="195.2" customHeight="1" x14ac:dyDescent="0.4">
      <c r="A7" s="118" t="s">
        <v>295</v>
      </c>
      <c r="B7" s="119"/>
      <c r="C7" s="119"/>
    </row>
    <row r="8" spans="1:4" s="93" customFormat="1" ht="79.7" customHeight="1" x14ac:dyDescent="0.4">
      <c r="A8" s="118" t="s">
        <v>58</v>
      </c>
      <c r="B8" s="119"/>
      <c r="C8" s="119"/>
    </row>
    <row r="9" spans="1:4" x14ac:dyDescent="0.45">
      <c r="A9" s="117"/>
      <c r="B9" s="117"/>
      <c r="C9" s="117"/>
    </row>
    <row r="10" spans="1:4" x14ac:dyDescent="0.45">
      <c r="A10" s="117"/>
      <c r="B10" s="117"/>
      <c r="C10" s="117"/>
    </row>
    <row r="11" spans="1:4" x14ac:dyDescent="0.45">
      <c r="A11" s="117"/>
      <c r="B11" s="117"/>
      <c r="C11" s="117"/>
    </row>
    <row r="12" spans="1:4" x14ac:dyDescent="0.45">
      <c r="A12" s="117"/>
      <c r="B12" s="117"/>
      <c r="C12" s="117"/>
    </row>
    <row r="13" spans="1:4" x14ac:dyDescent="0.45">
      <c r="A13" s="117"/>
      <c r="B13" s="117"/>
      <c r="C13" s="117"/>
    </row>
    <row r="14" spans="1:4" x14ac:dyDescent="0.45">
      <c r="A14" s="117"/>
      <c r="B14" s="117"/>
      <c r="C14" s="117"/>
    </row>
    <row r="15" spans="1:4" x14ac:dyDescent="0.45">
      <c r="A15" s="117"/>
      <c r="B15" s="117"/>
      <c r="C15" s="117"/>
    </row>
    <row r="16" spans="1:4" x14ac:dyDescent="0.45">
      <c r="A16" s="117"/>
      <c r="B16" s="117"/>
      <c r="C16" s="117"/>
    </row>
  </sheetData>
  <sheetProtection algorithmName="SHA-512" hashValue="NHjwDH/y4j5zdu/6aDc4djw33nAtLyckh2fsyp+OI2ClodyMEQrzbzuMdm723mgy0Qyhdjs4pMhwuwjNcJjZBA==" saltValue="0JnY08p1TGA9exBnlbaE6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346D-2A1F-4FCB-8EF2-FE277AB1863B}">
  <sheetPr>
    <pageSetUpPr fitToPage="1"/>
  </sheetPr>
  <dimension ref="A1:E11"/>
  <sheetViews>
    <sheetView workbookViewId="0">
      <selection sqref="A1:C1"/>
    </sheetView>
  </sheetViews>
  <sheetFormatPr baseColWidth="10" defaultColWidth="11.42578125" defaultRowHeight="15.4" x14ac:dyDescent="0.45"/>
  <cols>
    <col min="1" max="3" width="27.5703125" style="95" customWidth="1"/>
    <col min="4" max="16384" width="11.42578125" style="95"/>
  </cols>
  <sheetData>
    <row r="1" spans="1:5" ht="27.75" customHeight="1" x14ac:dyDescent="0.45">
      <c r="A1" s="120" t="s">
        <v>296</v>
      </c>
      <c r="B1" s="120"/>
      <c r="C1" s="120"/>
    </row>
    <row r="2" spans="1:5" s="96" customFormat="1" ht="100.35" customHeight="1" x14ac:dyDescent="0.4">
      <c r="A2" s="118" t="s">
        <v>297</v>
      </c>
      <c r="B2" s="119"/>
      <c r="C2" s="119"/>
      <c r="E2" s="97"/>
    </row>
    <row r="3" spans="1:5" s="96" customFormat="1" ht="45" customHeight="1" x14ac:dyDescent="0.4">
      <c r="A3" s="118" t="s">
        <v>298</v>
      </c>
      <c r="B3" s="119"/>
      <c r="C3" s="119"/>
      <c r="E3" s="97"/>
    </row>
    <row r="4" spans="1:5" s="96" customFormat="1" ht="66.75" customHeight="1" x14ac:dyDescent="0.4">
      <c r="A4" s="121" t="s">
        <v>299</v>
      </c>
      <c r="B4" s="122"/>
      <c r="C4" s="123"/>
      <c r="E4" s="97"/>
    </row>
    <row r="5" spans="1:5" ht="30.75" x14ac:dyDescent="0.45">
      <c r="A5" s="98" t="s">
        <v>39</v>
      </c>
      <c r="B5" s="98" t="s">
        <v>43</v>
      </c>
    </row>
    <row r="6" spans="1:5" x14ac:dyDescent="0.45">
      <c r="A6" s="99">
        <v>1379</v>
      </c>
      <c r="B6" s="99">
        <v>1380</v>
      </c>
    </row>
    <row r="7" spans="1:5" x14ac:dyDescent="0.45">
      <c r="A7" s="99">
        <v>179.34</v>
      </c>
      <c r="B7" s="99">
        <v>179</v>
      </c>
    </row>
    <row r="8" spans="1:5" x14ac:dyDescent="0.45">
      <c r="A8" s="99">
        <v>80.12</v>
      </c>
      <c r="B8" s="99">
        <v>80.099999999999994</v>
      </c>
    </row>
    <row r="9" spans="1:5" x14ac:dyDescent="0.45">
      <c r="A9" s="99">
        <v>7.8</v>
      </c>
      <c r="B9" s="100">
        <v>7.8</v>
      </c>
    </row>
    <row r="10" spans="1:5" ht="24" hidden="1" customHeight="1" x14ac:dyDescent="0.45">
      <c r="A10" s="124"/>
      <c r="B10" s="125"/>
      <c r="C10" s="125"/>
    </row>
    <row r="11" spans="1:5" x14ac:dyDescent="0.45">
      <c r="A11" s="99">
        <v>7.8320000000000001E-2</v>
      </c>
      <c r="B11" s="101">
        <v>7.8299999999999995E-2</v>
      </c>
    </row>
  </sheetData>
  <sheetProtection algorithmName="SHA-512" hashValue="LNUu8ueI7y6kiFCdIZD1DV6Us2Kp0k6NK02kBXFYyoDUvJfsce9tA0LwBJrxm4VAtai0Y3vYHa9OkOpbZyUWbA==" saltValue="jZK9IJIn9P0ONYS1FVyT/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4393-32D8-4488-A994-7BA035491ADB}">
  <dimension ref="A1:H20"/>
  <sheetViews>
    <sheetView zoomScaleNormal="100" workbookViewId="0">
      <selection sqref="A1:H1"/>
    </sheetView>
  </sheetViews>
  <sheetFormatPr baseColWidth="10" defaultColWidth="11.42578125" defaultRowHeight="13.9" x14ac:dyDescent="0.4"/>
  <cols>
    <col min="1" max="8" width="10.5703125" style="103" customWidth="1"/>
    <col min="9" max="256" width="11.42578125" style="103"/>
    <col min="257" max="264" width="10.5703125" style="103" customWidth="1"/>
    <col min="265" max="512" width="11.42578125" style="103"/>
    <col min="513" max="520" width="10.5703125" style="103" customWidth="1"/>
    <col min="521" max="768" width="11.42578125" style="103"/>
    <col min="769" max="776" width="10.5703125" style="103" customWidth="1"/>
    <col min="777" max="1024" width="11.42578125" style="103"/>
    <col min="1025" max="1032" width="10.5703125" style="103" customWidth="1"/>
    <col min="1033" max="1280" width="11.42578125" style="103"/>
    <col min="1281" max="1288" width="10.5703125" style="103" customWidth="1"/>
    <col min="1289" max="1536" width="11.42578125" style="103"/>
    <col min="1537" max="1544" width="10.5703125" style="103" customWidth="1"/>
    <col min="1545" max="1792" width="11.42578125" style="103"/>
    <col min="1793" max="1800" width="10.5703125" style="103" customWidth="1"/>
    <col min="1801" max="2048" width="11.42578125" style="103"/>
    <col min="2049" max="2056" width="10.5703125" style="103" customWidth="1"/>
    <col min="2057" max="2304" width="11.42578125" style="103"/>
    <col min="2305" max="2312" width="10.5703125" style="103" customWidth="1"/>
    <col min="2313" max="2560" width="11.42578125" style="103"/>
    <col min="2561" max="2568" width="10.5703125" style="103" customWidth="1"/>
    <col min="2569" max="2816" width="11.42578125" style="103"/>
    <col min="2817" max="2824" width="10.5703125" style="103" customWidth="1"/>
    <col min="2825" max="3072" width="11.42578125" style="103"/>
    <col min="3073" max="3080" width="10.5703125" style="103" customWidth="1"/>
    <col min="3081" max="3328" width="11.42578125" style="103"/>
    <col min="3329" max="3336" width="10.5703125" style="103" customWidth="1"/>
    <col min="3337" max="3584" width="11.42578125" style="103"/>
    <col min="3585" max="3592" width="10.5703125" style="103" customWidth="1"/>
    <col min="3593" max="3840" width="11.42578125" style="103"/>
    <col min="3841" max="3848" width="10.5703125" style="103" customWidth="1"/>
    <col min="3849" max="4096" width="11.42578125" style="103"/>
    <col min="4097" max="4104" width="10.5703125" style="103" customWidth="1"/>
    <col min="4105" max="4352" width="11.42578125" style="103"/>
    <col min="4353" max="4360" width="10.5703125" style="103" customWidth="1"/>
    <col min="4361" max="4608" width="11.42578125" style="103"/>
    <col min="4609" max="4616" width="10.5703125" style="103" customWidth="1"/>
    <col min="4617" max="4864" width="11.42578125" style="103"/>
    <col min="4865" max="4872" width="10.5703125" style="103" customWidth="1"/>
    <col min="4873" max="5120" width="11.42578125" style="103"/>
    <col min="5121" max="5128" width="10.5703125" style="103" customWidth="1"/>
    <col min="5129" max="5376" width="11.42578125" style="103"/>
    <col min="5377" max="5384" width="10.5703125" style="103" customWidth="1"/>
    <col min="5385" max="5632" width="11.42578125" style="103"/>
    <col min="5633" max="5640" width="10.5703125" style="103" customWidth="1"/>
    <col min="5641" max="5888" width="11.42578125" style="103"/>
    <col min="5889" max="5896" width="10.5703125" style="103" customWidth="1"/>
    <col min="5897" max="6144" width="11.42578125" style="103"/>
    <col min="6145" max="6152" width="10.5703125" style="103" customWidth="1"/>
    <col min="6153" max="6400" width="11.42578125" style="103"/>
    <col min="6401" max="6408" width="10.5703125" style="103" customWidth="1"/>
    <col min="6409" max="6656" width="11.42578125" style="103"/>
    <col min="6657" max="6664" width="10.5703125" style="103" customWidth="1"/>
    <col min="6665" max="6912" width="11.42578125" style="103"/>
    <col min="6913" max="6920" width="10.5703125" style="103" customWidth="1"/>
    <col min="6921" max="7168" width="11.42578125" style="103"/>
    <col min="7169" max="7176" width="10.5703125" style="103" customWidth="1"/>
    <col min="7177" max="7424" width="11.42578125" style="103"/>
    <col min="7425" max="7432" width="10.5703125" style="103" customWidth="1"/>
    <col min="7433" max="7680" width="11.42578125" style="103"/>
    <col min="7681" max="7688" width="10.5703125" style="103" customWidth="1"/>
    <col min="7689" max="7936" width="11.42578125" style="103"/>
    <col min="7937" max="7944" width="10.5703125" style="103" customWidth="1"/>
    <col min="7945" max="8192" width="11.42578125" style="103"/>
    <col min="8193" max="8200" width="10.5703125" style="103" customWidth="1"/>
    <col min="8201" max="8448" width="11.42578125" style="103"/>
    <col min="8449" max="8456" width="10.5703125" style="103" customWidth="1"/>
    <col min="8457" max="8704" width="11.42578125" style="103"/>
    <col min="8705" max="8712" width="10.5703125" style="103" customWidth="1"/>
    <col min="8713" max="8960" width="11.42578125" style="103"/>
    <col min="8961" max="8968" width="10.5703125" style="103" customWidth="1"/>
    <col min="8969" max="9216" width="11.42578125" style="103"/>
    <col min="9217" max="9224" width="10.5703125" style="103" customWidth="1"/>
    <col min="9225" max="9472" width="11.42578125" style="103"/>
    <col min="9473" max="9480" width="10.5703125" style="103" customWidth="1"/>
    <col min="9481" max="9728" width="11.42578125" style="103"/>
    <col min="9729" max="9736" width="10.5703125" style="103" customWidth="1"/>
    <col min="9737" max="9984" width="11.42578125" style="103"/>
    <col min="9985" max="9992" width="10.5703125" style="103" customWidth="1"/>
    <col min="9993" max="10240" width="11.42578125" style="103"/>
    <col min="10241" max="10248" width="10.5703125" style="103" customWidth="1"/>
    <col min="10249" max="10496" width="11.42578125" style="103"/>
    <col min="10497" max="10504" width="10.5703125" style="103" customWidth="1"/>
    <col min="10505" max="10752" width="11.42578125" style="103"/>
    <col min="10753" max="10760" width="10.5703125" style="103" customWidth="1"/>
    <col min="10761" max="11008" width="11.42578125" style="103"/>
    <col min="11009" max="11016" width="10.5703125" style="103" customWidth="1"/>
    <col min="11017" max="11264" width="11.42578125" style="103"/>
    <col min="11265" max="11272" width="10.5703125" style="103" customWidth="1"/>
    <col min="11273" max="11520" width="11.42578125" style="103"/>
    <col min="11521" max="11528" width="10.5703125" style="103" customWidth="1"/>
    <col min="11529" max="11776" width="11.42578125" style="103"/>
    <col min="11777" max="11784" width="10.5703125" style="103" customWidth="1"/>
    <col min="11785" max="12032" width="11.42578125" style="103"/>
    <col min="12033" max="12040" width="10.5703125" style="103" customWidth="1"/>
    <col min="12041" max="12288" width="11.42578125" style="103"/>
    <col min="12289" max="12296" width="10.5703125" style="103" customWidth="1"/>
    <col min="12297" max="12544" width="11.42578125" style="103"/>
    <col min="12545" max="12552" width="10.5703125" style="103" customWidth="1"/>
    <col min="12553" max="12800" width="11.42578125" style="103"/>
    <col min="12801" max="12808" width="10.5703125" style="103" customWidth="1"/>
    <col min="12809" max="13056" width="11.42578125" style="103"/>
    <col min="13057" max="13064" width="10.5703125" style="103" customWidth="1"/>
    <col min="13065" max="13312" width="11.42578125" style="103"/>
    <col min="13313" max="13320" width="10.5703125" style="103" customWidth="1"/>
    <col min="13321" max="13568" width="11.42578125" style="103"/>
    <col min="13569" max="13576" width="10.5703125" style="103" customWidth="1"/>
    <col min="13577" max="13824" width="11.42578125" style="103"/>
    <col min="13825" max="13832" width="10.5703125" style="103" customWidth="1"/>
    <col min="13833" max="14080" width="11.42578125" style="103"/>
    <col min="14081" max="14088" width="10.5703125" style="103" customWidth="1"/>
    <col min="14089" max="14336" width="11.42578125" style="103"/>
    <col min="14337" max="14344" width="10.5703125" style="103" customWidth="1"/>
    <col min="14345" max="14592" width="11.42578125" style="103"/>
    <col min="14593" max="14600" width="10.5703125" style="103" customWidth="1"/>
    <col min="14601" max="14848" width="11.42578125" style="103"/>
    <col min="14849" max="14856" width="10.5703125" style="103" customWidth="1"/>
    <col min="14857" max="15104" width="11.42578125" style="103"/>
    <col min="15105" max="15112" width="10.5703125" style="103" customWidth="1"/>
    <col min="15113" max="15360" width="11.42578125" style="103"/>
    <col min="15361" max="15368" width="10.5703125" style="103" customWidth="1"/>
    <col min="15369" max="15616" width="11.42578125" style="103"/>
    <col min="15617" max="15624" width="10.5703125" style="103" customWidth="1"/>
    <col min="15625" max="15872" width="11.42578125" style="103"/>
    <col min="15873" max="15880" width="10.5703125" style="103" customWidth="1"/>
    <col min="15881" max="16128" width="11.42578125" style="103"/>
    <col min="16129" max="16136" width="10.5703125" style="103" customWidth="1"/>
    <col min="16137" max="16384" width="11.42578125" style="103"/>
  </cols>
  <sheetData>
    <row r="1" spans="1:8" s="102" customFormat="1" ht="20.100000000000001" customHeight="1" x14ac:dyDescent="0.4">
      <c r="A1" s="128" t="s">
        <v>257</v>
      </c>
      <c r="B1" s="128"/>
      <c r="C1" s="128"/>
      <c r="D1" s="128"/>
      <c r="E1" s="128"/>
      <c r="F1" s="128"/>
      <c r="G1" s="128"/>
      <c r="H1" s="128"/>
    </row>
    <row r="2" spans="1:8" s="102" customFormat="1" ht="43.5" customHeight="1" x14ac:dyDescent="0.4">
      <c r="A2" s="127" t="s">
        <v>258</v>
      </c>
      <c r="B2" s="127"/>
      <c r="C2" s="127"/>
      <c r="D2" s="127"/>
      <c r="E2" s="127"/>
      <c r="F2" s="127"/>
      <c r="G2" s="127"/>
      <c r="H2" s="127"/>
    </row>
    <row r="3" spans="1:8" s="102" customFormat="1" ht="35.1" customHeight="1" x14ac:dyDescent="0.4">
      <c r="A3" s="127" t="s">
        <v>259</v>
      </c>
      <c r="B3" s="127"/>
      <c r="C3" s="127"/>
      <c r="D3" s="127"/>
      <c r="E3" s="127"/>
      <c r="F3" s="127"/>
      <c r="G3" s="127"/>
      <c r="H3" s="127"/>
    </row>
    <row r="4" spans="1:8" s="102" customFormat="1" ht="99.75" customHeight="1" x14ac:dyDescent="0.4">
      <c r="A4" s="127" t="s">
        <v>300</v>
      </c>
      <c r="B4" s="127"/>
      <c r="C4" s="127"/>
      <c r="D4" s="127"/>
      <c r="E4" s="127"/>
      <c r="F4" s="127"/>
      <c r="G4" s="127"/>
      <c r="H4" s="127"/>
    </row>
    <row r="5" spans="1:8" s="102" customFormat="1" ht="53.1" customHeight="1" x14ac:dyDescent="0.4">
      <c r="A5" s="127" t="s">
        <v>260</v>
      </c>
      <c r="B5" s="127"/>
      <c r="C5" s="127"/>
      <c r="D5" s="127"/>
      <c r="E5" s="127"/>
      <c r="F5" s="127"/>
      <c r="G5" s="127"/>
      <c r="H5" s="127"/>
    </row>
    <row r="6" spans="1:8" s="102" customFormat="1" ht="35.1" customHeight="1" x14ac:dyDescent="0.4">
      <c r="A6" s="127" t="s">
        <v>261</v>
      </c>
      <c r="B6" s="127"/>
      <c r="C6" s="127"/>
      <c r="D6" s="127"/>
      <c r="E6" s="127"/>
      <c r="F6" s="127"/>
      <c r="G6" s="127"/>
      <c r="H6" s="127"/>
    </row>
    <row r="7" spans="1:8" s="102" customFormat="1" ht="88.35" customHeight="1" x14ac:dyDescent="0.4">
      <c r="A7" s="127" t="s">
        <v>262</v>
      </c>
      <c r="B7" s="127"/>
      <c r="C7" s="127"/>
      <c r="D7" s="127"/>
      <c r="E7" s="127"/>
      <c r="F7" s="127"/>
      <c r="G7" s="127"/>
      <c r="H7" s="127"/>
    </row>
    <row r="8" spans="1:8" s="102" customFormat="1" ht="88.35" customHeight="1" x14ac:dyDescent="0.4">
      <c r="A8" s="127" t="s">
        <v>263</v>
      </c>
      <c r="B8" s="127"/>
      <c r="C8" s="127"/>
      <c r="D8" s="127"/>
      <c r="E8" s="127"/>
      <c r="F8" s="127"/>
      <c r="G8" s="127"/>
      <c r="H8" s="127"/>
    </row>
    <row r="9" spans="1:8" s="102" customFormat="1" ht="70.349999999999994" customHeight="1" x14ac:dyDescent="0.4">
      <c r="A9" s="127" t="s">
        <v>301</v>
      </c>
      <c r="B9" s="127"/>
      <c r="C9" s="127"/>
      <c r="D9" s="127"/>
      <c r="E9" s="127"/>
      <c r="F9" s="127"/>
      <c r="G9" s="127"/>
      <c r="H9" s="127"/>
    </row>
    <row r="10" spans="1:8" s="102" customFormat="1" ht="53.1" customHeight="1" x14ac:dyDescent="0.4">
      <c r="A10" s="127" t="s">
        <v>264</v>
      </c>
      <c r="B10" s="127"/>
      <c r="C10" s="127"/>
      <c r="D10" s="127"/>
      <c r="E10" s="127"/>
      <c r="F10" s="127"/>
      <c r="G10" s="127"/>
      <c r="H10" s="127"/>
    </row>
    <row r="11" spans="1:8" s="102" customFormat="1" ht="122.85" customHeight="1" x14ac:dyDescent="0.4">
      <c r="A11" s="129" t="s">
        <v>302</v>
      </c>
      <c r="B11" s="127"/>
      <c r="C11" s="127"/>
      <c r="D11" s="127"/>
      <c r="E11" s="127"/>
      <c r="F11" s="127"/>
      <c r="G11" s="127"/>
      <c r="H11" s="127"/>
    </row>
    <row r="12" spans="1:8" s="102" customFormat="1" ht="35.1" customHeight="1" x14ac:dyDescent="0.4">
      <c r="A12" s="127" t="s">
        <v>265</v>
      </c>
      <c r="B12" s="127"/>
      <c r="C12" s="127"/>
      <c r="D12" s="127"/>
      <c r="E12" s="127"/>
      <c r="F12" s="127"/>
      <c r="G12" s="127"/>
      <c r="H12" s="127"/>
    </row>
    <row r="13" spans="1:8" s="102" customFormat="1" ht="97.35" customHeight="1" x14ac:dyDescent="0.4">
      <c r="A13" s="127" t="s">
        <v>266</v>
      </c>
      <c r="B13" s="127"/>
      <c r="C13" s="127"/>
      <c r="D13" s="127"/>
      <c r="E13" s="127"/>
      <c r="F13" s="127"/>
      <c r="G13" s="127"/>
      <c r="H13" s="127"/>
    </row>
    <row r="14" spans="1:8" s="102" customFormat="1" ht="97.35" customHeight="1" x14ac:dyDescent="0.4">
      <c r="A14" s="127" t="s">
        <v>267</v>
      </c>
      <c r="B14" s="127"/>
      <c r="C14" s="127"/>
      <c r="D14" s="127"/>
      <c r="E14" s="127"/>
      <c r="F14" s="127"/>
      <c r="G14" s="127"/>
      <c r="H14" s="127"/>
    </row>
    <row r="15" spans="1:8" s="102" customFormat="1" ht="20.100000000000001" customHeight="1" x14ac:dyDescent="0.4">
      <c r="A15" s="127" t="s">
        <v>268</v>
      </c>
      <c r="B15" s="127"/>
      <c r="C15" s="127"/>
      <c r="D15" s="127"/>
      <c r="E15" s="127"/>
      <c r="F15" s="127"/>
      <c r="G15" s="127"/>
      <c r="H15" s="127"/>
    </row>
    <row r="16" spans="1:8" x14ac:dyDescent="0.4">
      <c r="A16" s="126"/>
      <c r="B16" s="126"/>
      <c r="C16" s="126"/>
      <c r="D16" s="126"/>
      <c r="E16" s="126"/>
      <c r="F16" s="126"/>
      <c r="G16" s="126"/>
      <c r="H16" s="126"/>
    </row>
    <row r="17" spans="1:8" x14ac:dyDescent="0.4">
      <c r="A17" s="126"/>
      <c r="B17" s="126"/>
      <c r="C17" s="126"/>
      <c r="D17" s="126"/>
      <c r="E17" s="126"/>
      <c r="F17" s="126"/>
      <c r="G17" s="126"/>
      <c r="H17" s="126"/>
    </row>
    <row r="18" spans="1:8" x14ac:dyDescent="0.4">
      <c r="A18" s="126"/>
      <c r="B18" s="126"/>
      <c r="C18" s="126"/>
      <c r="D18" s="126"/>
      <c r="E18" s="126"/>
      <c r="F18" s="126"/>
      <c r="G18" s="126"/>
      <c r="H18" s="126"/>
    </row>
    <row r="19" spans="1:8" x14ac:dyDescent="0.4">
      <c r="A19" s="126"/>
      <c r="B19" s="126"/>
      <c r="C19" s="126"/>
      <c r="D19" s="126"/>
      <c r="E19" s="126"/>
      <c r="F19" s="126"/>
      <c r="G19" s="126"/>
      <c r="H19" s="126"/>
    </row>
    <row r="20" spans="1:8" x14ac:dyDescent="0.4">
      <c r="A20" s="126"/>
      <c r="B20" s="126"/>
      <c r="C20" s="126"/>
      <c r="D20" s="126"/>
      <c r="E20" s="126"/>
      <c r="F20" s="126"/>
      <c r="G20" s="126"/>
      <c r="H20" s="126"/>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3817-861B-4D65-9255-22B65017DB45}">
  <dimension ref="A1:I53"/>
  <sheetViews>
    <sheetView workbookViewId="0"/>
  </sheetViews>
  <sheetFormatPr baseColWidth="10" defaultColWidth="10.5703125" defaultRowHeight="13.9" x14ac:dyDescent="0.4"/>
  <cols>
    <col min="1" max="16384" width="10.5703125" style="91"/>
  </cols>
  <sheetData>
    <row r="1" spans="1:9" x14ac:dyDescent="0.4">
      <c r="A1" s="105"/>
      <c r="B1" s="105"/>
      <c r="C1" s="105"/>
      <c r="D1" s="105"/>
      <c r="E1" s="105"/>
      <c r="F1" s="105"/>
      <c r="G1" s="105"/>
      <c r="H1" s="105"/>
      <c r="I1" s="105"/>
    </row>
    <row r="2" spans="1:9" x14ac:dyDescent="0.4">
      <c r="A2" s="105"/>
      <c r="B2" s="105"/>
      <c r="C2" s="105"/>
      <c r="D2" s="105"/>
      <c r="E2" s="105"/>
      <c r="F2" s="105"/>
      <c r="G2" s="105"/>
      <c r="H2" s="105"/>
      <c r="I2" s="105"/>
    </row>
    <row r="3" spans="1:9" x14ac:dyDescent="0.4">
      <c r="A3" s="105"/>
      <c r="B3" s="105"/>
      <c r="C3" s="105"/>
      <c r="D3" s="105"/>
      <c r="E3" s="105"/>
      <c r="F3" s="105"/>
      <c r="G3" s="105"/>
      <c r="H3" s="105"/>
      <c r="I3" s="105"/>
    </row>
    <row r="4" spans="1:9" x14ac:dyDescent="0.4">
      <c r="A4" s="105"/>
      <c r="B4" s="105"/>
      <c r="C4" s="105"/>
      <c r="D4" s="105"/>
      <c r="E4" s="105"/>
      <c r="F4" s="105"/>
      <c r="G4" s="105"/>
      <c r="H4" s="105"/>
      <c r="I4" s="105"/>
    </row>
    <row r="5" spans="1:9" x14ac:dyDescent="0.4">
      <c r="A5" s="105"/>
      <c r="B5" s="105"/>
      <c r="C5" s="105"/>
      <c r="D5" s="105"/>
      <c r="E5" s="105"/>
      <c r="F5" s="105"/>
      <c r="G5" s="105"/>
      <c r="H5" s="105"/>
      <c r="I5" s="105"/>
    </row>
    <row r="6" spans="1:9" x14ac:dyDescent="0.4">
      <c r="A6" s="105"/>
      <c r="B6" s="105"/>
      <c r="C6" s="105"/>
      <c r="D6" s="105"/>
      <c r="E6" s="105"/>
      <c r="F6" s="105"/>
      <c r="G6" s="105"/>
      <c r="H6" s="105"/>
      <c r="I6" s="105"/>
    </row>
    <row r="7" spans="1:9" x14ac:dyDescent="0.4">
      <c r="A7" s="105"/>
      <c r="B7" s="105"/>
      <c r="C7" s="105"/>
      <c r="D7" s="105"/>
      <c r="E7" s="105"/>
      <c r="F7" s="105"/>
      <c r="G7" s="105"/>
      <c r="H7" s="105"/>
      <c r="I7" s="105"/>
    </row>
    <row r="8" spans="1:9" x14ac:dyDescent="0.4">
      <c r="A8" s="105"/>
      <c r="B8" s="105"/>
      <c r="C8" s="105"/>
      <c r="D8" s="105"/>
      <c r="E8" s="105"/>
      <c r="F8" s="105"/>
      <c r="G8" s="105"/>
      <c r="H8" s="105"/>
      <c r="I8" s="105"/>
    </row>
    <row r="9" spans="1:9" x14ac:dyDescent="0.4">
      <c r="A9" s="105"/>
      <c r="B9" s="105"/>
      <c r="C9" s="105"/>
      <c r="D9" s="105"/>
      <c r="E9" s="105"/>
      <c r="F9" s="105"/>
      <c r="G9" s="105"/>
      <c r="H9" s="105"/>
      <c r="I9" s="105"/>
    </row>
    <row r="10" spans="1:9" x14ac:dyDescent="0.4">
      <c r="A10" s="105"/>
      <c r="B10" s="105"/>
      <c r="C10" s="105"/>
      <c r="D10" s="105"/>
      <c r="E10" s="105"/>
      <c r="F10" s="105"/>
      <c r="G10" s="105"/>
      <c r="H10" s="105"/>
      <c r="I10" s="105"/>
    </row>
    <row r="11" spans="1:9" x14ac:dyDescent="0.4">
      <c r="A11" s="105"/>
      <c r="B11" s="105"/>
      <c r="C11" s="105"/>
      <c r="D11" s="105"/>
      <c r="E11" s="105"/>
      <c r="F11" s="105"/>
      <c r="G11" s="105"/>
      <c r="H11" s="105"/>
      <c r="I11" s="105"/>
    </row>
    <row r="12" spans="1:9" x14ac:dyDescent="0.4">
      <c r="A12" s="105"/>
      <c r="B12" s="105"/>
      <c r="C12" s="105"/>
      <c r="D12" s="105"/>
      <c r="E12" s="105"/>
      <c r="F12" s="105"/>
      <c r="G12" s="105"/>
      <c r="H12" s="105"/>
      <c r="I12" s="105"/>
    </row>
    <row r="13" spans="1:9" x14ac:dyDescent="0.4">
      <c r="A13" s="105"/>
      <c r="B13" s="105"/>
      <c r="C13" s="105"/>
      <c r="D13" s="105"/>
      <c r="E13" s="105"/>
      <c r="F13" s="105"/>
      <c r="G13" s="105"/>
      <c r="H13" s="105"/>
      <c r="I13" s="105"/>
    </row>
    <row r="14" spans="1:9" x14ac:dyDescent="0.4">
      <c r="A14" s="105"/>
      <c r="B14" s="105"/>
      <c r="C14" s="105"/>
      <c r="D14" s="105"/>
      <c r="E14" s="105"/>
      <c r="F14" s="105"/>
      <c r="G14" s="105"/>
      <c r="H14" s="105"/>
      <c r="I14" s="105"/>
    </row>
    <row r="15" spans="1:9" x14ac:dyDescent="0.4">
      <c r="A15" s="105"/>
      <c r="B15" s="105"/>
      <c r="C15" s="105"/>
      <c r="D15" s="105"/>
      <c r="E15" s="105"/>
      <c r="F15" s="105"/>
      <c r="G15" s="105"/>
      <c r="H15" s="105"/>
      <c r="I15" s="105"/>
    </row>
    <row r="16" spans="1:9" x14ac:dyDescent="0.4">
      <c r="A16" s="105"/>
      <c r="B16" s="105"/>
      <c r="C16" s="105"/>
      <c r="D16" s="105"/>
      <c r="E16" s="105"/>
      <c r="F16" s="105"/>
      <c r="G16" s="105"/>
      <c r="H16" s="105"/>
      <c r="I16" s="105"/>
    </row>
    <row r="17" spans="1:9" x14ac:dyDescent="0.4">
      <c r="A17" s="105"/>
      <c r="B17" s="105"/>
      <c r="C17" s="105"/>
      <c r="D17" s="105"/>
      <c r="E17" s="105"/>
      <c r="F17" s="105"/>
      <c r="G17" s="105"/>
      <c r="H17" s="105"/>
      <c r="I17" s="105"/>
    </row>
    <row r="18" spans="1:9" x14ac:dyDescent="0.4">
      <c r="A18" s="105"/>
      <c r="B18" s="105"/>
      <c r="C18" s="105"/>
      <c r="D18" s="105"/>
      <c r="E18" s="105"/>
      <c r="F18" s="105"/>
      <c r="G18" s="105"/>
      <c r="H18" s="105"/>
      <c r="I18" s="105"/>
    </row>
    <row r="19" spans="1:9" x14ac:dyDescent="0.4">
      <c r="A19" s="105"/>
      <c r="B19" s="105"/>
      <c r="C19" s="105"/>
      <c r="D19" s="105"/>
      <c r="E19" s="105"/>
      <c r="F19" s="105"/>
      <c r="G19" s="105"/>
      <c r="H19" s="105"/>
      <c r="I19" s="105"/>
    </row>
    <row r="20" spans="1:9" x14ac:dyDescent="0.4">
      <c r="A20" s="105"/>
      <c r="B20" s="105"/>
      <c r="C20" s="105"/>
      <c r="D20" s="105"/>
      <c r="E20" s="105"/>
      <c r="F20" s="105"/>
      <c r="G20" s="105"/>
      <c r="H20" s="105"/>
      <c r="I20" s="105"/>
    </row>
    <row r="21" spans="1:9" x14ac:dyDescent="0.4">
      <c r="A21" s="105"/>
      <c r="B21" s="105"/>
      <c r="C21" s="105"/>
      <c r="D21" s="105"/>
      <c r="E21" s="105"/>
      <c r="F21" s="105"/>
      <c r="G21" s="105"/>
      <c r="H21" s="105"/>
      <c r="I21" s="105"/>
    </row>
    <row r="22" spans="1:9" x14ac:dyDescent="0.4">
      <c r="A22" s="105"/>
      <c r="B22" s="105"/>
      <c r="C22" s="105"/>
      <c r="D22" s="105"/>
      <c r="E22" s="105"/>
      <c r="F22" s="105"/>
      <c r="G22" s="105"/>
      <c r="H22" s="105"/>
      <c r="I22" s="105"/>
    </row>
    <row r="23" spans="1:9" x14ac:dyDescent="0.4">
      <c r="A23" s="105"/>
      <c r="B23" s="105"/>
      <c r="C23" s="105"/>
      <c r="D23" s="105"/>
      <c r="E23" s="105"/>
      <c r="F23" s="105"/>
      <c r="G23" s="105"/>
      <c r="H23" s="105"/>
      <c r="I23" s="105"/>
    </row>
    <row r="24" spans="1:9" x14ac:dyDescent="0.4">
      <c r="A24" s="105"/>
      <c r="B24" s="105"/>
      <c r="C24" s="105"/>
      <c r="D24" s="105"/>
      <c r="E24" s="105"/>
      <c r="F24" s="105"/>
      <c r="G24" s="105"/>
      <c r="H24" s="105"/>
      <c r="I24" s="105"/>
    </row>
    <row r="25" spans="1:9" x14ac:dyDescent="0.4">
      <c r="A25" s="105"/>
      <c r="B25" s="105"/>
      <c r="C25" s="105"/>
      <c r="D25" s="105"/>
      <c r="E25" s="105"/>
      <c r="F25" s="105"/>
      <c r="G25" s="105"/>
      <c r="H25" s="105"/>
      <c r="I25" s="105"/>
    </row>
    <row r="26" spans="1:9" x14ac:dyDescent="0.4">
      <c r="A26" s="105"/>
      <c r="B26" s="105"/>
      <c r="C26" s="105"/>
      <c r="D26" s="105"/>
      <c r="E26" s="105"/>
      <c r="F26" s="105"/>
      <c r="G26" s="105"/>
      <c r="H26" s="105"/>
      <c r="I26" s="105"/>
    </row>
    <row r="27" spans="1:9" x14ac:dyDescent="0.4">
      <c r="A27" s="105"/>
      <c r="B27" s="105"/>
      <c r="C27" s="105"/>
      <c r="D27" s="105"/>
      <c r="E27" s="105"/>
      <c r="F27" s="105"/>
      <c r="G27" s="105"/>
      <c r="H27" s="105"/>
      <c r="I27" s="105"/>
    </row>
    <row r="28" spans="1:9" x14ac:dyDescent="0.4">
      <c r="A28" s="105"/>
      <c r="B28" s="105"/>
      <c r="C28" s="105"/>
      <c r="D28" s="105"/>
      <c r="E28" s="105"/>
      <c r="F28" s="105"/>
      <c r="G28" s="105"/>
      <c r="H28" s="105"/>
      <c r="I28" s="105"/>
    </row>
    <row r="29" spans="1:9" x14ac:dyDescent="0.4">
      <c r="A29" s="105"/>
      <c r="B29" s="105"/>
      <c r="C29" s="105"/>
      <c r="D29" s="105"/>
      <c r="E29" s="105"/>
      <c r="F29" s="105"/>
      <c r="G29" s="105"/>
      <c r="H29" s="105"/>
      <c r="I29" s="105"/>
    </row>
    <row r="30" spans="1:9" x14ac:dyDescent="0.4">
      <c r="A30" s="105"/>
      <c r="B30" s="105"/>
      <c r="C30" s="105"/>
      <c r="D30" s="105"/>
      <c r="E30" s="105"/>
      <c r="F30" s="105"/>
      <c r="G30" s="105"/>
      <c r="H30" s="105"/>
      <c r="I30" s="105"/>
    </row>
    <row r="31" spans="1:9" x14ac:dyDescent="0.4">
      <c r="A31" s="105"/>
      <c r="B31" s="105"/>
      <c r="C31" s="105"/>
      <c r="D31" s="105"/>
      <c r="E31" s="105"/>
      <c r="F31" s="105"/>
      <c r="G31" s="105"/>
      <c r="H31" s="105"/>
      <c r="I31" s="105"/>
    </row>
    <row r="32" spans="1:9" x14ac:dyDescent="0.4">
      <c r="A32" s="105"/>
      <c r="B32" s="105"/>
      <c r="C32" s="105"/>
      <c r="D32" s="105"/>
      <c r="E32" s="105"/>
      <c r="F32" s="105"/>
      <c r="G32" s="105"/>
      <c r="H32" s="105"/>
      <c r="I32" s="105"/>
    </row>
    <row r="33" spans="1:9" x14ac:dyDescent="0.4">
      <c r="A33" s="105"/>
      <c r="B33" s="105"/>
      <c r="C33" s="105"/>
      <c r="D33" s="105"/>
      <c r="E33" s="105"/>
      <c r="F33" s="105"/>
      <c r="G33" s="105"/>
      <c r="H33" s="105"/>
      <c r="I33" s="105"/>
    </row>
    <row r="34" spans="1:9" x14ac:dyDescent="0.4">
      <c r="A34" s="105"/>
      <c r="B34" s="105"/>
      <c r="C34" s="105"/>
      <c r="D34" s="105"/>
      <c r="E34" s="105"/>
      <c r="F34" s="105"/>
      <c r="G34" s="105"/>
      <c r="H34" s="105"/>
      <c r="I34" s="105"/>
    </row>
    <row r="35" spans="1:9" x14ac:dyDescent="0.4">
      <c r="A35" s="105"/>
      <c r="B35" s="105"/>
      <c r="C35" s="105"/>
      <c r="D35" s="105"/>
      <c r="E35" s="105"/>
      <c r="F35" s="105"/>
      <c r="G35" s="105"/>
      <c r="H35" s="105"/>
      <c r="I35" s="105"/>
    </row>
    <row r="36" spans="1:9" x14ac:dyDescent="0.4">
      <c r="A36" s="105"/>
      <c r="B36" s="105"/>
      <c r="C36" s="105"/>
      <c r="D36" s="105"/>
      <c r="E36" s="105"/>
      <c r="F36" s="105"/>
      <c r="G36" s="105"/>
      <c r="H36" s="105"/>
      <c r="I36" s="105"/>
    </row>
    <row r="37" spans="1:9" x14ac:dyDescent="0.4">
      <c r="A37" s="105"/>
      <c r="B37" s="105"/>
      <c r="C37" s="105"/>
      <c r="D37" s="105"/>
      <c r="E37" s="105"/>
      <c r="F37" s="105"/>
      <c r="G37" s="105"/>
      <c r="H37" s="105"/>
      <c r="I37" s="105"/>
    </row>
    <row r="38" spans="1:9" x14ac:dyDescent="0.4">
      <c r="A38" s="105"/>
      <c r="B38" s="105"/>
      <c r="C38" s="105"/>
      <c r="D38" s="105"/>
      <c r="E38" s="105"/>
      <c r="F38" s="105"/>
      <c r="G38" s="105"/>
      <c r="H38" s="105"/>
      <c r="I38" s="105"/>
    </row>
    <row r="39" spans="1:9" x14ac:dyDescent="0.4">
      <c r="A39" s="105"/>
      <c r="B39" s="105"/>
      <c r="C39" s="105"/>
      <c r="D39" s="105"/>
      <c r="E39" s="105"/>
      <c r="F39" s="105"/>
      <c r="G39" s="105"/>
      <c r="H39" s="105"/>
      <c r="I39" s="105"/>
    </row>
    <row r="40" spans="1:9" x14ac:dyDescent="0.4">
      <c r="A40" s="105"/>
      <c r="B40" s="105"/>
      <c r="C40" s="105"/>
      <c r="D40" s="105"/>
      <c r="E40" s="105"/>
      <c r="F40" s="105"/>
      <c r="G40" s="105"/>
      <c r="H40" s="105"/>
      <c r="I40" s="105"/>
    </row>
    <row r="41" spans="1:9" x14ac:dyDescent="0.4">
      <c r="A41" s="105"/>
      <c r="B41" s="105"/>
      <c r="C41" s="105"/>
      <c r="D41" s="105"/>
      <c r="E41" s="105"/>
      <c r="F41" s="105"/>
      <c r="G41" s="105"/>
      <c r="H41" s="105"/>
      <c r="I41" s="105"/>
    </row>
    <row r="42" spans="1:9" x14ac:dyDescent="0.4">
      <c r="A42" s="105"/>
      <c r="B42" s="105"/>
      <c r="C42" s="105"/>
      <c r="D42" s="105"/>
      <c r="E42" s="105"/>
      <c r="F42" s="105"/>
      <c r="G42" s="105"/>
      <c r="H42" s="105"/>
      <c r="I42" s="105"/>
    </row>
    <row r="43" spans="1:9" x14ac:dyDescent="0.4">
      <c r="A43" s="105"/>
      <c r="B43" s="105"/>
      <c r="C43" s="105"/>
      <c r="D43" s="105"/>
      <c r="E43" s="105"/>
      <c r="F43" s="105"/>
      <c r="G43" s="105"/>
      <c r="H43" s="105"/>
      <c r="I43" s="105"/>
    </row>
    <row r="44" spans="1:9" x14ac:dyDescent="0.4">
      <c r="A44" s="105"/>
      <c r="B44" s="105"/>
      <c r="C44" s="105"/>
      <c r="D44" s="105"/>
      <c r="E44" s="105"/>
      <c r="F44" s="105"/>
      <c r="G44" s="105"/>
      <c r="H44" s="105"/>
      <c r="I44" s="105"/>
    </row>
    <row r="45" spans="1:9" x14ac:dyDescent="0.4">
      <c r="A45" s="105"/>
      <c r="B45" s="105"/>
      <c r="C45" s="105"/>
      <c r="D45" s="105"/>
      <c r="E45" s="105"/>
      <c r="F45" s="105"/>
      <c r="G45" s="105"/>
      <c r="H45" s="105"/>
      <c r="I45" s="105"/>
    </row>
    <row r="46" spans="1:9" x14ac:dyDescent="0.4">
      <c r="A46" s="105"/>
      <c r="B46" s="105"/>
      <c r="C46" s="105"/>
      <c r="D46" s="105"/>
      <c r="E46" s="105"/>
      <c r="F46" s="105"/>
      <c r="G46" s="105"/>
      <c r="H46" s="105"/>
      <c r="I46" s="105"/>
    </row>
    <row r="47" spans="1:9" x14ac:dyDescent="0.4">
      <c r="A47" s="105"/>
      <c r="B47" s="105"/>
      <c r="C47" s="105"/>
      <c r="D47" s="105"/>
      <c r="E47" s="105"/>
      <c r="F47" s="105"/>
      <c r="G47" s="105"/>
      <c r="H47" s="105"/>
      <c r="I47" s="105"/>
    </row>
    <row r="48" spans="1:9" x14ac:dyDescent="0.4">
      <c r="A48" s="105"/>
      <c r="B48" s="105"/>
      <c r="C48" s="105"/>
      <c r="D48" s="105"/>
      <c r="E48" s="105"/>
      <c r="F48" s="105"/>
      <c r="G48" s="105"/>
      <c r="H48" s="105"/>
      <c r="I48" s="105"/>
    </row>
    <row r="49" spans="1:9" x14ac:dyDescent="0.4">
      <c r="A49" s="106" t="s">
        <v>317</v>
      </c>
      <c r="B49" s="106"/>
      <c r="C49" s="106"/>
      <c r="D49" s="106"/>
      <c r="E49" s="106"/>
      <c r="F49" s="105"/>
      <c r="G49" s="105"/>
      <c r="H49" s="105"/>
      <c r="I49" s="105"/>
    </row>
    <row r="50" spans="1:9" x14ac:dyDescent="0.4">
      <c r="A50" s="106" t="s">
        <v>318</v>
      </c>
      <c r="B50" s="106"/>
      <c r="C50" s="106"/>
      <c r="D50" s="106"/>
      <c r="E50" s="106"/>
      <c r="F50" s="105"/>
      <c r="G50" s="105"/>
      <c r="H50" s="105"/>
      <c r="I50" s="105"/>
    </row>
    <row r="51" spans="1:9" x14ac:dyDescent="0.4">
      <c r="A51" s="104" t="s">
        <v>319</v>
      </c>
      <c r="B51" s="105"/>
      <c r="C51" s="105"/>
      <c r="D51" s="105"/>
      <c r="E51" s="105"/>
      <c r="F51" s="105"/>
      <c r="G51" s="105"/>
      <c r="H51" s="105"/>
      <c r="I51" s="105"/>
    </row>
    <row r="52" spans="1:9" x14ac:dyDescent="0.4">
      <c r="A52" s="105"/>
      <c r="B52" s="105"/>
      <c r="C52" s="105"/>
      <c r="D52" s="105"/>
      <c r="E52" s="105"/>
      <c r="F52" s="105"/>
      <c r="G52" s="105"/>
      <c r="H52" s="105"/>
      <c r="I52" s="105"/>
    </row>
    <row r="53" spans="1:9" x14ac:dyDescent="0.4">
      <c r="A53" s="105"/>
      <c r="B53" s="105"/>
      <c r="C53" s="105"/>
      <c r="D53" s="105"/>
      <c r="E53" s="105"/>
      <c r="F53" s="105"/>
      <c r="G53" s="105"/>
      <c r="H53" s="105"/>
      <c r="I53" s="105"/>
    </row>
  </sheetData>
  <sheetProtection algorithmName="SHA-512" hashValue="8xtJ1tcdJA+GY3fk5BevpweR9Fb7QzDb8WOWB+AwtvqJBPg6w2EWBUIptTbSIc8UTYdBOKrV0kIJXSMgV+WTWw==" saltValue="M0CAg39eWJlFJ16rOs7U3w==" spinCount="100000" sheet="1" objects="1" scenarios="1"/>
  <hyperlinks>
    <hyperlink ref="A51" r:id="rId1" xr:uid="{3AC94DDD-E898-45F1-8C8D-F382E997E5D7}"/>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7" bestFit="1" customWidth="1"/>
    <col min="2" max="2" width="39" style="27" customWidth="1"/>
    <col min="3" max="16384" width="11.42578125" style="27"/>
  </cols>
  <sheetData>
    <row r="1" spans="1:7" ht="20.100000000000001" customHeight="1" x14ac:dyDescent="0.4">
      <c r="A1" s="26" t="s">
        <v>51</v>
      </c>
      <c r="C1" s="28" t="s">
        <v>52</v>
      </c>
    </row>
    <row r="2" spans="1:7" ht="20.100000000000001" customHeight="1" x14ac:dyDescent="0.4">
      <c r="A2" s="27" t="s">
        <v>53</v>
      </c>
      <c r="B2" s="29"/>
      <c r="C2" s="27" t="s">
        <v>53</v>
      </c>
    </row>
    <row r="3" spans="1:7" ht="20.100000000000001" customHeight="1" x14ac:dyDescent="0.4">
      <c r="A3" s="27" t="s">
        <v>54</v>
      </c>
      <c r="B3" s="44"/>
      <c r="C3" s="27" t="s">
        <v>55</v>
      </c>
    </row>
    <row r="4" spans="1:7" ht="20.100000000000001" customHeight="1" x14ac:dyDescent="0.4">
      <c r="A4" s="27" t="s">
        <v>56</v>
      </c>
      <c r="B4" s="29"/>
      <c r="C4" s="27" t="s">
        <v>57</v>
      </c>
    </row>
    <row r="5" spans="1:7" ht="10.25" customHeight="1" x14ac:dyDescent="0.4"/>
    <row r="6" spans="1:7" ht="66" customHeight="1" x14ac:dyDescent="0.4">
      <c r="A6" s="133" t="s">
        <v>303</v>
      </c>
      <c r="B6" s="134"/>
      <c r="C6" s="134"/>
      <c r="D6" s="134"/>
      <c r="E6" s="134"/>
      <c r="F6" s="134"/>
      <c r="G6" s="134"/>
    </row>
    <row r="7" spans="1:7" ht="15" customHeight="1" x14ac:dyDescent="0.4">
      <c r="A7" s="86"/>
      <c r="B7" s="86"/>
      <c r="C7" s="86"/>
      <c r="D7" s="86"/>
      <c r="E7" s="86"/>
      <c r="F7" s="86"/>
      <c r="G7" s="86"/>
    </row>
    <row r="8" spans="1:7" ht="54.5" customHeight="1" x14ac:dyDescent="0.4">
      <c r="A8" s="133" t="s">
        <v>304</v>
      </c>
      <c r="B8" s="134"/>
      <c r="C8" s="134"/>
      <c r="D8" s="134"/>
      <c r="E8" s="134"/>
      <c r="F8" s="134"/>
      <c r="G8" s="134"/>
    </row>
    <row r="9" spans="1:7" ht="10.25" customHeight="1" x14ac:dyDescent="0.4">
      <c r="A9" s="30"/>
    </row>
    <row r="10" spans="1:7" ht="41.75" customHeight="1" x14ac:dyDescent="0.4">
      <c r="A10" s="130" t="s">
        <v>279</v>
      </c>
      <c r="B10" s="130"/>
      <c r="C10" s="130"/>
      <c r="D10" s="130"/>
      <c r="E10" s="130"/>
      <c r="F10" s="130"/>
      <c r="G10" s="130"/>
    </row>
    <row r="11" spans="1:7" ht="70.25" customHeight="1" x14ac:dyDescent="0.4">
      <c r="A11" s="135" t="s">
        <v>309</v>
      </c>
      <c r="B11" s="135"/>
      <c r="C11" s="135"/>
      <c r="D11" s="135"/>
      <c r="E11" s="135"/>
      <c r="F11" s="135"/>
      <c r="G11" s="135"/>
    </row>
    <row r="12" spans="1:7" ht="45.2" customHeight="1" x14ac:dyDescent="0.4">
      <c r="A12" s="130" t="s">
        <v>146</v>
      </c>
      <c r="B12" s="130"/>
      <c r="C12" s="131" t="s">
        <v>147</v>
      </c>
      <c r="D12" s="131"/>
      <c r="E12" s="131"/>
      <c r="F12" s="131"/>
      <c r="G12" s="87"/>
    </row>
    <row r="13" spans="1:7" ht="10.25" customHeight="1" x14ac:dyDescent="0.4">
      <c r="A13" s="46"/>
      <c r="B13" s="46"/>
      <c r="C13" s="47"/>
      <c r="D13" s="47"/>
      <c r="E13" s="47"/>
      <c r="F13" s="47"/>
      <c r="G13" s="47"/>
    </row>
    <row r="14" spans="1:7" ht="10.25" customHeight="1" x14ac:dyDescent="0.4"/>
    <row r="15" spans="1:7" x14ac:dyDescent="0.4">
      <c r="A15" s="27" t="s">
        <v>63</v>
      </c>
      <c r="B15" s="44"/>
      <c r="C15" s="132" t="s">
        <v>76</v>
      </c>
      <c r="D15" s="132"/>
      <c r="E15" s="132"/>
    </row>
    <row r="16" spans="1:7" x14ac:dyDescent="0.4">
      <c r="A16" s="27" t="s">
        <v>64</v>
      </c>
      <c r="B16" s="30" t="str">
        <f>IF(ISBLANK(B15),"",IF(B3=B15,"Kontrolle erfolgreich - check ok","FEHLER - ERROR"))</f>
        <v/>
      </c>
      <c r="C16" s="27" t="s">
        <v>77</v>
      </c>
    </row>
    <row r="17" spans="2:2" x14ac:dyDescent="0.4">
      <c r="B17" s="30" t="str">
        <f>IF(ISBLANK(B15),"",IF(ISERROR(FIND("@",B15,1)),"keine gültige eMail-Adresse",IF((VALUE(FIND("@",B15,1))&gt;1),"","keine gültige eMail-Adresse!")))</f>
        <v/>
      </c>
    </row>
    <row r="18" spans="2:2" x14ac:dyDescent="0.4">
      <c r="B18" s="30" t="str">
        <f>IF(ISBLANK(B15),"",IF(ISERROR(FIND("@",B15,1)),"no valid eMail-adress",IF((VALUE(FIND("@",B15,1))&gt;1),"","no valid eMail-address!")))</f>
        <v/>
      </c>
    </row>
    <row r="19" spans="2:2" x14ac:dyDescent="0.4">
      <c r="B19" s="27" t="str">
        <f>IF(ISBLANK(B15),"",IF(ISERROR(FIND("; ",B15,1)),"",IF((VALUE(FIND("; ",B15,1))&gt;8),"","Achtung - die zweite eMail-Adresse wurde nicht korrekt eingegeben")))</f>
        <v/>
      </c>
    </row>
  </sheetData>
  <sheetProtection algorithmName="SHA-512" hashValue="qdoU464M30u73WLI1tkm1regZqzBCJV5hISszebW5xpowKwU6z2x3LxLYny7QGqVrNiFLVUn65pSinKEtgYbpg==" saltValue="GQW0oL8c19bakIPVOxIXQ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1"/>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19" t="s">
        <v>329</v>
      </c>
      <c r="D3" t="s">
        <v>18</v>
      </c>
    </row>
    <row r="4" spans="1:7" x14ac:dyDescent="0.4">
      <c r="A4" t="s">
        <v>14</v>
      </c>
      <c r="B4" s="3">
        <f>YEAR(Ergebnisse!E5)</f>
        <v>2025</v>
      </c>
      <c r="D4" s="5">
        <v>2</v>
      </c>
    </row>
    <row r="5" spans="1:7" x14ac:dyDescent="0.4">
      <c r="A5" t="s">
        <v>15</v>
      </c>
      <c r="B5" s="3" t="str">
        <f>D8</f>
        <v>N</v>
      </c>
      <c r="D5" t="str">
        <f>IF(D4=2,"N","J")</f>
        <v>N</v>
      </c>
      <c r="F5">
        <v>1</v>
      </c>
      <c r="G5" s="34" t="s">
        <v>67</v>
      </c>
    </row>
    <row r="6" spans="1:7" x14ac:dyDescent="0.4">
      <c r="A6" t="s">
        <v>40</v>
      </c>
      <c r="B6" s="3">
        <f>Ergebnisse!G3</f>
        <v>1</v>
      </c>
      <c r="F6">
        <v>2</v>
      </c>
      <c r="G6" s="34" t="s">
        <v>68</v>
      </c>
    </row>
    <row r="7" spans="1:7" x14ac:dyDescent="0.4">
      <c r="A7" t="s">
        <v>45</v>
      </c>
      <c r="B7" s="21">
        <f>Ergebnisse!E5</f>
        <v>45949</v>
      </c>
    </row>
    <row r="8" spans="1:7" x14ac:dyDescent="0.4">
      <c r="A8" t="s">
        <v>16</v>
      </c>
      <c r="B8" s="3">
        <v>9</v>
      </c>
      <c r="D8" t="str">
        <f>LEFT(D5,1)</f>
        <v>N</v>
      </c>
    </row>
    <row r="9" spans="1:7" x14ac:dyDescent="0.4">
      <c r="A9" t="s">
        <v>17</v>
      </c>
      <c r="B9" s="3">
        <v>2</v>
      </c>
    </row>
    <row r="10" spans="1:7" x14ac:dyDescent="0.4">
      <c r="A10" t="s">
        <v>280</v>
      </c>
      <c r="B10" s="88">
        <f>Kontakt!B2</f>
        <v>0</v>
      </c>
    </row>
    <row r="11" spans="1:7" x14ac:dyDescent="0.4">
      <c r="A11" t="s">
        <v>281</v>
      </c>
      <c r="B11" s="3">
        <f>IF(Kontakt!B3=Kontakt!B15,Kontakt!B3,0)</f>
        <v>0</v>
      </c>
    </row>
    <row r="12" spans="1:7" x14ac:dyDescent="0.4">
      <c r="A12" s="34" t="s">
        <v>282</v>
      </c>
      <c r="B12" s="3">
        <v>1</v>
      </c>
    </row>
    <row r="13" spans="1:7" x14ac:dyDescent="0.4">
      <c r="A13" t="s">
        <v>21</v>
      </c>
      <c r="B13" s="2" t="str">
        <f>Ergebnisse!A18</f>
        <v>pH-Wert</v>
      </c>
      <c r="C13" s="2" t="str">
        <f>Ergebnisse!B18</f>
        <v>ohne</v>
      </c>
    </row>
    <row r="14" spans="1:7" x14ac:dyDescent="0.4">
      <c r="A14" t="s">
        <v>22</v>
      </c>
      <c r="B14" s="2" t="str">
        <f>Ergebnisse!A19</f>
        <v>Wasser</v>
      </c>
      <c r="C14" s="2" t="str">
        <f>Ergebnisse!B19</f>
        <v>g/100 g</v>
      </c>
    </row>
    <row r="15" spans="1:7" x14ac:dyDescent="0.4">
      <c r="A15" t="s">
        <v>23</v>
      </c>
      <c r="B15" s="2" t="str">
        <f>Ergebnisse!A20</f>
        <v>Fett</v>
      </c>
      <c r="C15" s="2" t="str">
        <f>Ergebnisse!B20</f>
        <v>g/100 g</v>
      </c>
    </row>
    <row r="16" spans="1:7" x14ac:dyDescent="0.4">
      <c r="A16" t="s">
        <v>29</v>
      </c>
      <c r="B16" s="2" t="str">
        <f>Ergebnisse!A21</f>
        <v>Rohprotein (N * 6,25)</v>
      </c>
      <c r="C16" s="2" t="str">
        <f>Ergebnisse!B21</f>
        <v>g/100 g</v>
      </c>
    </row>
    <row r="17" spans="1:3" x14ac:dyDescent="0.4">
      <c r="A17" t="s">
        <v>30</v>
      </c>
      <c r="B17" s="2" t="str">
        <f>Ergebnisse!A22</f>
        <v>Hydroxyprolin</v>
      </c>
      <c r="C17" s="2" t="str">
        <f>Ergebnisse!B22</f>
        <v>g/100 g</v>
      </c>
    </row>
    <row r="18" spans="1:3" x14ac:dyDescent="0.4">
      <c r="A18" t="s">
        <v>31</v>
      </c>
      <c r="B18" s="2" t="str">
        <f>Ergebnisse!A23</f>
        <v>Asche</v>
      </c>
      <c r="C18" s="2" t="str">
        <f>Ergebnisse!B23</f>
        <v>g/100 g</v>
      </c>
    </row>
    <row r="19" spans="1:3" x14ac:dyDescent="0.4">
      <c r="A19" t="s">
        <v>32</v>
      </c>
      <c r="B19" s="2" t="str">
        <f>Ergebnisse!A24</f>
        <v>Gesamtphosphat
(berechnet als P2O5)</v>
      </c>
      <c r="C19" s="2" t="str">
        <f>Ergebnisse!B24</f>
        <v>g/100 g</v>
      </c>
    </row>
    <row r="20" spans="1:3" x14ac:dyDescent="0.4">
      <c r="A20" t="s">
        <v>33</v>
      </c>
      <c r="B20" s="2" t="str">
        <f>Ergebnisse!A25</f>
        <v>Kochsalz (über Chlorid)</v>
      </c>
      <c r="C20" s="2" t="str">
        <f>Ergebnisse!B25</f>
        <v>g/100 g</v>
      </c>
    </row>
    <row r="21" spans="1:3" x14ac:dyDescent="0.4">
      <c r="A21" t="s">
        <v>232</v>
      </c>
      <c r="B21" s="2" t="str">
        <f>Ergebnisse!A26</f>
        <v>Natrium</v>
      </c>
      <c r="C21" s="2" t="str">
        <f>Ergebnisse!B26</f>
        <v>g/100 g</v>
      </c>
    </row>
  </sheetData>
  <sheetProtection algorithmName="SHA-512" hashValue="r8DmasAcV94mYNmAg/H11EZN8Msl0iatlD1uwxyrGIQmVXaEFoMg9L757SHpPmuRjd7U1CvMjUN3dlLpBfpOaQ==" saltValue="5qE5Xb2Eag5szBmuATAMI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7</vt:i4>
      </vt:variant>
    </vt:vector>
  </HeadingPairs>
  <TitlesOfParts>
    <vt:vector size="27"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pH-Wert</vt:lpstr>
      <vt:lpstr>Elemente</vt:lpstr>
      <vt:lpstr>Wasser</vt:lpstr>
      <vt:lpstr>Fett</vt:lpstr>
      <vt:lpstr>Rohprotein</vt:lpstr>
      <vt:lpstr>Hydroxyprolin</vt:lpstr>
      <vt:lpstr>Asche</vt:lpstr>
      <vt:lpstr>Phosphat</vt:lpstr>
      <vt:lpstr>Kochsalz</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Ergebniserfassungstabelle</dc:title>
  <dc:creator>LVU</dc:creator>
  <cp:lastModifiedBy>Ute Lippold</cp:lastModifiedBy>
  <cp:lastPrinted>2019-03-15T06:30:36Z</cp:lastPrinted>
  <dcterms:created xsi:type="dcterms:W3CDTF">2005-02-14T18:41:01Z</dcterms:created>
  <dcterms:modified xsi:type="dcterms:W3CDTF">2025-08-17T17:59:36Z</dcterms:modified>
</cp:coreProperties>
</file>