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A1B8E7DF-8001-4E16-BE73-4C5A74695157}" xr6:coauthVersionLast="47" xr6:coauthVersionMax="47" xr10:uidLastSave="{00000000-0000-0000-0000-000000000000}"/>
  <workbookProtection workbookAlgorithmName="SHA-512" workbookHashValue="kFxDG+TgkD1EwRWBps8mrllmgAk+D1F89vnvSdm6pGLk8wWkeQ/JYKeOwn/pzlbqYdi5IJh+RB2/AVk1dWyFlQ==" workbookSaltValue="tXD8OG1tdLBv7K+HKL02Cg==" workbookSpinCount="100000" lockStructure="1"/>
  <bookViews>
    <workbookView xWindow="-93" yWindow="-93" windowWidth="25786" windowHeight="13986" activeTab="5" xr2:uid="{00000000-000D-0000-FFFF-FFFF00000000}"/>
  </bookViews>
  <sheets>
    <sheet name="Auswertung" sheetId="69" r:id="rId1"/>
    <sheet name="Datenübernahme" sheetId="70" r:id="rId2"/>
    <sheet name="Signifikanz" sheetId="71" r:id="rId3"/>
    <sheet name="Ausfüllhinweise" sheetId="72" r:id="rId4"/>
    <sheet name="Kurzanleitung" sheetId="73" r:id="rId5"/>
    <sheet name="Kontakt" sheetId="54" r:id="rId6"/>
    <sheet name="Teilnehmerdaten" sheetId="17" state="hidden" r:id="rId7"/>
    <sheet name="Ergebnisse" sheetId="5" r:id="rId8"/>
    <sheet name="Mitteilungen" sheetId="15" r:id="rId9"/>
    <sheet name="Asche" sheetId="55" state="hidden" r:id="rId10"/>
    <sheet name="Glutaminsre" sheetId="63" state="hidden" r:id="rId11"/>
    <sheet name="Rohprotein" sheetId="60" state="hidden" r:id="rId12"/>
    <sheet name="Lycopin" sheetId="61" state="hidden" r:id="rId13"/>
    <sheet name="Natrium" sheetId="56" state="hidden" r:id="rId14"/>
    <sheet name="Dichte" sheetId="18" state="hidden" r:id="rId15"/>
    <sheet name="pHWert" sheetId="22" state="hidden" r:id="rId16"/>
    <sheet name="Gesamtsre" sheetId="23" state="hidden" r:id="rId17"/>
    <sheet name="Citronensre" sheetId="24" state="hidden" r:id="rId18"/>
    <sheet name="Kochsalz" sheetId="25" state="hidden" r:id="rId19"/>
    <sheet name="Gestamttrocken" sheetId="27" state="hidden" r:id="rId20"/>
    <sheet name="LoeslichTrocken" sheetId="26" state="hidden" r:id="rId21"/>
    <sheet name="GluFruSac" sheetId="62" state="hidden" r:id="rId22"/>
    <sheet name="Benzoesre" sheetId="57" state="hidden" r:id="rId23"/>
    <sheet name="Sorbinsre" sheetId="58" state="hidden" r:id="rId24"/>
    <sheet name="Formolzahl" sheetId="64" state="hidden" r:id="rId25"/>
    <sheet name="Ergosterol" sheetId="65"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9">#REF!</definedName>
    <definedName name="Daten" localSheetId="3">#REF!</definedName>
    <definedName name="Daten" localSheetId="25">#REF!</definedName>
    <definedName name="Daten" localSheetId="24">#REF!</definedName>
    <definedName name="Daten" localSheetId="10">#REF!</definedName>
    <definedName name="Daten" localSheetId="4">#REF!</definedName>
    <definedName name="Daten" localSheetId="13">#REF!</definedName>
    <definedName name="Daten">#REF!</definedName>
    <definedName name="_xlnm.Print_Area" localSheetId="1">Datenübernahme!$A$1:$C$8</definedName>
    <definedName name="_xlnm.Print_Area" localSheetId="7">Ergebnisse!$A$1:$H$79</definedName>
    <definedName name="_xlnm.Print_Area" localSheetId="2">Signifikanz!$A$1:$C$10</definedName>
    <definedName name="Elemente">[1]Parameter2!$B$3:$B$18</definedName>
    <definedName name="MBlei" localSheetId="9">#REF!</definedName>
    <definedName name="MBlei" localSheetId="3">#REF!</definedName>
    <definedName name="MBlei" localSheetId="25">#REF!</definedName>
    <definedName name="MBlei" localSheetId="24">#REF!</definedName>
    <definedName name="MBlei" localSheetId="10">#REF!</definedName>
    <definedName name="MBlei" localSheetId="4">#REF!</definedName>
    <definedName name="MBlei" localSheetId="13">#REF!</definedName>
    <definedName name="MBlei">#REF!</definedName>
    <definedName name="OLE_LINK1" localSheetId="3">Ausfüllhinweise!$A$20</definedName>
    <definedName name="Parameter2" localSheetId="9">#REF!</definedName>
    <definedName name="Parameter2" localSheetId="3">#REF!</definedName>
    <definedName name="Parameter2" localSheetId="5">#REF!</definedName>
    <definedName name="Parameter2" localSheetId="13">#REF!</definedName>
    <definedName name="Parameter2">#REF!</definedName>
    <definedName name="Parameter2alt" localSheetId="9">#REF!</definedName>
    <definedName name="Parameter2alt" localSheetId="3">#REF!</definedName>
    <definedName name="Parameter2alt" localSheetId="25">#REF!</definedName>
    <definedName name="Parameter2alt" localSheetId="24">#REF!</definedName>
    <definedName name="Parameter2alt" localSheetId="10">#REF!</definedName>
    <definedName name="Parameter2alt" localSheetId="4">#REF!</definedName>
    <definedName name="Parameter2alt" localSheetId="13">#REF!</definedName>
    <definedName name="Parameter2alt">#REF!</definedName>
    <definedName name="test" localSheetId="9">[2]Parameter2!$B$3:$B$18</definedName>
    <definedName name="test" localSheetId="3">[3]Parameter2!$B$3:$B$18</definedName>
    <definedName name="test" localSheetId="0">[4]Parameter2!$B$3:$B$18</definedName>
    <definedName name="test" localSheetId="25">[5]Parameter2!$B$3:$B$18</definedName>
    <definedName name="test" localSheetId="24">[5]Parameter2!$B$3:$B$18</definedName>
    <definedName name="test" localSheetId="10">[6]Parameter2!$B$3:$B$18</definedName>
    <definedName name="test" localSheetId="5">[7]Parameter2!$B$3:$B$18</definedName>
    <definedName name="test" localSheetId="4">[8]Parameter2!$B$3:$B$18</definedName>
    <definedName name="test" localSheetId="13">[9]Parameter2!$B$3:$B$18</definedName>
    <definedName name="test">[10]Parameter2!$B$3:$B$18</definedName>
    <definedName name="test1" localSheetId="3">[7]Parameter2!$B$3:$B$18</definedName>
    <definedName name="test1" localSheetId="4">[7]Parameter2!$B$3:$B$18</definedName>
    <definedName name="test1">[11]Parameter2!$B$3:$B$18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 l="1"/>
  <c r="F26" i="5"/>
  <c r="A52" i="5" s="1"/>
  <c r="H28" i="5"/>
  <c r="F28" i="5"/>
  <c r="I59" i="5" s="1"/>
  <c r="C1" i="65"/>
  <c r="C1" i="64"/>
  <c r="C1" i="60"/>
  <c r="A14" i="5"/>
  <c r="A13" i="5"/>
  <c r="F5" i="5"/>
  <c r="F4" i="5"/>
  <c r="B11" i="17"/>
  <c r="B10" i="17"/>
  <c r="I51" i="5" l="1"/>
  <c r="A60" i="5"/>
  <c r="H27" i="5"/>
  <c r="F27" i="5"/>
  <c r="I56" i="5" s="1"/>
  <c r="B27" i="17" l="1"/>
  <c r="C27" i="17"/>
  <c r="F25" i="5"/>
  <c r="I49" i="5" s="1"/>
  <c r="F24" i="5"/>
  <c r="F32" i="5"/>
  <c r="I65" i="5" s="1"/>
  <c r="C1" i="63"/>
  <c r="H32" i="5" s="1"/>
  <c r="C1" i="62"/>
  <c r="F31" i="5"/>
  <c r="I78" i="5" s="1"/>
  <c r="F30" i="5"/>
  <c r="C1" i="61"/>
  <c r="H30" i="5" s="1"/>
  <c r="F29" i="5"/>
  <c r="I63" i="5" s="1"/>
  <c r="H29" i="5"/>
  <c r="C14" i="17"/>
  <c r="C15" i="17"/>
  <c r="B16" i="17"/>
  <c r="C16" i="17"/>
  <c r="C17" i="17"/>
  <c r="C18" i="17"/>
  <c r="C19" i="17"/>
  <c r="C20" i="17"/>
  <c r="B21" i="17"/>
  <c r="C21" i="17"/>
  <c r="B22" i="17"/>
  <c r="C22" i="17"/>
  <c r="B23" i="17"/>
  <c r="C23" i="17"/>
  <c r="B24" i="17"/>
  <c r="C24" i="17"/>
  <c r="B25" i="17"/>
  <c r="C25" i="17"/>
  <c r="B26" i="17"/>
  <c r="C26" i="17"/>
  <c r="C1" i="58"/>
  <c r="C1" i="57"/>
  <c r="B68" i="5"/>
  <c r="B70" i="5"/>
  <c r="I70" i="5" s="1"/>
  <c r="B72" i="5"/>
  <c r="I72" i="5" s="1"/>
  <c r="B74" i="5"/>
  <c r="I74" i="5" s="1"/>
  <c r="B76" i="5"/>
  <c r="I76" i="5" s="1"/>
  <c r="B78" i="5"/>
  <c r="D62" i="56"/>
  <c r="H31" i="5" s="1"/>
  <c r="D47" i="56"/>
  <c r="D76" i="5" s="1"/>
  <c r="D40" i="56"/>
  <c r="D29" i="56"/>
  <c r="D72" i="5" s="1"/>
  <c r="D13" i="56"/>
  <c r="D70" i="5" s="1"/>
  <c r="D2" i="56"/>
  <c r="G26" i="5"/>
  <c r="C1" i="55"/>
  <c r="C24" i="55"/>
  <c r="I26" i="5" s="1"/>
  <c r="B4" i="17"/>
  <c r="A18" i="5"/>
  <c r="B13" i="17" s="1"/>
  <c r="F18" i="5"/>
  <c r="I34" i="5" s="1"/>
  <c r="A19" i="5"/>
  <c r="B14" i="17" s="1"/>
  <c r="F19" i="5"/>
  <c r="I36" i="5" s="1"/>
  <c r="A20" i="5"/>
  <c r="B15" i="17" s="1"/>
  <c r="F20" i="5"/>
  <c r="I38" i="5" s="1"/>
  <c r="F21" i="5"/>
  <c r="I40" i="5" s="1"/>
  <c r="A22" i="5"/>
  <c r="A42" i="5" s="1"/>
  <c r="F22" i="5"/>
  <c r="A23" i="5"/>
  <c r="A45" i="5" s="1"/>
  <c r="F23" i="5"/>
  <c r="I45" i="5" s="1"/>
  <c r="B19" i="17"/>
  <c r="B20" i="17"/>
  <c r="A40" i="5"/>
  <c r="B16" i="54"/>
  <c r="B17" i="54"/>
  <c r="B18" i="54"/>
  <c r="B19" i="54"/>
  <c r="H1" i="15"/>
  <c r="C1" i="18"/>
  <c r="C1" i="22"/>
  <c r="H18" i="5" s="1"/>
  <c r="C1" i="23"/>
  <c r="H19" i="5" s="1"/>
  <c r="C1" i="24"/>
  <c r="H20" i="5" s="1"/>
  <c r="C1" i="25"/>
  <c r="H21" i="5" s="1"/>
  <c r="C1" i="27"/>
  <c r="H22" i="5" s="1"/>
  <c r="C1" i="26"/>
  <c r="H23" i="5" s="1"/>
  <c r="B1" i="17"/>
  <c r="B2" i="17"/>
  <c r="D5" i="17"/>
  <c r="D8" i="17" s="1"/>
  <c r="B5" i="17" s="1"/>
  <c r="B6" i="17"/>
  <c r="B7" i="17"/>
  <c r="C13" i="17"/>
  <c r="A47" i="5"/>
  <c r="I47" i="5" l="1"/>
  <c r="I42" i="5"/>
  <c r="A44" i="5" s="1"/>
  <c r="A43" i="5"/>
  <c r="H25" i="5"/>
  <c r="A50" i="5" s="1"/>
  <c r="H24" i="5"/>
  <c r="A66" i="5"/>
  <c r="A39" i="5"/>
  <c r="A34" i="5"/>
  <c r="A53" i="5"/>
  <c r="A35" i="5"/>
  <c r="A75" i="5"/>
  <c r="I61" i="5"/>
  <c r="A62" i="5" s="1"/>
  <c r="A49" i="5"/>
  <c r="A57" i="5"/>
  <c r="A46" i="5"/>
  <c r="A41" i="5"/>
  <c r="A37" i="5"/>
  <c r="A71" i="5"/>
  <c r="D74" i="5"/>
  <c r="D78" i="5"/>
  <c r="A79" i="5"/>
  <c r="A64" i="5"/>
  <c r="B18" i="17"/>
  <c r="B17" i="17"/>
  <c r="A73" i="5"/>
  <c r="A77" i="5"/>
  <c r="A4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9A37A60-CC03-403E-930F-0B2140A0878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F74759F-457F-4D68-8EB2-3185D8C614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<sst xmlns="http://schemas.openxmlformats.org/spreadsheetml/2006/main" count="621" uniqueCount="435">
  <si>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</si>
  <si>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</si>
  <si>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</si>
  <si>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</si>
  <si>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</si>
  <si>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</si>
  <si>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</si>
  <si>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</si>
  <si>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</si>
  <si>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</si>
  <si>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</si>
  <si>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</si>
  <si>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</si>
  <si>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</si>
  <si>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</si>
  <si>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</si>
  <si>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</si>
  <si>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</si>
  <si>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</si>
  <si>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</si>
  <si>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</si>
  <si>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</si>
  <si>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</si>
  <si>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</si>
  <si>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</si>
  <si>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</si>
  <si>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</si>
  <si>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</si>
  <si>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</si>
  <si>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</si>
  <si>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</si>
  <si>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</si>
  <si>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</si>
  <si>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</si>
  <si>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</si>
  <si>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</si>
  <si>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</si>
  <si>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</si>
  <si>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</si>
  <si>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</si>
  <si>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</si>
  <si>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</si>
  <si>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</si>
  <si>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</si>
  <si>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</si>
  <si>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Glucose, wasserfrei</t>
  </si>
  <si>
    <t>Fructose, wasserfrei</t>
  </si>
  <si>
    <t>Teilnahmen</t>
  </si>
  <si>
    <t>Biegeschwinger</t>
  </si>
  <si>
    <t>Schweizerisches Lebensmittelbuch Kapitel 28 / 3.1.3</t>
  </si>
  <si>
    <t>IFU Nr. 1</t>
  </si>
  <si>
    <t>DIN EN 1131</t>
  </si>
  <si>
    <t>Hydrostatische Waage</t>
  </si>
  <si>
    <t>DIN EN 1132: 1994</t>
  </si>
  <si>
    <t>IFU Nr. 11</t>
  </si>
  <si>
    <t>Potentiometrisch</t>
  </si>
  <si>
    <t>IFU Nr. 3</t>
  </si>
  <si>
    <t>SCIL-Testsatz Nr. 1247</t>
  </si>
  <si>
    <t>Quarzschwinger-Dichtemessgerät</t>
  </si>
  <si>
    <t>§ 64 LFGB Nr. L 31.00-1</t>
  </si>
  <si>
    <t>§ 64 LFGB Nr. L 31.00-1, modifiziert</t>
  </si>
  <si>
    <t>§ 64 LFGB Nr. L 36.00-3, modifiziert</t>
  </si>
  <si>
    <t>§ 64 LFGB Nr. L 36.00-3a</t>
  </si>
  <si>
    <t>Citronensäure</t>
  </si>
  <si>
    <t>Kochsalz</t>
  </si>
  <si>
    <t>g/100 g</t>
  </si>
  <si>
    <t>Titrierbare Gesamtsäure
(als Citronensäuremonohydrat)</t>
  </si>
  <si>
    <t>Citronensäure, wasserfrei</t>
  </si>
  <si>
    <t>Lösliche Trockenmasse</t>
  </si>
  <si>
    <t>Gesamte Trockenmasse</t>
  </si>
  <si>
    <t>Ergebnisangabe mit 3 signifikanten Ziffern [mg/kg]</t>
  </si>
  <si>
    <t>IFU Nr. 37</t>
  </si>
  <si>
    <t>Nach Mohr</t>
  </si>
  <si>
    <t>§ 64 LFGB Nr. L 31.00-2 (= L 26.26-4)</t>
  </si>
  <si>
    <t>§ 64 LFGB Nr. L 31.00-2 (= L 26.26-4), modifiziert</t>
  </si>
  <si>
    <t>§ 64 LFGB Nr. L 26.04-3</t>
  </si>
  <si>
    <t>§ 64 LFGB Nr. L 26.04-3, modifiziert</t>
  </si>
  <si>
    <t>§ 64 LFGB Nr. L 26.04-4</t>
  </si>
  <si>
    <t>§ 64 LFGB Nr. L 26.04-4, modifiziert</t>
  </si>
  <si>
    <t>§ 64 LFGB Nr. L 26.11.03-3 (= L 52.01.01-3)</t>
  </si>
  <si>
    <t>§ 64 LFGB Nr. L 26.11.03-3 (= L 52.01.01-3), modifiziert</t>
  </si>
  <si>
    <t>§ 64 LFGB Nr. L 31.00-3 (= L 26.26.15)</t>
  </si>
  <si>
    <t>§ 64 LFGB Nr. L 31.00-3 (= L 26.26.15), modifiziert</t>
  </si>
  <si>
    <t>Signifikante
Stellen</t>
  </si>
  <si>
    <t>§ 64 LFGB Nr. L 26.11.03-8 (enzymatisches Verfahren)</t>
  </si>
  <si>
    <t>§ 64 LFGB Nr. L 26.11.03-8 (enzymatisches Verfahren), modifiziert</t>
  </si>
  <si>
    <t>IFU Nr. 55</t>
  </si>
  <si>
    <t>§ 64 LFGB Nr. L 26.11.03-5 (enzymatisches Verfahren)</t>
  </si>
  <si>
    <t>§ 64 LFGB Nr. L 26.11.03-5 (enzymatisches Verfahren), modifiziert</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</si>
  <si>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</si>
  <si>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</si>
  <si>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</si>
  <si>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</si>
  <si>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</si>
  <si>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</si>
  <si>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 64 LFGB Nr. L 26.11.03-1 (refraktometrisches Verfahren)</t>
  </si>
  <si>
    <t>§ 64 LFGB Nr. L 26.11.03-1 (refraktometrisches Verfahren), modifiziert</t>
  </si>
  <si>
    <t>§ 64 LFGB Nr. L 26.11.03-1a (gravimetrisches Verfahren)</t>
  </si>
  <si>
    <t>§ 64 LFGB Nr. L 26.11.03-1a (gravimetrisches Verfahren), modifiziert</t>
  </si>
  <si>
    <t>§ 64 LFGB Nr.L 06.00-3  (gravimetrisches Verfahren)</t>
  </si>
  <si>
    <t>§ 64 LFGB Nr.L 06.00-3 (gravimetrisches Verfahren), modifiziert</t>
  </si>
  <si>
    <t>§ 64 LFGB Nr. L 20.01/02-3 ( (gravimetrisches Verfahren)</t>
  </si>
  <si>
    <t>§ 64 LFGB Nr. L 20.01/02-3 ( (gravimetrisches Verfahren), modifiziert</t>
  </si>
  <si>
    <t>§ 64 LFGB Nr. L 31.00-12 (enzymatisches Verfahren)</t>
  </si>
  <si>
    <t>§ 64 LFGB Nr. L 31.00-12 (enzymatisches Verfahren), modifiziert</t>
  </si>
  <si>
    <t>Deadline</t>
  </si>
  <si>
    <t>§ 64 LFGB Nr. L 26.11.03-4 (= L 52.01.01-4)</t>
  </si>
  <si>
    <t>§ 64 LFGB Nr. L 26.11.03-4 (= L 52.01.01-4), modifiziert</t>
  </si>
  <si>
    <t>§ 64 LFGB Nr. L 01.00-28</t>
  </si>
  <si>
    <t>§ 64 LFGB Nr. L 01.00-28, modifiziert</t>
  </si>
  <si>
    <t>§ 64 LFGB Nr. L 20.01/02-2</t>
  </si>
  <si>
    <t>§ 64 LFGB Nr. L 20.01/02-2, modifiziert</t>
  </si>
  <si>
    <t>Potentiometrische Titration bis pH 8,1</t>
  </si>
  <si>
    <t>§ 64 LFGB Nr. L 31.00-14 (enzymatisches Verfahren)</t>
  </si>
  <si>
    <t>§ 64 LFGB Nr. L 31.00-14 (enzymatisches Verfahren), modifiziert</t>
  </si>
  <si>
    <t>IFU Nr. 22</t>
  </si>
  <si>
    <t>Reinigung der Probelösung mit SAX-Kartuschen, HPLC</t>
  </si>
  <si>
    <t>§ 64 LFGB Nr. 05.02-1</t>
  </si>
  <si>
    <t>§ 64 LFGB Nr. 05.02-1, modifiziert</t>
  </si>
  <si>
    <t>HPLC der mit Wasser verdünnten und filtrierten Probelösung</t>
  </si>
  <si>
    <t>Digitalrefraktometer</t>
  </si>
  <si>
    <t>Tabellerisch aus der Dichte</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</si>
  <si>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</si>
  <si>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</si>
  <si>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</si>
  <si>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</si>
  <si>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</si>
  <si>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</si>
  <si>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</si>
  <si>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</si>
  <si>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</si>
  <si>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</si>
  <si>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</si>
  <si>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</si>
  <si>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</si>
  <si>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 64 LFGB Nr. L 31.00-18 (DIN EN 12145)</t>
  </si>
  <si>
    <t>§ 64 LFGB Nr. L 31.00-18 (DIN EN 12145), modifiziert</t>
  </si>
  <si>
    <t>Hinweise zur Auswertung</t>
  </si>
  <si>
    <t>Zur Vermeidung zu „breiter“ Beurteilungszonen wird deshalb bei der Auswertung bei allen Parametern der Wert der Zielstandardabweichung auf maximal 22 % vom Wert des Medians beschränkt.</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</si>
  <si>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</si>
  <si>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</si>
  <si>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</si>
  <si>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09</t>
  </si>
  <si>
    <t>Ermittlung der relativen Dichte durch Auswiegen einer entgasten Probe</t>
  </si>
  <si>
    <t>berechnet aus der löslichen Trockenmasse</t>
  </si>
  <si>
    <t>§ 64 LFGB Nr. L 44.00-3</t>
  </si>
  <si>
    <t>Enzymatisch nach r-biopharm / Roche Nr. 11 113 950 035 (Maltose/Saccharose/D-Glucose )</t>
  </si>
  <si>
    <t>Enzymatisch nach r-biopharm / Roche Nr. 10 139 041 035 (Saccharose/D-Glucose, auch + PGF127396)</t>
  </si>
  <si>
    <t>Enzymatisch nach r-biopharm / Roche Nr. 10 139 106 035 (D-Glucose/D-Fructose)</t>
  </si>
  <si>
    <t>Enzymatisch nach r-biopharm / Roche Nr. 10 716 260 035 (Saccharose/D-Glucose/D-Fructose)</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</si>
  <si>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</si>
  <si>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</si>
  <si>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</si>
  <si>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</si>
  <si>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</si>
  <si>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</si>
  <si>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</si>
  <si>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</si>
  <si>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</si>
  <si>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</si>
  <si>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</si>
  <si>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</si>
  <si>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</si>
  <si>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Tabelle wurde bereits einmal erfolgreich gesendet, es handelt sich um eine Aktualisierung:
This table was sent before, successfully. It is an update:</t>
  </si>
  <si>
    <t>HPLC (diverse Detektoren)</t>
  </si>
  <si>
    <t>Ionenchromatographie (diverse Detektoren)</t>
  </si>
  <si>
    <t>§ 64 LFGB Nr. L 44.00-3, modifiziert</t>
  </si>
  <si>
    <t>§ 64 LFGB Nr. L 06.00-2</t>
  </si>
  <si>
    <t>Enzymatisch mit SCIL-Testsatz Nr. 1245</t>
  </si>
  <si>
    <t>Enzymatisch mit SCIL-Testsatz Nr. 1211</t>
  </si>
  <si>
    <t>Tomatenerzeugnisse</t>
  </si>
  <si>
    <t>Pyknometer</t>
  </si>
  <si>
    <t>§ 64 LFGB Nr. 52.01.01-3, modifiziert</t>
  </si>
  <si>
    <t>§ 64 LFGB Nr. 52.01.01-3</t>
  </si>
  <si>
    <t>§ 64 LFGB Nr. 03.00-11</t>
  </si>
  <si>
    <t>§ 64 LFGB Nr. 03.00-11, modifiziert</t>
  </si>
  <si>
    <t>VO (EWG) Nr. 558/93, Anhang</t>
  </si>
  <si>
    <t>§ 64 LFGB Nr. 52.01.01-1, modifiziert</t>
  </si>
  <si>
    <t>§ 64 LFGB Nr. 52.01.01-1</t>
  </si>
  <si>
    <t>gravimetrisch, Trockung in Mikrowelle</t>
  </si>
  <si>
    <t>§ 64 LFGB Nr. L 06.00-2, modifiziert</t>
  </si>
  <si>
    <t>Wasserbestimmung nach Karl-Fischer</t>
  </si>
  <si>
    <t>Gefriertrocknung</t>
  </si>
  <si>
    <t>Beispiel für die Eingabe von 2 eMail-Adressen:
Example how to type in 2 different e-mail addresses:</t>
  </si>
  <si>
    <t>info@lvus.de; ergebnisse@lvus.de</t>
  </si>
  <si>
    <t>§ 64 LFGB Nr. L 26.04-4 (enzymatisches Verfahren)</t>
  </si>
  <si>
    <t>§ 64 LFGB Nr. L 26.04-4 (enzymatisches Verfahren), modifiziert</t>
  </si>
  <si>
    <t>Ionenchroamtographisch</t>
  </si>
  <si>
    <t>Schulte, E., 2003, Bestimmung von Zuckern und Zuckeraustauschstoffen mittels GC</t>
  </si>
  <si>
    <t>EnzymFast E1002</t>
  </si>
  <si>
    <t>Asche</t>
  </si>
  <si>
    <t>Parameter 10</t>
  </si>
  <si>
    <t>&gt; 925 °C</t>
  </si>
  <si>
    <t>875 °C - 925 °C</t>
  </si>
  <si>
    <t>825 °C - 875 °C</t>
  </si>
  <si>
    <t>775 °C - 825 °C</t>
  </si>
  <si>
    <t>725 °C - 775 °C</t>
  </si>
  <si>
    <t>675 °C - 725 °C</t>
  </si>
  <si>
    <t>625 °C - 675 °C</t>
  </si>
  <si>
    <t>575 °C - 625 °C</t>
  </si>
  <si>
    <t>525 °C - 575 °C</t>
  </si>
  <si>
    <t>&lt; 525 °C</t>
  </si>
  <si>
    <t>Veraschungstemperatur</t>
  </si>
  <si>
    <t>§ 64 LFGB Nr. L 47.00-3, modifiziert</t>
  </si>
  <si>
    <t>§ 64 LFGB Nr. L 47.00-3</t>
  </si>
  <si>
    <t>Veraschung bei der angegebenen Temperatur</t>
  </si>
  <si>
    <t>VDLUFA C 10.2</t>
  </si>
  <si>
    <t>§ 64 LFGB Nr. L 01.00-77, modifiziert</t>
  </si>
  <si>
    <t>§ 64 LFGB Nr. L 01.00-77</t>
  </si>
  <si>
    <t>§ 64 LFGB Nr. L 31.00-4, modifiziert</t>
  </si>
  <si>
    <t>§ 64 LFGB Nr. L 31.00-4</t>
  </si>
  <si>
    <t>§ 64 LFGB Nr. L 53.00-4, modifiziert</t>
  </si>
  <si>
    <t>§ 64 LFGB Nr. L 53.00-4</t>
  </si>
  <si>
    <t>§ 64 LFGB Nr. L 17.00-3, modifiziert</t>
  </si>
  <si>
    <t>§ 64 LFGB Nr. L 17.00-3</t>
  </si>
  <si>
    <t>§ 64 LFGB Nr. L 06.00-4, modifiziert</t>
  </si>
  <si>
    <t>§ 64 LFGB Nr. L 06.00-4</t>
  </si>
  <si>
    <t>§ 64 LFGB Nr. L 26.11.03-6</t>
  </si>
  <si>
    <t>§ 64 LFGB Nr. L 26.11.03-6, modifiziert</t>
  </si>
  <si>
    <t>§ 64 LFGB Nr. 13.05-4</t>
  </si>
  <si>
    <t>§ 64 LFGB Nr. 13.05-4, modifiziert</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</si>
  <si>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</si>
  <si>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</si>
  <si>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</si>
  <si>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</si>
  <si>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</si>
  <si>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</si>
  <si>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</si>
  <si>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</si>
  <si>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</si>
  <si>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</si>
  <si>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</si>
  <si>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</si>
  <si>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</si>
  <si>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</si>
  <si>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</si>
  <si>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</si>
  <si>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</si>
  <si>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</si>
  <si>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</si>
  <si>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</si>
  <si>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</si>
  <si>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</si>
  <si>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</si>
  <si>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</si>
  <si>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</si>
  <si>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</si>
  <si>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</si>
  <si>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</si>
  <si>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</si>
  <si>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</si>
  <si>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</si>
  <si>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</si>
  <si>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</si>
  <si>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</si>
  <si>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</si>
  <si>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</si>
  <si>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</si>
  <si>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</si>
  <si>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</si>
  <si>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</si>
  <si>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</si>
  <si>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</si>
  <si>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</si>
  <si>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</si>
  <si>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</si>
  <si>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</si>
  <si>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</si>
  <si>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</si>
  <si>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</si>
  <si>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</si>
  <si>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</si>
  <si>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</si>
  <si>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</si>
  <si>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</si>
  <si>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</si>
  <si>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</si>
  <si>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</si>
  <si>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</si>
  <si>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</si>
  <si>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</si>
  <si>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</si>
  <si>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</si>
  <si>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</si>
  <si>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</si>
  <si>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 64 LFGB Nrn L 06.00-4 und L 06.00-9</t>
  </si>
  <si>
    <t>§ 64 LFGB Nr. L 00.00-144, auch modifiziert</t>
  </si>
  <si>
    <t>VDLUFA III,10.8.2</t>
  </si>
  <si>
    <t>Aufschlussprinzip</t>
  </si>
  <si>
    <t>verwendete Säure(n)</t>
  </si>
  <si>
    <t>Messprinzip</t>
  </si>
  <si>
    <t>Verfahren / Literatur</t>
  </si>
  <si>
    <t>Beschreibung der verwendeten Analysenverfahren, Teil 1</t>
  </si>
  <si>
    <t>Beschreibung der verwendeten Analysenverfahren, Teil 2</t>
  </si>
  <si>
    <t>§ 64 LFGB Nr. L 40.00-07</t>
  </si>
  <si>
    <t>§ 64 LFGB Nr. L 40.00-07, modifiziert</t>
  </si>
  <si>
    <t>Enzymatisch nach r-biopharm / Roche Nr. 10 139076 035</t>
  </si>
  <si>
    <t>Benzoesäure</t>
  </si>
  <si>
    <t>Sorbinsäure</t>
  </si>
  <si>
    <t>mg/kg</t>
  </si>
  <si>
    <t>Saccharose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</si>
  <si>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</si>
  <si>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</si>
  <si>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</si>
  <si>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</si>
  <si>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</si>
  <si>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</si>
  <si>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</si>
  <si>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</si>
  <si>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</si>
  <si>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</si>
  <si>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</si>
  <si>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HPLC-Verfahren (UV-Detektion) nach Schulte</t>
  </si>
  <si>
    <t>Parameter 11</t>
  </si>
  <si>
    <t>Parameter 12</t>
  </si>
  <si>
    <t>Kochsalz (über Chlorid)</t>
  </si>
  <si>
    <t>LC-MS(/MS)</t>
  </si>
  <si>
    <t>§ 64 LFGB Nr. L 05.02-2</t>
  </si>
  <si>
    <t>§ 64 LFGB Nr. L 05.02-2, modifiziert</t>
  </si>
  <si>
    <t>Rohprotein</t>
  </si>
  <si>
    <t>Lycopin</t>
  </si>
  <si>
    <t>Parameter 13</t>
  </si>
  <si>
    <t>Parameter 14</t>
  </si>
  <si>
    <t>AOAC Official Method 2011.04</t>
  </si>
  <si>
    <t>ISO 937-1978 E; Katalysator CX, Vapodest 50c (Fa. Gerhardt)</t>
  </si>
  <si>
    <t>NIR</t>
  </si>
  <si>
    <t>Autoanalyzer</t>
  </si>
  <si>
    <t>Katalysator: Kjeltabs CX; Vapodest 50c (Fa. Gerhardt)</t>
  </si>
  <si>
    <t>Nach Kjeldahl</t>
  </si>
  <si>
    <t>Nach Dumas</t>
  </si>
  <si>
    <t>§ 64 LFGB Nr. L 06.00-20 (01.00-60): 2003-12, modifiziert</t>
  </si>
  <si>
    <t>§ 64 LFGB Nr. L 06.00-20 (01.00-60): 2003-12</t>
  </si>
  <si>
    <t>§ 64 LFGB Nr. L 06.00-7 (08.00-7): 2014-08, modifiziert oder andere Version</t>
  </si>
  <si>
    <t>§ 64 LFGB Nr. L 06.00-7 (08.00-7): 2014-08</t>
  </si>
  <si>
    <t>Rohprotein (N * 6,25)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</si>
  <si>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</si>
  <si>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</si>
  <si>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</si>
  <si>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</si>
  <si>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</si>
  <si>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</si>
  <si>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</si>
  <si>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</si>
  <si>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</si>
  <si>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</si>
  <si>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</si>
  <si>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</si>
  <si>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Methode 762.1</t>
  </si>
  <si>
    <t>Potentiometrische Titration bis pH 8,2</t>
  </si>
  <si>
    <t>EnzymeFast E1022</t>
  </si>
  <si>
    <t>Enzymatisch nach Megazyme K-CITR 11/14, Anwendungsbereich § 64 LFGB Nr. L 52.01.01-5</t>
  </si>
  <si>
    <t>§ 64 LFGB Nr.  L 17.00-6</t>
  </si>
  <si>
    <t>§ 64 LFGB Nr.  L 17.00-6, modifiziert</t>
  </si>
  <si>
    <t>§ 64 LFGB Nr. L 52.01.01-2</t>
  </si>
  <si>
    <t>§ 64 LFGB Nr. L 52.01.01-2, modifiziert</t>
  </si>
  <si>
    <t>Abbé-Refraktometer</t>
  </si>
  <si>
    <t>HPLC-RI nach § 64 LFGB Nr. L 00.00-59:2008-12</t>
  </si>
  <si>
    <t>HPLC (verschiedene Detektoren)</t>
  </si>
  <si>
    <t>Photometrisch</t>
  </si>
  <si>
    <t>Ionenchromatographie</t>
  </si>
  <si>
    <t>§ 64 LFGB Nr. L 17.00-15: 2013-08</t>
  </si>
  <si>
    <t>§ 64 LFGB Nr. L 17.00-15: 2013-08, modifiziert</t>
  </si>
  <si>
    <t>§ 64 LFGB Nr. L 26.11.03-11</t>
  </si>
  <si>
    <t>§ 64 LFGB Nr. L 26.11.03-11, modifiziert</t>
  </si>
  <si>
    <t>§ 64 LFGB L 26.11.03-13:1983-11</t>
  </si>
  <si>
    <t>§ 64 LFGB L 26.11.03-13:1983-11, modifiziert</t>
  </si>
  <si>
    <t>Bitte auswählen/Please select</t>
  </si>
  <si>
    <t>Thermometrische Endpunktbestimmung</t>
  </si>
  <si>
    <t>§ 64 LFGB Nr. L 07.00-5/1</t>
  </si>
  <si>
    <t>§ 64 LFGB Nr. L 07.00-5/1, modifiziert</t>
  </si>
  <si>
    <t>DVO (EU) Nr. 974/2014</t>
  </si>
  <si>
    <t>Glucose</t>
  </si>
  <si>
    <t>Fructose</t>
  </si>
  <si>
    <t>Glutaminsäure</t>
  </si>
  <si>
    <t>§ 64 LFGB Nr. L 07.00-17 (2008-06)</t>
  </si>
  <si>
    <t>§ 64 LFGB Nr. L 07.00-17 (2008-06), modifiziert oder andere Version</t>
  </si>
  <si>
    <t>§ 64 Methode L 07.00-59  (2008-06)</t>
  </si>
  <si>
    <t>§ 64 Methode L 07.00-59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</si>
  <si>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</si>
  <si>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</si>
  <si>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</si>
  <si>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</si>
  <si>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</si>
  <si>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</si>
  <si>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</si>
  <si>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</si>
  <si>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Test-Kit Thermo Fisher Scientific L-Glutamic acid (Arena)</t>
  </si>
  <si>
    <t>Enzymatisch mittels Gallery Plus + Testkit Thermo Fisher L-Glutamic Acid</t>
  </si>
  <si>
    <t>Sonstiges / Other</t>
  </si>
  <si>
    <t>Bitte auswählen / Please select</t>
  </si>
  <si>
    <t>Parameter 15</t>
  </si>
  <si>
    <t>?</t>
  </si>
  <si>
    <t>Potentiometrisch Titration bis Äquivalenzpunkt</t>
  </si>
  <si>
    <t>Formolzahl</t>
  </si>
  <si>
    <t>Ergosterol</t>
  </si>
  <si>
    <t>§ 64 LFGB Nr. L 31.00-8 (DIN EN 1133)</t>
  </si>
  <si>
    <t>§ 64 LFGB Nr. L 31.00-8 (DIN EN 1133), modifiziert</t>
  </si>
  <si>
    <t>IFU Nr. 30</t>
  </si>
  <si>
    <t>Schweizerisches Lebensmittelbuch Nr 726.1: 01-1988 (vormals Kapitel 28A, 9.4)</t>
  </si>
  <si>
    <t>ml 0,1 mol/L NaOH / 100 g</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</si>
  <si>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</si>
  <si>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</si>
  <si>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</si>
  <si>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</si>
  <si>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Trocknung bei der aufgeführten Temperatur mit Seesand</t>
  </si>
  <si>
    <t>Trocknung bei der aufgeführten Temperatur ohne Seesand</t>
  </si>
  <si>
    <t>Gravimetrisch (Vakuumtrockenschrank)</t>
  </si>
  <si>
    <t>Bitte eingeben / Please type in</t>
  </si>
  <si>
    <t>Enzymatisch (diverse Ausführungen), auch automatisiert</t>
  </si>
  <si>
    <t>§ 64 LFGB Nr. L 26.11.03-12</t>
  </si>
  <si>
    <t>§ 64 LFGB Nr. L 26.11.03-12, modifiziert</t>
  </si>
  <si>
    <t>Refraktometer</t>
  </si>
  <si>
    <t>Mikrowellenaufschluss-Photometrisch</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</si>
  <si>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</si>
  <si>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</si>
  <si>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</si>
  <si>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</si>
  <si>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</si>
  <si>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</si>
  <si>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</si>
  <si>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</si>
  <si>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</si>
  <si>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</si>
  <si>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</si>
  <si>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</si>
  <si>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</si>
  <si>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</si>
  <si>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</si>
  <si>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</si>
  <si>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V.1</t>
  </si>
  <si>
    <t>Enzymatisch nach r-biopharm Enzytec Liquid E8160</t>
  </si>
  <si>
    <t>Enzymatisch nach r-biopharm Enzytec Liquid E8180/E8160</t>
  </si>
  <si>
    <t>Thermo Scientific, Bestell-Nr. 984304, auch automatisiert</t>
  </si>
  <si>
    <t>Thermo Scientific, Bestell-Nr. 984302, auch automatisiert</t>
  </si>
  <si>
    <t>Thermo Scientific, Bestell-Nr. 984312, auch automatisiert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</si>
</sst>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sz val="12"/>
      <color indexed="9"/>
      <name val="Times New Roman"/>
      <family val="1"/>
    </font>
    <font>
      <vertAlign val="subscript"/>
      <sz val="11"/>
      <name val="Times New Roman"/>
      <family val="1"/>
    </font>
    <font>
      <u/>
      <sz val="11"/>
      <name val="Times New Roman"/>
      <family val="1"/>
    </font>
    <font>
      <b/>
      <sz val="13"/>
      <color rgb="FFFF0000"/>
      <name val="Times New Roman"/>
      <family val="1"/>
    </font>
    <font>
      <sz val="8"/>
      <name val="Times New Roman"/>
      <family val="1"/>
    </font>
    <font>
      <b/>
      <sz val="8"/>
      <name val="Times New Roman"/>
      <family val="1"/>
    </font>
    <font>
      <sz val="12"/>
      <color rgb="FFFF0000"/>
      <name val="Times New Roman"/>
      <family val="1"/>
    </font>
    <font>
      <i/>
      <sz val="11"/>
      <color theme="0" tint="-0.499984740745262"/>
      <name val="Times New Roman"/>
      <family val="1"/>
    </font>
    <font>
      <b/>
      <sz val="11"/>
      <color rgb="FFFF0000"/>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0" fontId="22" fillId="0" borderId="0" xfId="0" applyFont="1"/>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17" fillId="0" borderId="2"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3"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4" xfId="0" applyFont="1" applyBorder="1" applyAlignment="1" applyProtection="1">
      <alignment horizontal="left" wrapText="1"/>
      <protection hidden="1"/>
    </xf>
    <xf numFmtId="0" fontId="17" fillId="0" borderId="2" xfId="0" applyFont="1" applyBorder="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14"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5" fillId="0" borderId="0" xfId="0" applyFont="1" applyProtection="1">
      <protection hidden="1"/>
    </xf>
    <xf numFmtId="0" fontId="4" fillId="0" borderId="0" xfId="0" applyFont="1" applyProtection="1">
      <protection hidden="1"/>
    </xf>
    <xf numFmtId="0" fontId="17"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4" fillId="0" borderId="0" xfId="0" applyFont="1" applyAlignment="1" applyProtection="1">
      <alignment horizontal="left" wrapText="1"/>
      <protection hidden="1"/>
    </xf>
    <xf numFmtId="0" fontId="17" fillId="0" borderId="0" xfId="0" applyFont="1"/>
    <xf numFmtId="0" fontId="17" fillId="0" borderId="3" xfId="0" applyFont="1" applyBorder="1" applyAlignment="1">
      <alignment horizontal="justify" vertical="top" wrapText="1"/>
    </xf>
    <xf numFmtId="0" fontId="17" fillId="0" borderId="0" xfId="0" applyFont="1" applyProtection="1">
      <protection locked="0"/>
    </xf>
    <xf numFmtId="0" fontId="20" fillId="0" borderId="0" xfId="0" applyFont="1" applyAlignment="1" applyProtection="1">
      <alignment horizontal="center" vertical="center"/>
      <protection hidden="1"/>
    </xf>
    <xf numFmtId="49" fontId="19"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3"/>
    <xf numFmtId="0" fontId="9" fillId="5" borderId="0" xfId="0" applyFont="1" applyFill="1" applyProtection="1">
      <protection hidden="1"/>
    </xf>
    <xf numFmtId="0" fontId="0" fillId="5" borderId="0" xfId="0" applyFill="1" applyProtection="1">
      <protection hidden="1"/>
    </xf>
    <xf numFmtId="0" fontId="23" fillId="5" borderId="0" xfId="0" applyFont="1" applyFill="1" applyProtection="1">
      <protection hidden="1"/>
    </xf>
    <xf numFmtId="0" fontId="6" fillId="5" borderId="0" xfId="0" applyFont="1" applyFill="1" applyProtection="1">
      <protection hidden="1"/>
    </xf>
    <xf numFmtId="0" fontId="8" fillId="5" borderId="0" xfId="0" applyFont="1" applyFill="1" applyAlignment="1" applyProtection="1">
      <alignment vertical="center" wrapText="1"/>
      <protection hidden="1"/>
    </xf>
    <xf numFmtId="0" fontId="5" fillId="5" borderId="0" xfId="0" applyFont="1" applyFill="1" applyAlignment="1" applyProtection="1">
      <alignment vertical="center"/>
      <protection hidden="1"/>
    </xf>
    <xf numFmtId="0" fontId="1" fillId="5" borderId="0" xfId="1" applyFill="1" applyBorder="1" applyAlignment="1" applyProtection="1">
      <protection hidden="1"/>
    </xf>
    <xf numFmtId="0" fontId="11" fillId="5" borderId="0" xfId="0" applyFont="1" applyFill="1" applyAlignment="1" applyProtection="1">
      <alignment vertical="center"/>
      <protection hidden="1"/>
    </xf>
    <xf numFmtId="0" fontId="17" fillId="0" borderId="3"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17" fillId="0" borderId="0" xfId="0" applyFont="1" applyAlignment="1">
      <alignment horizontal="left"/>
    </xf>
    <xf numFmtId="0" fontId="17" fillId="0" borderId="0" xfId="0" applyFont="1" applyAlignment="1" applyProtection="1">
      <alignment horizontal="right"/>
      <protection locked="0"/>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11" fillId="6" borderId="0" xfId="0" applyFont="1" applyFill="1" applyAlignment="1" applyProtection="1">
      <alignment vertical="center"/>
      <protection hidden="1"/>
    </xf>
    <xf numFmtId="0" fontId="19" fillId="6" borderId="0" xfId="0" applyFont="1" applyFill="1" applyAlignment="1" applyProtection="1">
      <alignment vertical="center" wrapText="1"/>
      <protection hidden="1"/>
    </xf>
    <xf numFmtId="0" fontId="17" fillId="0" borderId="0" xfId="0" applyFont="1" applyAlignment="1">
      <alignment wrapText="1"/>
    </xf>
    <xf numFmtId="0" fontId="5" fillId="0" borderId="0" xfId="0" applyFont="1" applyProtection="1">
      <protection locked="0" hidden="1"/>
    </xf>
    <xf numFmtId="0" fontId="4" fillId="0" borderId="3" xfId="0" applyFont="1" applyBorder="1" applyAlignment="1" applyProtection="1">
      <alignment horizontal="justify" vertical="top" wrapText="1"/>
      <protection hidden="1"/>
    </xf>
    <xf numFmtId="0" fontId="5" fillId="0" borderId="3"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28" fillId="5" borderId="0" xfId="0" applyFont="1" applyFill="1" applyAlignment="1" applyProtection="1">
      <alignment horizontal="center" vertical="center"/>
      <protection hidden="1"/>
    </xf>
    <xf numFmtId="0" fontId="28" fillId="5" borderId="0" xfId="0" applyFont="1" applyFill="1" applyAlignment="1" applyProtection="1">
      <alignment vertical="center"/>
      <protection hidden="1"/>
    </xf>
    <xf numFmtId="0" fontId="28" fillId="5" borderId="0" xfId="0" applyFont="1" applyFill="1" applyProtection="1">
      <protection hidden="1"/>
    </xf>
    <xf numFmtId="0" fontId="29" fillId="5" borderId="0" xfId="0" applyFont="1" applyFill="1" applyAlignment="1" applyProtection="1">
      <alignment vertical="center" wrapText="1"/>
      <protection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5" fillId="0" borderId="4" xfId="0" applyFont="1" applyBorder="1" applyAlignment="1" applyProtection="1">
      <alignment wrapText="1"/>
      <protection hidden="1"/>
    </xf>
    <xf numFmtId="0" fontId="4" fillId="0" borderId="0" xfId="0" applyFont="1" applyAlignment="1" applyProtection="1">
      <alignment horizontal="left" vertical="top" wrapText="1"/>
      <protection hidden="1"/>
    </xf>
    <xf numFmtId="0" fontId="4" fillId="0" borderId="0" xfId="4" applyFont="1" applyAlignment="1" applyProtection="1">
      <alignment horizontal="left"/>
      <protection hidden="1"/>
    </xf>
    <xf numFmtId="0" fontId="17" fillId="0" borderId="0" xfId="0" applyFont="1" applyAlignment="1">
      <alignment vertical="center" wrapText="1"/>
    </xf>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0" fillId="6" borderId="0" xfId="0" applyFill="1" applyAlignment="1" applyProtection="1">
      <alignment horizontal="left"/>
      <protection hidden="1"/>
    </xf>
    <xf numFmtId="0" fontId="0" fillId="6" borderId="0" xfId="0" applyFill="1" applyAlignment="1" applyProtection="1">
      <alignment horizontal="left"/>
      <protection locked="0"/>
    </xf>
    <xf numFmtId="0" fontId="30"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0" fillId="4" borderId="0" xfId="0" applyFill="1" applyAlignment="1" applyProtection="1">
      <alignment horizontal="left" vertical="center"/>
      <protection hidden="1"/>
    </xf>
    <xf numFmtId="0" fontId="24" fillId="0" borderId="0" xfId="0" applyFont="1" applyProtection="1">
      <protection hidden="1"/>
    </xf>
    <xf numFmtId="0" fontId="28" fillId="0" borderId="0" xfId="0" applyFont="1"/>
    <xf numFmtId="0" fontId="1" fillId="0" borderId="0" xfId="1" applyAlignment="1" applyProtection="1">
      <alignment vertic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5"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10" borderId="0" xfId="5" applyFill="1"/>
    <xf numFmtId="0" fontId="5" fillId="11" borderId="0" xfId="5" applyFill="1"/>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22" fillId="3" borderId="0" xfId="5" applyFont="1" applyFill="1" applyAlignment="1">
      <alignment horizontal="left" vertical="center" wrapText="1"/>
    </xf>
    <xf numFmtId="0" fontId="9" fillId="0" borderId="0" xfId="5" applyFont="1" applyAlignment="1">
      <alignment horizontal="lef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22" fillId="9" borderId="0" xfId="5" applyFont="1" applyFill="1" applyAlignment="1">
      <alignment horizontal="left" vertical="center" wrapText="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0" fillId="4" borderId="0" xfId="0" applyFill="1" applyAlignment="1" applyProtection="1">
      <alignment vertical="center" wrapText="1"/>
      <protection locked="0"/>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27" fillId="0" borderId="0" xfId="0" applyFont="1" applyAlignment="1" applyProtection="1">
      <alignment horizontal="left" vertical="center"/>
      <protection hidden="1"/>
    </xf>
    <xf numFmtId="0" fontId="0" fillId="4" borderId="0" xfId="0" applyFill="1" applyAlignment="1" applyProtection="1">
      <alignment horizontal="left"/>
      <protection hidden="1"/>
    </xf>
    <xf numFmtId="0" fontId="0" fillId="7" borderId="0" xfId="0" applyFill="1" applyAlignment="1" applyProtection="1">
      <alignment vertical="center" wrapText="1"/>
      <protection locked="0"/>
    </xf>
    <xf numFmtId="0" fontId="4" fillId="6" borderId="0" xfId="0" applyFont="1" applyFill="1" applyAlignment="1" applyProtection="1">
      <alignment vertical="center" wrapText="1"/>
      <protection locked="0"/>
    </xf>
    <xf numFmtId="0" fontId="4"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4" fillId="0" borderId="0" xfId="0" applyFont="1" applyAlignment="1" applyProtection="1">
      <alignment vertical="center" wrapText="1"/>
      <protection hidden="1"/>
    </xf>
    <xf numFmtId="49" fontId="5" fillId="2" borderId="0" xfId="0" applyNumberFormat="1" applyFont="1" applyFill="1" applyAlignment="1" applyProtection="1">
      <alignment vertical="center"/>
      <protection locked="0"/>
    </xf>
  </cellXfs>
  <cellStyles count="7">
    <cellStyle name="Hyperlink 2" xfId="2" xr:uid="{00000000-0005-0000-0000-000000000000}"/>
    <cellStyle name="Link" xfId="1" builtinId="8"/>
    <cellStyle name="Link 2" xfId="6" xr:uid="{07133205-45B9-4DF6-A823-457BAFC2CFBB}"/>
    <cellStyle name="Standard" xfId="0" builtinId="0"/>
    <cellStyle name="Standard 2" xfId="3" xr:uid="{00000000-0005-0000-0000-000003000000}"/>
    <cellStyle name="Standard 2 2 2" xfId="5" xr:uid="{359E96B1-7738-496D-BDEB-2366415F7F9F}"/>
    <cellStyle name="Standard 3" xfId="4" xr:uid="{6245B07B-CF60-447D-B742-7968D11C3785}"/>
  </cellStyles>
  <dxfs count="43">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trlProps/ctrlProp1.xml><?xml version="1.0" encoding="utf-8"?>
<formControlPr xmlns="http://schemas.microsoft.com/office/spreadsheetml/2009/9/main" objectType="Drop" dropLines="30" dropStyle="combo" dx="22" fmlaLink="pHWert!$B$1" fmlaRange="pHWert!$B$3:$B$18" sel="16" val="0"/>
</file>

<file path=xl/ctrlProps/ctrlProp10.xml><?xml version="1.0" encoding="utf-8"?>
<formControlPr xmlns="http://schemas.microsoft.com/office/spreadsheetml/2009/9/main" objectType="Drop" dropLines="30" dropStyle="combo" dx="22" fmlaLink="Asche!$B$1" fmlaRange="Asche!$B$3:$B$20" sel="18" val="0"/>
</file>

<file path=xl/ctrlProps/ctrlProp11.xml><?xml version="1.0" encoding="utf-8"?>
<formControlPr xmlns="http://schemas.microsoft.com/office/spreadsheetml/2009/9/main" objectType="Drop" dropStyle="combo" dx="22" fmlaLink="Natrium!$B$2" fmlaRange="Natrium!$B$3:$B$10" sel="8" val="0"/>
</file>

<file path=xl/ctrlProps/ctrlProp12.xml><?xml version="1.0" encoding="utf-8"?>
<formControlPr xmlns="http://schemas.microsoft.com/office/spreadsheetml/2009/9/main" objectType="Drop" dropLines="20" dropStyle="combo" dx="22" fmlaLink="Natrium!$B$13" fmlaRange="Natrium!$B$14:$B$26" sel="13" val="0"/>
</file>

<file path=xl/ctrlProps/ctrlProp13.xml><?xml version="1.0" encoding="utf-8"?>
<formControlPr xmlns="http://schemas.microsoft.com/office/spreadsheetml/2009/9/main" objectType="Drop" dropLines="20" dropStyle="combo" dx="22" fmlaLink="Natrium!$B$29" fmlaRange="Natrium!$B$30:$B$37" sel="8" val="0"/>
</file>

<file path=xl/ctrlProps/ctrlProp14.xml><?xml version="1.0" encoding="utf-8"?>
<formControlPr xmlns="http://schemas.microsoft.com/office/spreadsheetml/2009/9/main" objectType="Drop" dropStyle="combo" dx="22" fmlaLink="Natrium!$B$40" fmlaRange="Natrium!$B$41:$B$44" sel="4" val="0"/>
</file>

<file path=xl/ctrlProps/ctrlProp15.xml><?xml version="1.0" encoding="utf-8"?>
<formControlPr xmlns="http://schemas.microsoft.com/office/spreadsheetml/2009/9/main" objectType="Drop" dropLines="30" dropStyle="combo" dx="22" fmlaLink="Natrium!$B$47" fmlaRange="Natrium!$B$48:$B$59" sel="12" val="0"/>
</file>

<file path=xl/ctrlProps/ctrlProp16.xml><?xml version="1.0" encoding="utf-8"?>
<formControlPr xmlns="http://schemas.microsoft.com/office/spreadsheetml/2009/9/main" objectType="Drop" dropLines="50" dropStyle="combo" dx="22" fmlaLink="Natrium!$B$62" fmlaRange="Natrium!$B$63:$B$85" sel="23" val="0"/>
</file>

<file path=xl/ctrlProps/ctrlProp17.xml><?xml version="1.0" encoding="utf-8"?>
<formControlPr xmlns="http://schemas.microsoft.com/office/spreadsheetml/2009/9/main" objectType="Drop" dropLines="30" dropStyle="combo" dx="22" fmlaLink="Formolzahl!$B$1" fmlaRange="Formolzahl!$B$3:$B$10" sel="8" val="0"/>
</file>

<file path=xl/ctrlProps/ctrlProp18.xml><?xml version="1.0" encoding="utf-8"?>
<formControlPr xmlns="http://schemas.microsoft.com/office/spreadsheetml/2009/9/main" objectType="Drop" dropLines="30" dropStyle="combo" dx="22" fmlaLink="Ergosterol!$B$1" fmlaRange="Ergosterol!$B$3:$B$4" sel="2" val="0"/>
</file>

<file path=xl/ctrlProps/ctrlProp19.xml><?xml version="1.0" encoding="utf-8"?>
<formControlPr xmlns="http://schemas.microsoft.com/office/spreadsheetml/2009/9/main" objectType="Drop" dropLines="30" dropStyle="combo" dx="22" fmlaLink="Rohprotein!$B$1" fmlaRange="Rohprotein!$B$3:$B$19" sel="17" val="0"/>
</file>

<file path=xl/ctrlProps/ctrlProp2.xml><?xml version="1.0" encoding="utf-8"?>
<formControlPr xmlns="http://schemas.microsoft.com/office/spreadsheetml/2009/9/main" objectType="Drop" dropLines="30" dropStyle="combo" dx="22" fmlaLink="Gesamtsre!$B$1" fmlaRange="Gesamtsre!$B$3:$B$16" sel="14" val="0"/>
</file>

<file path=xl/ctrlProps/ctrlProp20.xml><?xml version="1.0" encoding="utf-8"?>
<formControlPr xmlns="http://schemas.microsoft.com/office/spreadsheetml/2009/9/main" objectType="Drop" dropLines="30" dropStyle="combo" dx="22" fmlaLink="Lycopin!$B$1" fmlaRange="Lycopin!$B$3:$B$9" sel="7" val="0"/>
</file>

<file path=xl/ctrlProps/ctrlProp21.xml><?xml version="1.0" encoding="utf-8"?>
<formControlPr xmlns="http://schemas.microsoft.com/office/spreadsheetml/2009/9/main" objectType="Drop" dropLines="30" dropStyle="combo" dx="22" fmlaLink="Glutaminsre!$B$1" fmlaRange="Glutaminsre!$B$3:$B$18" sel="16" val="0"/>
</file>

<file path=xl/ctrlProps/ctrlProp3.xml><?xml version="1.0" encoding="utf-8"?>
<formControlPr xmlns="http://schemas.microsoft.com/office/spreadsheetml/2009/9/main" objectType="Drop" dropLines="30" dropStyle="combo" dx="22" fmlaLink="Citronensre!$B$1" fmlaRange="Citronensre!$B$3:$B$17" sel="15" val="0"/>
</file>

<file path=xl/ctrlProps/ctrlProp4.xml><?xml version="1.0" encoding="utf-8"?>
<formControlPr xmlns="http://schemas.microsoft.com/office/spreadsheetml/2009/9/main" objectType="Drop" dropLines="30" dropStyle="combo" dx="22" fmlaLink="Kochsalz!$B$1" fmlaRange="Kochsalz!$B$3:$B$29" sel="27" val="0"/>
</file>

<file path=xl/ctrlProps/ctrlProp5.xml><?xml version="1.0" encoding="utf-8"?>
<formControlPr xmlns="http://schemas.microsoft.com/office/spreadsheetml/2009/9/main" objectType="Drop" dropLines="30" dropStyle="combo" dx="22" fmlaLink="Gestamttrocken!$B$1" fmlaRange="Gestamttrocken!$B$3:$B$22" sel="20" val="0"/>
</file>

<file path=xl/ctrlProps/ctrlProp6.xml><?xml version="1.0" encoding="utf-8"?>
<formControlPr xmlns="http://schemas.microsoft.com/office/spreadsheetml/2009/9/main" objectType="Drop" dropLines="30" dropStyle="combo" dx="22" fmlaLink="LoeslichTrocken!$B$1" fmlaRange="LoeslichTrocken!$B$3:$B$16" sel="14" val="0"/>
</file>

<file path=xl/ctrlProps/ctrlProp7.xml><?xml version="1.0" encoding="utf-8"?>
<formControlPr xmlns="http://schemas.microsoft.com/office/spreadsheetml/2009/9/main" objectType="Drop" dropLines="100" dropStyle="combo" dx="22" fmlaLink="GluFruSac!$D$2" fmlaRange="GluFruSac!$B$3:$B$29" sel="27" val="0"/>
</file>

<file path=xl/ctrlProps/ctrlProp8.xml><?xml version="1.0" encoding="utf-8"?>
<formControlPr xmlns="http://schemas.microsoft.com/office/spreadsheetml/2009/9/main" objectType="Drop" dropLines="100" dropStyle="combo" dx="22" fmlaLink="GluFruSac!$E$2" fmlaRange="GluFruSac!$B$3:$B$29" sel="27" val="0"/>
</file>

<file path=xl/ctrlProps/ctrlProp9.xml><?xml version="1.0" encoding="utf-8"?>
<formControlPr xmlns="http://schemas.microsoft.com/office/spreadsheetml/2009/9/main" objectType="Drop" dropLines="15" dropStyle="combo" dx="22"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84667</xdr:colOff>
      <xdr:row>49</xdr:row>
      <xdr:rowOff>21167</xdr:rowOff>
    </xdr:to>
    <xdr:pic>
      <xdr:nvPicPr>
        <xdr:cNvPr id="2" name="Grafik 1">
          <a:extLst>
            <a:ext uri="{FF2B5EF4-FFF2-40B4-BE49-F238E27FC236}">
              <a16:creationId xmlns:a16="http://schemas.microsoft.com/office/drawing/2014/main" id="{CA4EA85B-907E-2342-420A-9BBB36A905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48400" cy="8741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33</xdr:row>
          <xdr:rowOff>21167</xdr:rowOff>
        </xdr:from>
        <xdr:to>
          <xdr:col>7</xdr:col>
          <xdr:colOff>296333</xdr:colOff>
          <xdr:row>34</xdr:row>
          <xdr:rowOff>8467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21167</xdr:rowOff>
        </xdr:from>
        <xdr:to>
          <xdr:col>7</xdr:col>
          <xdr:colOff>296333</xdr:colOff>
          <xdr:row>36</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21167</xdr:rowOff>
        </xdr:from>
        <xdr:to>
          <xdr:col>7</xdr:col>
          <xdr:colOff>296333</xdr:colOff>
          <xdr:row>38</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8467</xdr:rowOff>
        </xdr:from>
        <xdr:to>
          <xdr:col>7</xdr:col>
          <xdr:colOff>296333</xdr:colOff>
          <xdr:row>39</xdr:row>
          <xdr:rowOff>173567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0</xdr:rowOff>
        </xdr:from>
        <xdr:to>
          <xdr:col>7</xdr:col>
          <xdr:colOff>296333</xdr:colOff>
          <xdr:row>41</xdr:row>
          <xdr:rowOff>173567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0</xdr:rowOff>
        </xdr:from>
        <xdr:to>
          <xdr:col>7</xdr:col>
          <xdr:colOff>296333</xdr:colOff>
          <xdr:row>44</xdr:row>
          <xdr:rowOff>160867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8467</xdr:rowOff>
        </xdr:from>
        <xdr:to>
          <xdr:col>7</xdr:col>
          <xdr:colOff>296333</xdr:colOff>
          <xdr:row>46</xdr:row>
          <xdr:rowOff>173567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8467</xdr:rowOff>
        </xdr:from>
        <xdr:to>
          <xdr:col>7</xdr:col>
          <xdr:colOff>296333</xdr:colOff>
          <xdr:row>48</xdr:row>
          <xdr:rowOff>173567</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105833</xdr:rowOff>
        </xdr:from>
        <xdr:to>
          <xdr:col>7</xdr:col>
          <xdr:colOff>8467</xdr:colOff>
          <xdr:row>14</xdr:row>
          <xdr:rowOff>334433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50</xdr:row>
          <xdr:rowOff>8467</xdr:rowOff>
        </xdr:from>
        <xdr:to>
          <xdr:col>7</xdr:col>
          <xdr:colOff>304800</xdr:colOff>
          <xdr:row>50</xdr:row>
          <xdr:rowOff>173567</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67</xdr:row>
          <xdr:rowOff>21167</xdr:rowOff>
        </xdr:from>
        <xdr:to>
          <xdr:col>2</xdr:col>
          <xdr:colOff>143933</xdr:colOff>
          <xdr:row>67</xdr:row>
          <xdr:rowOff>160867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69</xdr:row>
          <xdr:rowOff>21167</xdr:rowOff>
        </xdr:from>
        <xdr:to>
          <xdr:col>6</xdr:col>
          <xdr:colOff>0</xdr:colOff>
          <xdr:row>69</xdr:row>
          <xdr:rowOff>160867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71</xdr:row>
          <xdr:rowOff>21167</xdr:rowOff>
        </xdr:from>
        <xdr:to>
          <xdr:col>6</xdr:col>
          <xdr:colOff>0</xdr:colOff>
          <xdr:row>71</xdr:row>
          <xdr:rowOff>160867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73</xdr:row>
          <xdr:rowOff>21167</xdr:rowOff>
        </xdr:from>
        <xdr:to>
          <xdr:col>6</xdr:col>
          <xdr:colOff>0</xdr:colOff>
          <xdr:row>73</xdr:row>
          <xdr:rowOff>160867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75</xdr:row>
          <xdr:rowOff>33865</xdr:rowOff>
        </xdr:from>
        <xdr:to>
          <xdr:col>6</xdr:col>
          <xdr:colOff>0</xdr:colOff>
          <xdr:row>75</xdr:row>
          <xdr:rowOff>186265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77</xdr:row>
          <xdr:rowOff>8467</xdr:rowOff>
        </xdr:from>
        <xdr:to>
          <xdr:col>6</xdr:col>
          <xdr:colOff>0</xdr:colOff>
          <xdr:row>77</xdr:row>
          <xdr:rowOff>160867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8467</xdr:rowOff>
        </xdr:from>
        <xdr:to>
          <xdr:col>7</xdr:col>
          <xdr:colOff>304800</xdr:colOff>
          <xdr:row>55</xdr:row>
          <xdr:rowOff>173567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58</xdr:row>
          <xdr:rowOff>8467</xdr:rowOff>
        </xdr:from>
        <xdr:to>
          <xdr:col>7</xdr:col>
          <xdr:colOff>304800</xdr:colOff>
          <xdr:row>58</xdr:row>
          <xdr:rowOff>173567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60</xdr:row>
          <xdr:rowOff>8467</xdr:rowOff>
        </xdr:from>
        <xdr:to>
          <xdr:col>7</xdr:col>
          <xdr:colOff>304800</xdr:colOff>
          <xdr:row>60</xdr:row>
          <xdr:rowOff>173567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8467</xdr:rowOff>
        </xdr:from>
        <xdr:to>
          <xdr:col>7</xdr:col>
          <xdr:colOff>304800</xdr:colOff>
          <xdr:row>62</xdr:row>
          <xdr:rowOff>173567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8467</xdr:rowOff>
        </xdr:from>
        <xdr:to>
          <xdr:col>7</xdr:col>
          <xdr:colOff>304800</xdr:colOff>
          <xdr:row>64</xdr:row>
          <xdr:rowOff>182033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6.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047F-1769-4FC5-A318-8ACC7B77F791}">
  <dimension ref="A1:C7"/>
  <sheetViews>
    <sheetView workbookViewId="0">
      <selection sqref="A1:C1"/>
    </sheetView>
  </sheetViews>
  <sheetFormatPr baseColWidth="10" defaultColWidth="11.41015625" defaultRowHeight="14" x14ac:dyDescent="0.45"/>
  <cols>
    <col min="1" max="3" width="27.5859375" style="112" customWidth="1"/>
    <col min="4" max="16384" width="11.41015625" style="112"/>
  </cols>
  <sheetData>
    <row r="1" spans="1:3" s="111" customFormat="1" ht="15" x14ac:dyDescent="0.45">
      <c r="A1" s="129" t="s">
        <v>137</v>
      </c>
      <c r="B1" s="129"/>
      <c r="C1" s="129"/>
    </row>
    <row r="2" spans="1:3" s="111" customFormat="1" ht="79.7" customHeight="1" x14ac:dyDescent="0.45">
      <c r="A2" s="127" t="s">
        <v>413</v>
      </c>
      <c r="B2" s="128"/>
      <c r="C2" s="128"/>
    </row>
    <row r="3" spans="1:3" s="111" customFormat="1" ht="66.2" customHeight="1" x14ac:dyDescent="0.45">
      <c r="A3" s="127" t="s">
        <v>157</v>
      </c>
      <c r="B3" s="128"/>
      <c r="C3" s="128"/>
    </row>
    <row r="4" spans="1:3" s="111" customFormat="1" ht="45" customHeight="1" x14ac:dyDescent="0.45">
      <c r="A4" s="127" t="s">
        <v>138</v>
      </c>
      <c r="B4" s="128"/>
      <c r="C4" s="128"/>
    </row>
    <row r="5" spans="1:3" s="111" customFormat="1" ht="45" customHeight="1" x14ac:dyDescent="0.45">
      <c r="A5" s="127" t="s">
        <v>158</v>
      </c>
      <c r="B5" s="127"/>
      <c r="C5" s="127"/>
    </row>
    <row r="6" spans="1:3" s="111" customFormat="1" ht="70.2" customHeight="1" x14ac:dyDescent="0.45">
      <c r="A6" s="127" t="s">
        <v>159</v>
      </c>
      <c r="B6" s="128"/>
      <c r="C6" s="128"/>
    </row>
    <row r="7" spans="1:3" s="111" customFormat="1" ht="65.25" customHeight="1" x14ac:dyDescent="0.45">
      <c r="A7" s="127" t="s">
        <v>162</v>
      </c>
      <c r="B7" s="128"/>
      <c r="C7" s="128"/>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dimension ref="A1:C35"/>
  <sheetViews>
    <sheetView workbookViewId="0">
      <selection activeCell="A2" sqref="A2:G2"/>
    </sheetView>
  </sheetViews>
  <sheetFormatPr baseColWidth="10" defaultColWidth="11.41015625" defaultRowHeight="12.7" x14ac:dyDescent="0.4"/>
  <cols>
    <col min="1" max="1" width="11.52734375" style="39" customWidth="1"/>
    <col min="2" max="2" width="56.52734375" style="39" customWidth="1"/>
    <col min="3" max="16384" width="11.41015625" style="39"/>
  </cols>
  <sheetData>
    <row r="1" spans="1:3" ht="13" thickBot="1" x14ac:dyDescent="0.45">
      <c r="A1" s="55" t="s">
        <v>190</v>
      </c>
      <c r="B1" s="57">
        <v>18</v>
      </c>
      <c r="C1" s="55">
        <f>MAX($A$3:$A$20)-1</f>
        <v>17</v>
      </c>
    </row>
    <row r="2" spans="1:3" ht="13" thickTop="1" x14ac:dyDescent="0.4">
      <c r="A2" s="56" t="s">
        <v>34</v>
      </c>
      <c r="B2" s="56" t="s">
        <v>35</v>
      </c>
      <c r="C2" s="55" t="s">
        <v>36</v>
      </c>
    </row>
    <row r="3" spans="1:3" ht="15.35" x14ac:dyDescent="0.5">
      <c r="A3" s="53">
        <v>1</v>
      </c>
      <c r="B3" s="52" t="s">
        <v>208</v>
      </c>
      <c r="C3" s="54"/>
    </row>
    <row r="4" spans="1:3" ht="15.35" x14ac:dyDescent="0.5">
      <c r="A4" s="53">
        <v>2</v>
      </c>
      <c r="B4" s="52" t="s">
        <v>207</v>
      </c>
      <c r="C4" s="54" t="s">
        <v>38</v>
      </c>
    </row>
    <row r="5" spans="1:3" ht="15.35" x14ac:dyDescent="0.5">
      <c r="A5" s="53">
        <v>3</v>
      </c>
      <c r="B5" s="52" t="s">
        <v>216</v>
      </c>
      <c r="C5" s="51"/>
    </row>
    <row r="6" spans="1:3" ht="15.35" x14ac:dyDescent="0.5">
      <c r="A6" s="53">
        <v>4</v>
      </c>
      <c r="B6" s="52" t="s">
        <v>215</v>
      </c>
      <c r="C6" s="51" t="s">
        <v>38</v>
      </c>
    </row>
    <row r="7" spans="1:3" ht="15.35" x14ac:dyDescent="0.5">
      <c r="A7" s="53">
        <v>5</v>
      </c>
      <c r="B7" s="52" t="s">
        <v>214</v>
      </c>
      <c r="C7" s="54"/>
    </row>
    <row r="8" spans="1:3" ht="15.35" x14ac:dyDescent="0.5">
      <c r="A8" s="53">
        <v>6</v>
      </c>
      <c r="B8" s="52" t="s">
        <v>213</v>
      </c>
      <c r="C8" s="54" t="s">
        <v>38</v>
      </c>
    </row>
    <row r="9" spans="1:3" ht="15.35" x14ac:dyDescent="0.5">
      <c r="A9" s="53">
        <v>7</v>
      </c>
      <c r="B9" s="52" t="s">
        <v>217</v>
      </c>
      <c r="C9" s="54"/>
    </row>
    <row r="10" spans="1:3" ht="15.35" x14ac:dyDescent="0.5">
      <c r="A10" s="53">
        <v>8</v>
      </c>
      <c r="B10" s="52" t="s">
        <v>218</v>
      </c>
      <c r="C10" s="54" t="s">
        <v>38</v>
      </c>
    </row>
    <row r="11" spans="1:3" ht="15.35" x14ac:dyDescent="0.5">
      <c r="A11" s="53">
        <v>9</v>
      </c>
      <c r="B11" s="52" t="s">
        <v>210</v>
      </c>
      <c r="C11" s="54"/>
    </row>
    <row r="12" spans="1:3" ht="15.35" x14ac:dyDescent="0.5">
      <c r="A12" s="53">
        <v>10</v>
      </c>
      <c r="B12" s="52" t="s">
        <v>209</v>
      </c>
      <c r="C12" s="54" t="s">
        <v>38</v>
      </c>
    </row>
    <row r="13" spans="1:3" ht="15.35" x14ac:dyDescent="0.5">
      <c r="A13" s="53">
        <v>11</v>
      </c>
      <c r="B13" s="52" t="s">
        <v>204</v>
      </c>
      <c r="C13" s="54"/>
    </row>
    <row r="14" spans="1:3" ht="15.35" x14ac:dyDescent="0.5">
      <c r="A14" s="53">
        <v>12</v>
      </c>
      <c r="B14" s="52" t="s">
        <v>203</v>
      </c>
      <c r="C14" s="54" t="s">
        <v>38</v>
      </c>
    </row>
    <row r="15" spans="1:3" ht="15.35" x14ac:dyDescent="0.5">
      <c r="A15" s="53">
        <v>13</v>
      </c>
      <c r="B15" s="52" t="s">
        <v>212</v>
      </c>
      <c r="C15" s="54"/>
    </row>
    <row r="16" spans="1:3" ht="15.35" x14ac:dyDescent="0.5">
      <c r="A16" s="53">
        <v>14</v>
      </c>
      <c r="B16" s="52" t="s">
        <v>211</v>
      </c>
      <c r="C16" s="54" t="s">
        <v>38</v>
      </c>
    </row>
    <row r="17" spans="1:3" ht="15.35" x14ac:dyDescent="0.5">
      <c r="A17" s="53">
        <v>15</v>
      </c>
      <c r="B17" s="52" t="s">
        <v>206</v>
      </c>
      <c r="C17" s="54"/>
    </row>
    <row r="18" spans="1:3" ht="15.35" x14ac:dyDescent="0.5">
      <c r="A18" s="53">
        <v>16</v>
      </c>
      <c r="B18" s="52" t="s">
        <v>205</v>
      </c>
      <c r="C18" s="54"/>
    </row>
    <row r="19" spans="1:3" ht="15.35" x14ac:dyDescent="0.5">
      <c r="A19" s="53">
        <v>17</v>
      </c>
      <c r="B19" s="53" t="s">
        <v>388</v>
      </c>
      <c r="C19" s="54"/>
    </row>
    <row r="20" spans="1:3" ht="14" x14ac:dyDescent="0.45">
      <c r="A20" s="53">
        <v>18</v>
      </c>
      <c r="B20" s="55" t="s">
        <v>389</v>
      </c>
      <c r="C20" s="50"/>
    </row>
    <row r="21" spans="1:3" ht="15.35" x14ac:dyDescent="0.5">
      <c r="A21" s="51"/>
      <c r="B21" s="50"/>
      <c r="C21" s="51"/>
    </row>
    <row r="22" spans="1:3" ht="15.35" x14ac:dyDescent="0.5">
      <c r="A22" s="51"/>
      <c r="B22" s="50"/>
      <c r="C22" s="51"/>
    </row>
    <row r="23" spans="1:3" ht="15.35" x14ac:dyDescent="0.5">
      <c r="A23" s="51"/>
      <c r="B23" s="50"/>
      <c r="C23" s="51"/>
    </row>
    <row r="24" spans="1:3" ht="14" x14ac:dyDescent="0.45">
      <c r="A24" s="50" t="s">
        <v>202</v>
      </c>
      <c r="B24" s="50">
        <v>11</v>
      </c>
      <c r="C24" s="50">
        <f>MAX($A$25:$A$35)-1</f>
        <v>10</v>
      </c>
    </row>
    <row r="25" spans="1:3" ht="14" x14ac:dyDescent="0.45">
      <c r="A25" s="50">
        <v>1</v>
      </c>
      <c r="B25" s="50" t="s">
        <v>201</v>
      </c>
      <c r="C25" s="50"/>
    </row>
    <row r="26" spans="1:3" ht="14" x14ac:dyDescent="0.45">
      <c r="A26" s="50">
        <v>2</v>
      </c>
      <c r="B26" s="50" t="s">
        <v>200</v>
      </c>
      <c r="C26" s="50"/>
    </row>
    <row r="27" spans="1:3" ht="14" x14ac:dyDescent="0.45">
      <c r="A27" s="50">
        <v>3</v>
      </c>
      <c r="B27" s="50" t="s">
        <v>199</v>
      </c>
      <c r="C27" s="50"/>
    </row>
    <row r="28" spans="1:3" ht="14" x14ac:dyDescent="0.45">
      <c r="A28" s="50">
        <v>4</v>
      </c>
      <c r="B28" s="50" t="s">
        <v>198</v>
      </c>
      <c r="C28" s="50"/>
    </row>
    <row r="29" spans="1:3" ht="14" x14ac:dyDescent="0.45">
      <c r="A29" s="50">
        <v>5</v>
      </c>
      <c r="B29" s="50" t="s">
        <v>197</v>
      </c>
      <c r="C29" s="50"/>
    </row>
    <row r="30" spans="1:3" ht="14" x14ac:dyDescent="0.45">
      <c r="A30" s="50">
        <v>6</v>
      </c>
      <c r="B30" s="50" t="s">
        <v>196</v>
      </c>
      <c r="C30" s="50"/>
    </row>
    <row r="31" spans="1:3" ht="14" x14ac:dyDescent="0.45">
      <c r="A31" s="50">
        <v>7</v>
      </c>
      <c r="B31" s="50" t="s">
        <v>195</v>
      </c>
      <c r="C31" s="50"/>
    </row>
    <row r="32" spans="1:3" ht="14" x14ac:dyDescent="0.45">
      <c r="A32" s="50">
        <v>8</v>
      </c>
      <c r="B32" s="50" t="s">
        <v>194</v>
      </c>
      <c r="C32" s="50"/>
    </row>
    <row r="33" spans="1:3" ht="14" x14ac:dyDescent="0.45">
      <c r="A33" s="50">
        <v>9</v>
      </c>
      <c r="B33" s="50" t="s">
        <v>193</v>
      </c>
      <c r="C33" s="50"/>
    </row>
    <row r="34" spans="1:3" ht="14" x14ac:dyDescent="0.45">
      <c r="A34" s="50">
        <v>10</v>
      </c>
      <c r="B34" s="50" t="s">
        <v>192</v>
      </c>
      <c r="C34" s="50"/>
    </row>
    <row r="35" spans="1:3" ht="14" x14ac:dyDescent="0.45">
      <c r="A35" s="50">
        <v>11</v>
      </c>
      <c r="B35" s="50"/>
      <c r="C35" s="50"/>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A137-D4E4-430C-94FC-C1B9F212A170}">
  <sheetPr codeName="Tabelle10"/>
  <dimension ref="A1:C18"/>
  <sheetViews>
    <sheetView workbookViewId="0">
      <selection activeCell="A2" sqref="A2:G2"/>
    </sheetView>
  </sheetViews>
  <sheetFormatPr baseColWidth="10" defaultColWidth="11.41015625" defaultRowHeight="15.35" x14ac:dyDescent="0.5"/>
  <cols>
    <col min="1" max="1" width="13.1171875" style="51" customWidth="1"/>
    <col min="2" max="2" width="55.1171875" style="50" customWidth="1"/>
    <col min="3" max="16384" width="11.41015625" style="51"/>
  </cols>
  <sheetData>
    <row r="1" spans="1:3" ht="15.7" thickBot="1" x14ac:dyDescent="0.55000000000000004">
      <c r="A1" s="51" t="s">
        <v>373</v>
      </c>
      <c r="B1" s="85">
        <v>16</v>
      </c>
      <c r="C1" s="51">
        <f>MAX($A$3:$A$18)-1</f>
        <v>15</v>
      </c>
    </row>
    <row r="2" spans="1:3" ht="15.7" thickTop="1" x14ac:dyDescent="0.5">
      <c r="A2" s="86" t="s">
        <v>34</v>
      </c>
      <c r="B2" s="87" t="s">
        <v>35</v>
      </c>
      <c r="C2" s="51" t="s">
        <v>36</v>
      </c>
    </row>
    <row r="3" spans="1:3" x14ac:dyDescent="0.5">
      <c r="A3" s="88">
        <v>1</v>
      </c>
      <c r="B3" s="53" t="s">
        <v>374</v>
      </c>
      <c r="C3" s="53"/>
    </row>
    <row r="4" spans="1:3" ht="28" x14ac:dyDescent="0.5">
      <c r="A4" s="88">
        <v>2</v>
      </c>
      <c r="B4" s="53" t="s">
        <v>375</v>
      </c>
      <c r="C4" s="53" t="s">
        <v>38</v>
      </c>
    </row>
    <row r="5" spans="1:3" x14ac:dyDescent="0.5">
      <c r="A5" s="88">
        <v>3</v>
      </c>
      <c r="B5" s="80" t="s">
        <v>376</v>
      </c>
    </row>
    <row r="6" spans="1:3" x14ac:dyDescent="0.5">
      <c r="A6" s="88">
        <v>4</v>
      </c>
      <c r="B6" s="80" t="s">
        <v>377</v>
      </c>
      <c r="C6" s="53" t="s">
        <v>38</v>
      </c>
    </row>
    <row r="7" spans="1:3" x14ac:dyDescent="0.5">
      <c r="A7" s="88">
        <v>5</v>
      </c>
      <c r="B7" s="53" t="s">
        <v>378</v>
      </c>
      <c r="C7" s="53"/>
    </row>
    <row r="8" spans="1:3" x14ac:dyDescent="0.5">
      <c r="A8" s="88">
        <v>6</v>
      </c>
      <c r="B8" s="53" t="s">
        <v>379</v>
      </c>
      <c r="C8" s="53"/>
    </row>
    <row r="9" spans="1:3" x14ac:dyDescent="0.5">
      <c r="A9" s="88">
        <v>7</v>
      </c>
      <c r="B9" s="53" t="s">
        <v>380</v>
      </c>
      <c r="C9" s="53"/>
    </row>
    <row r="10" spans="1:3" x14ac:dyDescent="0.5">
      <c r="A10" s="88">
        <v>8</v>
      </c>
      <c r="B10" s="53" t="s">
        <v>381</v>
      </c>
      <c r="C10" s="53"/>
    </row>
    <row r="11" spans="1:3" x14ac:dyDescent="0.5">
      <c r="A11" s="88">
        <v>9</v>
      </c>
      <c r="B11" s="53" t="s">
        <v>382</v>
      </c>
      <c r="C11" s="53"/>
    </row>
    <row r="12" spans="1:3" ht="28" x14ac:dyDescent="0.5">
      <c r="A12" s="88">
        <v>10</v>
      </c>
      <c r="B12" s="53" t="s">
        <v>383</v>
      </c>
      <c r="C12" s="53"/>
    </row>
    <row r="13" spans="1:3" x14ac:dyDescent="0.5">
      <c r="A13" s="88">
        <v>11</v>
      </c>
      <c r="B13" s="53" t="s">
        <v>384</v>
      </c>
      <c r="C13" s="53"/>
    </row>
    <row r="14" spans="1:3" x14ac:dyDescent="0.5">
      <c r="A14" s="88">
        <v>12</v>
      </c>
      <c r="B14" s="53" t="s">
        <v>385</v>
      </c>
      <c r="C14" s="53"/>
    </row>
    <row r="15" spans="1:3" x14ac:dyDescent="0.5">
      <c r="A15" s="88">
        <v>13</v>
      </c>
      <c r="B15" s="53" t="s">
        <v>386</v>
      </c>
      <c r="C15" s="53"/>
    </row>
    <row r="16" spans="1:3" ht="28" x14ac:dyDescent="0.5">
      <c r="A16" s="88">
        <v>14</v>
      </c>
      <c r="B16" s="53" t="s">
        <v>387</v>
      </c>
      <c r="C16" s="53"/>
    </row>
    <row r="17" spans="1:3" x14ac:dyDescent="0.5">
      <c r="A17" s="88">
        <v>15</v>
      </c>
      <c r="B17" s="53" t="s">
        <v>388</v>
      </c>
      <c r="C17" s="53"/>
    </row>
    <row r="18" spans="1:3" x14ac:dyDescent="0.5">
      <c r="A18" s="88">
        <v>16</v>
      </c>
      <c r="B18" s="55" t="s">
        <v>389</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19"/>
  <sheetViews>
    <sheetView workbookViewId="0">
      <selection activeCell="A2" sqref="A2:G2"/>
    </sheetView>
  </sheetViews>
  <sheetFormatPr baseColWidth="10" defaultColWidth="11.41015625" defaultRowHeight="12.7" x14ac:dyDescent="0.4"/>
  <cols>
    <col min="1" max="1" width="13.1171875" style="39" customWidth="1"/>
    <col min="2" max="2" width="64.3515625" style="39" customWidth="1"/>
    <col min="3" max="16384" width="11.41015625" style="39"/>
  </cols>
  <sheetData>
    <row r="1" spans="1:4" ht="13" thickBot="1" x14ac:dyDescent="0.45">
      <c r="A1" s="55" t="s">
        <v>334</v>
      </c>
      <c r="B1" s="57">
        <v>17</v>
      </c>
      <c r="C1" s="55">
        <f>MAX($A$3:$A$19)-1</f>
        <v>16</v>
      </c>
    </row>
    <row r="2" spans="1:4" ht="13" thickTop="1" x14ac:dyDescent="0.4">
      <c r="A2" s="56" t="s">
        <v>34</v>
      </c>
      <c r="B2" s="56" t="s">
        <v>35</v>
      </c>
      <c r="C2" s="55" t="s">
        <v>36</v>
      </c>
    </row>
    <row r="3" spans="1:4" x14ac:dyDescent="0.4">
      <c r="A3" s="52">
        <v>1</v>
      </c>
      <c r="B3" s="52" t="s">
        <v>333</v>
      </c>
      <c r="C3" s="84"/>
    </row>
    <row r="4" spans="1:4" x14ac:dyDescent="0.4">
      <c r="A4" s="52">
        <v>2</v>
      </c>
      <c r="B4" s="52" t="s">
        <v>332</v>
      </c>
      <c r="C4" s="55" t="s">
        <v>38</v>
      </c>
      <c r="D4" s="16"/>
    </row>
    <row r="5" spans="1:4" x14ac:dyDescent="0.4">
      <c r="A5" s="52">
        <v>3</v>
      </c>
      <c r="B5" s="52" t="s">
        <v>331</v>
      </c>
      <c r="C5" s="25"/>
      <c r="D5" s="16"/>
    </row>
    <row r="6" spans="1:4" x14ac:dyDescent="0.4">
      <c r="A6" s="52">
        <v>4</v>
      </c>
      <c r="B6" s="52" t="s">
        <v>330</v>
      </c>
      <c r="C6" s="55" t="s">
        <v>38</v>
      </c>
      <c r="D6" s="16"/>
    </row>
    <row r="7" spans="1:4" x14ac:dyDescent="0.4">
      <c r="A7" s="52">
        <v>5</v>
      </c>
      <c r="B7" s="52" t="s">
        <v>360</v>
      </c>
      <c r="C7" s="25"/>
      <c r="D7" s="16"/>
    </row>
    <row r="8" spans="1:4" x14ac:dyDescent="0.4">
      <c r="A8" s="52">
        <v>6</v>
      </c>
      <c r="B8" s="52" t="s">
        <v>361</v>
      </c>
      <c r="C8" s="55" t="s">
        <v>38</v>
      </c>
      <c r="D8" s="16"/>
    </row>
    <row r="9" spans="1:4" x14ac:dyDescent="0.4">
      <c r="A9" s="52">
        <v>7</v>
      </c>
      <c r="B9" s="52" t="s">
        <v>362</v>
      </c>
      <c r="C9" s="25"/>
      <c r="D9" s="16"/>
    </row>
    <row r="10" spans="1:4" x14ac:dyDescent="0.4">
      <c r="A10" s="52">
        <v>8</v>
      </c>
      <c r="B10" s="52" t="s">
        <v>363</v>
      </c>
      <c r="C10" s="25" t="s">
        <v>38</v>
      </c>
      <c r="D10" s="16"/>
    </row>
    <row r="11" spans="1:4" x14ac:dyDescent="0.4">
      <c r="A11" s="52">
        <v>9</v>
      </c>
      <c r="B11" s="52" t="s">
        <v>329</v>
      </c>
      <c r="C11" s="25"/>
      <c r="D11" s="16"/>
    </row>
    <row r="12" spans="1:4" x14ac:dyDescent="0.4">
      <c r="A12" s="52">
        <v>10</v>
      </c>
      <c r="B12" s="52" t="s">
        <v>328</v>
      </c>
      <c r="C12" s="25"/>
      <c r="D12" s="16"/>
    </row>
    <row r="13" spans="1:4" x14ac:dyDescent="0.4">
      <c r="A13" s="52">
        <v>11</v>
      </c>
      <c r="B13" s="52" t="s">
        <v>327</v>
      </c>
      <c r="C13" s="25"/>
      <c r="D13" s="16"/>
    </row>
    <row r="14" spans="1:4" x14ac:dyDescent="0.4">
      <c r="A14" s="52">
        <v>12</v>
      </c>
      <c r="B14" s="52" t="s">
        <v>326</v>
      </c>
      <c r="C14" s="25"/>
      <c r="D14" s="16"/>
    </row>
    <row r="15" spans="1:4" x14ac:dyDescent="0.4">
      <c r="A15" s="52">
        <v>13</v>
      </c>
      <c r="B15" s="52" t="s">
        <v>325</v>
      </c>
      <c r="C15" s="25"/>
      <c r="D15" s="16"/>
    </row>
    <row r="16" spans="1:4" x14ac:dyDescent="0.4">
      <c r="A16" s="52">
        <v>14</v>
      </c>
      <c r="B16" s="52" t="s">
        <v>324</v>
      </c>
      <c r="C16" s="25"/>
      <c r="D16" s="16"/>
    </row>
    <row r="17" spans="1:4" x14ac:dyDescent="0.4">
      <c r="A17" s="52">
        <v>15</v>
      </c>
      <c r="B17" s="52" t="s">
        <v>323</v>
      </c>
      <c r="C17" s="25"/>
      <c r="D17" s="16"/>
    </row>
    <row r="18" spans="1:4" ht="14" x14ac:dyDescent="0.4">
      <c r="A18" s="52">
        <v>16</v>
      </c>
      <c r="B18" s="53" t="s">
        <v>388</v>
      </c>
      <c r="C18" s="55"/>
      <c r="D18" s="16"/>
    </row>
    <row r="19" spans="1:4" x14ac:dyDescent="0.4">
      <c r="A19" s="52">
        <v>17</v>
      </c>
      <c r="B19" s="55" t="s">
        <v>389</v>
      </c>
      <c r="C19" s="55"/>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C9"/>
  <sheetViews>
    <sheetView workbookViewId="0">
      <selection activeCell="A2" sqref="A2:G2"/>
    </sheetView>
  </sheetViews>
  <sheetFormatPr baseColWidth="10" defaultColWidth="11.41015625" defaultRowHeight="12.7" x14ac:dyDescent="0.4"/>
  <cols>
    <col min="1" max="1" width="13.1171875" style="39" customWidth="1"/>
    <col min="2" max="2" width="64.3515625" style="39" customWidth="1"/>
    <col min="3" max="16384" width="11.41015625" style="39"/>
  </cols>
  <sheetData>
    <row r="1" spans="1:3" ht="13" thickBot="1" x14ac:dyDescent="0.45">
      <c r="A1" s="55" t="s">
        <v>320</v>
      </c>
      <c r="B1" s="57">
        <v>7</v>
      </c>
      <c r="C1" s="55">
        <f>MAX($A$3:$A$9)-1</f>
        <v>6</v>
      </c>
    </row>
    <row r="2" spans="1:3" ht="13" thickTop="1" x14ac:dyDescent="0.4">
      <c r="A2" s="56" t="s">
        <v>34</v>
      </c>
      <c r="B2" s="56" t="s">
        <v>35</v>
      </c>
      <c r="C2" s="55" t="s">
        <v>36</v>
      </c>
    </row>
    <row r="3" spans="1:3" x14ac:dyDescent="0.4">
      <c r="A3" s="52">
        <v>1</v>
      </c>
      <c r="B3" s="52" t="s">
        <v>357</v>
      </c>
      <c r="C3" s="84"/>
    </row>
    <row r="4" spans="1:3" x14ac:dyDescent="0.4">
      <c r="A4" s="52">
        <v>2</v>
      </c>
      <c r="B4" s="52" t="s">
        <v>358</v>
      </c>
      <c r="C4" s="84"/>
    </row>
    <row r="5" spans="1:3" x14ac:dyDescent="0.4">
      <c r="A5" s="52">
        <v>3</v>
      </c>
      <c r="B5" s="52" t="s">
        <v>364</v>
      </c>
      <c r="C5" s="84"/>
    </row>
    <row r="6" spans="1:3" x14ac:dyDescent="0.4">
      <c r="A6" s="52">
        <v>4</v>
      </c>
      <c r="B6" s="52" t="s">
        <v>365</v>
      </c>
      <c r="C6" s="84" t="s">
        <v>38</v>
      </c>
    </row>
    <row r="7" spans="1:3" x14ac:dyDescent="0.4">
      <c r="A7" s="52">
        <v>5</v>
      </c>
      <c r="B7" s="52" t="s">
        <v>412</v>
      </c>
      <c r="C7" s="84"/>
    </row>
    <row r="8" spans="1:3" ht="14" x14ac:dyDescent="0.4">
      <c r="A8" s="52">
        <v>6</v>
      </c>
      <c r="B8" s="53" t="s">
        <v>388</v>
      </c>
      <c r="C8" s="84"/>
    </row>
    <row r="9" spans="1:3" x14ac:dyDescent="0.4">
      <c r="A9" s="52">
        <v>7</v>
      </c>
      <c r="B9" s="55" t="s">
        <v>389</v>
      </c>
      <c r="C9" s="55"/>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85"/>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52734375" style="64" customWidth="1"/>
  </cols>
  <sheetData>
    <row r="1" spans="1:4" x14ac:dyDescent="0.45">
      <c r="A1" s="45" t="s">
        <v>222</v>
      </c>
      <c r="B1" s="45" t="s">
        <v>223</v>
      </c>
      <c r="C1" s="61"/>
      <c r="D1" s="61" t="s">
        <v>223</v>
      </c>
    </row>
    <row r="2" spans="1:4" x14ac:dyDescent="0.45">
      <c r="A2" s="30" t="s">
        <v>224</v>
      </c>
      <c r="B2" s="62">
        <v>8</v>
      </c>
      <c r="C2" s="63"/>
      <c r="D2" s="64">
        <f>MAX(A3:A10)-1</f>
        <v>7</v>
      </c>
    </row>
    <row r="3" spans="1:4" x14ac:dyDescent="0.45">
      <c r="A3">
        <v>1</v>
      </c>
      <c r="B3" t="s">
        <v>225</v>
      </c>
    </row>
    <row r="4" spans="1:4" x14ac:dyDescent="0.45">
      <c r="A4">
        <v>2</v>
      </c>
      <c r="B4" t="s">
        <v>226</v>
      </c>
    </row>
    <row r="5" spans="1:4" x14ac:dyDescent="0.45">
      <c r="A5">
        <v>3</v>
      </c>
      <c r="B5" t="s">
        <v>227</v>
      </c>
    </row>
    <row r="6" spans="1:4" x14ac:dyDescent="0.45">
      <c r="A6">
        <v>4</v>
      </c>
      <c r="B6" t="s">
        <v>228</v>
      </c>
    </row>
    <row r="7" spans="1:4" x14ac:dyDescent="0.45">
      <c r="A7">
        <v>5</v>
      </c>
      <c r="B7" t="s">
        <v>229</v>
      </c>
    </row>
    <row r="8" spans="1:4" x14ac:dyDescent="0.45">
      <c r="A8">
        <v>6</v>
      </c>
      <c r="B8" t="s">
        <v>230</v>
      </c>
    </row>
    <row r="9" spans="1:4" x14ac:dyDescent="0.45">
      <c r="A9">
        <v>7</v>
      </c>
      <c r="B9" t="s">
        <v>231</v>
      </c>
    </row>
    <row r="10" spans="1:4" x14ac:dyDescent="0.45">
      <c r="A10">
        <v>8</v>
      </c>
      <c r="B10" s="55" t="s">
        <v>366</v>
      </c>
    </row>
    <row r="13" spans="1:4" x14ac:dyDescent="0.45">
      <c r="A13" s="30" t="s">
        <v>232</v>
      </c>
      <c r="B13" s="62">
        <v>13</v>
      </c>
      <c r="C13" s="63"/>
      <c r="D13" s="64">
        <f>MAX(A14:A26)-1</f>
        <v>12</v>
      </c>
    </row>
    <row r="14" spans="1:4" x14ac:dyDescent="0.45">
      <c r="A14">
        <v>1</v>
      </c>
      <c r="B14" s="45" t="s">
        <v>233</v>
      </c>
    </row>
    <row r="15" spans="1:4" x14ac:dyDescent="0.45">
      <c r="A15">
        <v>2</v>
      </c>
      <c r="B15" t="s">
        <v>234</v>
      </c>
    </row>
    <row r="16" spans="1:4" x14ac:dyDescent="0.45">
      <c r="A16">
        <v>3</v>
      </c>
      <c r="B16" t="s">
        <v>235</v>
      </c>
    </row>
    <row r="17" spans="1:4" x14ac:dyDescent="0.45">
      <c r="A17">
        <v>4</v>
      </c>
      <c r="B17" t="s">
        <v>236</v>
      </c>
    </row>
    <row r="18" spans="1:4" x14ac:dyDescent="0.45">
      <c r="A18">
        <v>5</v>
      </c>
      <c r="B18" t="s">
        <v>237</v>
      </c>
    </row>
    <row r="19" spans="1:4" x14ac:dyDescent="0.45">
      <c r="A19">
        <v>6</v>
      </c>
      <c r="B19" t="s">
        <v>238</v>
      </c>
    </row>
    <row r="20" spans="1:4" x14ac:dyDescent="0.45">
      <c r="A20">
        <v>7</v>
      </c>
      <c r="B20" t="s">
        <v>239</v>
      </c>
    </row>
    <row r="21" spans="1:4" x14ac:dyDescent="0.45">
      <c r="A21">
        <v>8</v>
      </c>
      <c r="B21" t="s">
        <v>240</v>
      </c>
    </row>
    <row r="22" spans="1:4" x14ac:dyDescent="0.45">
      <c r="A22">
        <v>9</v>
      </c>
      <c r="B22" t="s">
        <v>241</v>
      </c>
    </row>
    <row r="23" spans="1:4" x14ac:dyDescent="0.45">
      <c r="A23">
        <v>10</v>
      </c>
      <c r="B23" t="s">
        <v>242</v>
      </c>
    </row>
    <row r="24" spans="1:4" x14ac:dyDescent="0.45">
      <c r="A24">
        <v>11</v>
      </c>
      <c r="B24" t="s">
        <v>243</v>
      </c>
    </row>
    <row r="25" spans="1:4" x14ac:dyDescent="0.45">
      <c r="A25">
        <v>12</v>
      </c>
      <c r="B25" t="s">
        <v>244</v>
      </c>
    </row>
    <row r="26" spans="1:4" x14ac:dyDescent="0.45">
      <c r="A26">
        <v>13</v>
      </c>
      <c r="B26" s="55" t="s">
        <v>366</v>
      </c>
    </row>
    <row r="29" spans="1:4" x14ac:dyDescent="0.45">
      <c r="A29" t="s">
        <v>245</v>
      </c>
      <c r="B29" s="62">
        <v>8</v>
      </c>
      <c r="C29" s="63"/>
      <c r="D29" s="63">
        <f>MAX(A30:A37)-1</f>
        <v>7</v>
      </c>
    </row>
    <row r="30" spans="1:4" x14ac:dyDescent="0.45">
      <c r="A30" s="65">
        <v>1</v>
      </c>
      <c r="B30" s="65" t="s">
        <v>246</v>
      </c>
    </row>
    <row r="31" spans="1:4" ht="16" x14ac:dyDescent="0.6">
      <c r="A31" s="65">
        <v>2</v>
      </c>
      <c r="B31" s="65" t="s">
        <v>247</v>
      </c>
    </row>
    <row r="32" spans="1:4" ht="16" x14ac:dyDescent="0.6">
      <c r="A32" s="65">
        <v>3</v>
      </c>
      <c r="B32" s="65" t="s">
        <v>248</v>
      </c>
    </row>
    <row r="33" spans="1:4" x14ac:dyDescent="0.45">
      <c r="A33" s="65">
        <v>4</v>
      </c>
      <c r="B33" s="65" t="s">
        <v>249</v>
      </c>
    </row>
    <row r="34" spans="1:4" ht="16" x14ac:dyDescent="0.6">
      <c r="A34" s="65">
        <v>5</v>
      </c>
      <c r="B34" s="65" t="s">
        <v>250</v>
      </c>
    </row>
    <row r="35" spans="1:4" ht="16" x14ac:dyDescent="0.6">
      <c r="A35" s="65">
        <v>6</v>
      </c>
      <c r="B35" s="65" t="s">
        <v>251</v>
      </c>
    </row>
    <row r="36" spans="1:4" x14ac:dyDescent="0.45">
      <c r="A36" s="65">
        <v>7</v>
      </c>
      <c r="B36" s="65" t="s">
        <v>252</v>
      </c>
    </row>
    <row r="37" spans="1:4" x14ac:dyDescent="0.45">
      <c r="A37" s="65">
        <v>8</v>
      </c>
      <c r="B37" s="55" t="s">
        <v>366</v>
      </c>
    </row>
    <row r="40" spans="1:4" x14ac:dyDescent="0.45">
      <c r="A40" t="s">
        <v>253</v>
      </c>
      <c r="B40" s="62">
        <v>4</v>
      </c>
      <c r="C40" s="63"/>
      <c r="D40" s="64">
        <f>MAX(A41:A44)-1</f>
        <v>3</v>
      </c>
    </row>
    <row r="41" spans="1:4" ht="16" x14ac:dyDescent="0.6">
      <c r="A41">
        <v>1</v>
      </c>
      <c r="B41" t="s">
        <v>254</v>
      </c>
    </row>
    <row r="42" spans="1:4" x14ac:dyDescent="0.45">
      <c r="A42">
        <v>2</v>
      </c>
      <c r="B42" t="s">
        <v>255</v>
      </c>
    </row>
    <row r="43" spans="1:4" x14ac:dyDescent="0.45">
      <c r="A43">
        <v>3</v>
      </c>
      <c r="B43" t="s">
        <v>256</v>
      </c>
    </row>
    <row r="44" spans="1:4" x14ac:dyDescent="0.45">
      <c r="A44">
        <v>4</v>
      </c>
      <c r="B44" s="55" t="s">
        <v>366</v>
      </c>
    </row>
    <row r="47" spans="1:4" x14ac:dyDescent="0.45">
      <c r="A47" s="30" t="s">
        <v>257</v>
      </c>
      <c r="B47" s="62">
        <v>12</v>
      </c>
      <c r="C47" s="63"/>
      <c r="D47" s="64">
        <f>MAX(A48:A59)-1</f>
        <v>11</v>
      </c>
    </row>
    <row r="48" spans="1:4" x14ac:dyDescent="0.45">
      <c r="A48">
        <v>1</v>
      </c>
      <c r="B48" s="45" t="s">
        <v>258</v>
      </c>
    </row>
    <row r="49" spans="1:5" x14ac:dyDescent="0.45">
      <c r="A49">
        <v>2</v>
      </c>
      <c r="B49" t="s">
        <v>259</v>
      </c>
    </row>
    <row r="50" spans="1:5" x14ac:dyDescent="0.45">
      <c r="A50">
        <v>3</v>
      </c>
      <c r="B50" t="s">
        <v>260</v>
      </c>
    </row>
    <row r="51" spans="1:5" x14ac:dyDescent="0.45">
      <c r="A51">
        <v>4</v>
      </c>
      <c r="B51" s="45" t="s">
        <v>261</v>
      </c>
    </row>
    <row r="52" spans="1:5" x14ac:dyDescent="0.45">
      <c r="A52">
        <v>5</v>
      </c>
      <c r="B52" t="s">
        <v>262</v>
      </c>
    </row>
    <row r="53" spans="1:5" x14ac:dyDescent="0.45">
      <c r="A53">
        <v>6</v>
      </c>
      <c r="B53" t="s">
        <v>263</v>
      </c>
    </row>
    <row r="54" spans="1:5" x14ac:dyDescent="0.45">
      <c r="A54">
        <v>7</v>
      </c>
      <c r="B54" s="45" t="s">
        <v>264</v>
      </c>
    </row>
    <row r="55" spans="1:5" x14ac:dyDescent="0.45">
      <c r="A55">
        <v>8</v>
      </c>
      <c r="B55" s="45" t="s">
        <v>265</v>
      </c>
    </row>
    <row r="56" spans="1:5" x14ac:dyDescent="0.45">
      <c r="A56">
        <v>9</v>
      </c>
      <c r="B56" s="45" t="s">
        <v>359</v>
      </c>
    </row>
    <row r="57" spans="1:5" x14ac:dyDescent="0.45">
      <c r="A57">
        <v>10</v>
      </c>
      <c r="B57" s="45" t="s">
        <v>367</v>
      </c>
    </row>
    <row r="58" spans="1:5" x14ac:dyDescent="0.45">
      <c r="A58">
        <v>11</v>
      </c>
      <c r="B58" t="s">
        <v>6</v>
      </c>
    </row>
    <row r="59" spans="1:5" x14ac:dyDescent="0.45">
      <c r="A59">
        <v>12</v>
      </c>
      <c r="B59" s="55" t="s">
        <v>366</v>
      </c>
    </row>
    <row r="62" spans="1:5" x14ac:dyDescent="0.45">
      <c r="A62" t="s">
        <v>266</v>
      </c>
      <c r="B62" s="62">
        <v>23</v>
      </c>
      <c r="C62" s="63"/>
      <c r="D62" s="64">
        <f>MAX(A63:A85)-1</f>
        <v>22</v>
      </c>
    </row>
    <row r="63" spans="1:5" x14ac:dyDescent="0.45">
      <c r="A63">
        <v>1</v>
      </c>
      <c r="B63" t="s">
        <v>267</v>
      </c>
    </row>
    <row r="64" spans="1:5" x14ac:dyDescent="0.45">
      <c r="A64">
        <v>2</v>
      </c>
      <c r="B64" s="45" t="s">
        <v>268</v>
      </c>
      <c r="C64" s="64" t="s">
        <v>38</v>
      </c>
      <c r="E64" s="45"/>
    </row>
    <row r="65" spans="1:3" x14ac:dyDescent="0.45">
      <c r="A65">
        <v>3</v>
      </c>
      <c r="B65" s="45" t="s">
        <v>285</v>
      </c>
    </row>
    <row r="66" spans="1:3" x14ac:dyDescent="0.45">
      <c r="A66">
        <v>4</v>
      </c>
      <c r="B66" s="45" t="s">
        <v>286</v>
      </c>
      <c r="C66" s="61" t="s">
        <v>38</v>
      </c>
    </row>
    <row r="67" spans="1:3" x14ac:dyDescent="0.45">
      <c r="A67">
        <v>5</v>
      </c>
      <c r="B67" t="s">
        <v>283</v>
      </c>
    </row>
    <row r="68" spans="1:3" x14ac:dyDescent="0.45">
      <c r="A68">
        <v>6</v>
      </c>
      <c r="B68" t="s">
        <v>284</v>
      </c>
      <c r="C68" s="64" t="s">
        <v>38</v>
      </c>
    </row>
    <row r="69" spans="1:3" x14ac:dyDescent="0.45">
      <c r="A69">
        <v>7</v>
      </c>
      <c r="B69" t="s">
        <v>269</v>
      </c>
    </row>
    <row r="70" spans="1:3" x14ac:dyDescent="0.45">
      <c r="A70">
        <v>8</v>
      </c>
      <c r="B70" t="s">
        <v>270</v>
      </c>
      <c r="C70" s="64" t="s">
        <v>38</v>
      </c>
    </row>
    <row r="71" spans="1:3" x14ac:dyDescent="0.45">
      <c r="A71">
        <v>9</v>
      </c>
      <c r="B71" t="s">
        <v>271</v>
      </c>
    </row>
    <row r="72" spans="1:3" x14ac:dyDescent="0.45">
      <c r="A72">
        <v>10</v>
      </c>
      <c r="B72" t="s">
        <v>272</v>
      </c>
      <c r="C72" s="64" t="s">
        <v>38</v>
      </c>
    </row>
    <row r="73" spans="1:3" x14ac:dyDescent="0.45">
      <c r="A73">
        <v>11</v>
      </c>
      <c r="B73" s="45" t="s">
        <v>273</v>
      </c>
    </row>
    <row r="74" spans="1:3" x14ac:dyDescent="0.45">
      <c r="A74">
        <v>12</v>
      </c>
      <c r="B74" t="s">
        <v>274</v>
      </c>
    </row>
    <row r="75" spans="1:3" x14ac:dyDescent="0.45">
      <c r="A75">
        <v>13</v>
      </c>
      <c r="B75" t="s">
        <v>275</v>
      </c>
    </row>
    <row r="76" spans="1:3" x14ac:dyDescent="0.45">
      <c r="A76">
        <v>14</v>
      </c>
      <c r="B76" t="s">
        <v>276</v>
      </c>
    </row>
    <row r="77" spans="1:3" x14ac:dyDescent="0.45">
      <c r="A77">
        <v>15</v>
      </c>
      <c r="B77" t="s">
        <v>277</v>
      </c>
    </row>
    <row r="78" spans="1:3" x14ac:dyDescent="0.45">
      <c r="A78">
        <v>16</v>
      </c>
      <c r="B78" t="s">
        <v>278</v>
      </c>
    </row>
    <row r="79" spans="1:3" x14ac:dyDescent="0.45">
      <c r="A79">
        <v>17</v>
      </c>
      <c r="B79" t="s">
        <v>279</v>
      </c>
    </row>
    <row r="80" spans="1:3" x14ac:dyDescent="0.45">
      <c r="A80">
        <v>18</v>
      </c>
      <c r="B80" t="s">
        <v>280</v>
      </c>
    </row>
    <row r="81" spans="1:4" x14ac:dyDescent="0.45">
      <c r="A81">
        <v>19</v>
      </c>
      <c r="B81" t="s">
        <v>281</v>
      </c>
      <c r="D81" s="61"/>
    </row>
    <row r="82" spans="1:4" x14ac:dyDescent="0.45">
      <c r="A82">
        <v>20</v>
      </c>
      <c r="B82" t="s">
        <v>282</v>
      </c>
    </row>
    <row r="83" spans="1:4" x14ac:dyDescent="0.45">
      <c r="A83">
        <v>21</v>
      </c>
      <c r="B83" s="45" t="s">
        <v>287</v>
      </c>
      <c r="C83" s="61"/>
    </row>
    <row r="84" spans="1:4" x14ac:dyDescent="0.45">
      <c r="A84">
        <v>22</v>
      </c>
      <c r="B84" t="s">
        <v>6</v>
      </c>
    </row>
    <row r="85" spans="1:4" x14ac:dyDescent="0.45">
      <c r="A85">
        <v>23</v>
      </c>
      <c r="B85" s="55" t="s">
        <v>366</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9"/>
  <sheetViews>
    <sheetView workbookViewId="0">
      <selection activeCell="A2" sqref="A2:G2"/>
    </sheetView>
  </sheetViews>
  <sheetFormatPr baseColWidth="10" defaultColWidth="11.41015625" defaultRowHeight="12.7" x14ac:dyDescent="0.4"/>
  <cols>
    <col min="1" max="1" width="24.41015625" style="39" customWidth="1"/>
    <col min="2" max="2" width="55.1171875" style="39" customWidth="1"/>
    <col min="3" max="16384" width="11.41015625" style="39"/>
  </cols>
  <sheetData>
    <row r="1" spans="1:3" ht="13" thickBot="1" x14ac:dyDescent="0.45">
      <c r="A1" s="37" t="s">
        <v>43</v>
      </c>
      <c r="B1" s="38">
        <v>16</v>
      </c>
      <c r="C1" s="39">
        <f>MAX($A$3:$A$19)-1</f>
        <v>16</v>
      </c>
    </row>
    <row r="2" spans="1:3" ht="13" thickTop="1" x14ac:dyDescent="0.4">
      <c r="A2" s="43"/>
      <c r="B2" s="40" t="s">
        <v>35</v>
      </c>
      <c r="C2" s="39" t="s">
        <v>37</v>
      </c>
    </row>
    <row r="3" spans="1:3" x14ac:dyDescent="0.4">
      <c r="A3" s="41">
        <v>1</v>
      </c>
      <c r="B3" s="41" t="s">
        <v>59</v>
      </c>
      <c r="C3" s="16"/>
    </row>
    <row r="4" spans="1:3" x14ac:dyDescent="0.4">
      <c r="A4" s="41">
        <v>2</v>
      </c>
      <c r="B4" s="41" t="s">
        <v>60</v>
      </c>
      <c r="C4" s="16" t="s">
        <v>38</v>
      </c>
    </row>
    <row r="5" spans="1:3" x14ac:dyDescent="0.4">
      <c r="A5" s="41">
        <v>3</v>
      </c>
      <c r="B5" s="41" t="s">
        <v>62</v>
      </c>
      <c r="C5" s="16"/>
    </row>
    <row r="6" spans="1:3" x14ac:dyDescent="0.4">
      <c r="A6" s="41">
        <v>4</v>
      </c>
      <c r="B6" s="41" t="s">
        <v>61</v>
      </c>
      <c r="C6" s="16" t="s">
        <v>38</v>
      </c>
    </row>
    <row r="7" spans="1:3" x14ac:dyDescent="0.4">
      <c r="A7" s="41">
        <v>5</v>
      </c>
      <c r="B7" s="41" t="s">
        <v>48</v>
      </c>
      <c r="C7" s="16"/>
    </row>
    <row r="8" spans="1:3" x14ac:dyDescent="0.4">
      <c r="A8" s="41">
        <v>6</v>
      </c>
      <c r="B8" s="41" t="s">
        <v>58</v>
      </c>
      <c r="C8" s="16"/>
    </row>
    <row r="9" spans="1:3" x14ac:dyDescent="0.4">
      <c r="A9" s="41">
        <v>7</v>
      </c>
      <c r="B9" s="41" t="s">
        <v>52</v>
      </c>
      <c r="C9" s="16"/>
    </row>
    <row r="10" spans="1:3" x14ac:dyDescent="0.4">
      <c r="A10" s="41">
        <v>8</v>
      </c>
      <c r="B10" s="41" t="s">
        <v>49</v>
      </c>
      <c r="C10" s="16"/>
    </row>
    <row r="11" spans="1:3" x14ac:dyDescent="0.4">
      <c r="A11" s="41">
        <v>9</v>
      </c>
      <c r="B11" s="41" t="s">
        <v>50</v>
      </c>
      <c r="C11" s="16"/>
    </row>
    <row r="12" spans="1:3" x14ac:dyDescent="0.4">
      <c r="A12" s="41">
        <v>10</v>
      </c>
      <c r="B12" s="41" t="s">
        <v>51</v>
      </c>
      <c r="C12" s="16"/>
    </row>
    <row r="13" spans="1:3" x14ac:dyDescent="0.4">
      <c r="A13" s="41">
        <v>11</v>
      </c>
      <c r="B13" s="41" t="s">
        <v>108</v>
      </c>
      <c r="C13" s="16"/>
    </row>
    <row r="14" spans="1:3" x14ac:dyDescent="0.4">
      <c r="A14" s="41">
        <v>12</v>
      </c>
      <c r="B14" s="41" t="s">
        <v>109</v>
      </c>
      <c r="C14" s="16" t="s">
        <v>38</v>
      </c>
    </row>
    <row r="15" spans="1:3" x14ac:dyDescent="0.4">
      <c r="A15" s="41">
        <v>13</v>
      </c>
      <c r="B15" s="41" t="s">
        <v>143</v>
      </c>
      <c r="C15" s="16"/>
    </row>
    <row r="16" spans="1:3" x14ac:dyDescent="0.4">
      <c r="A16" s="41">
        <v>14</v>
      </c>
      <c r="B16" s="41" t="s">
        <v>144</v>
      </c>
      <c r="C16" s="16"/>
    </row>
    <row r="17" spans="1:3" x14ac:dyDescent="0.4">
      <c r="A17" s="41">
        <v>15</v>
      </c>
      <c r="B17" s="41" t="s">
        <v>171</v>
      </c>
      <c r="C17" s="16"/>
    </row>
    <row r="18" spans="1:3" ht="14" x14ac:dyDescent="0.4">
      <c r="A18" s="41">
        <v>16</v>
      </c>
      <c r="B18" s="53" t="s">
        <v>388</v>
      </c>
      <c r="C18" s="16"/>
    </row>
    <row r="19" spans="1:3" x14ac:dyDescent="0.4">
      <c r="A19" s="41">
        <v>17</v>
      </c>
      <c r="B19"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C18"/>
  <sheetViews>
    <sheetView workbookViewId="0">
      <selection activeCell="A2" sqref="A2:G2"/>
    </sheetView>
  </sheetViews>
  <sheetFormatPr baseColWidth="10" defaultColWidth="11.41015625" defaultRowHeight="12.7" x14ac:dyDescent="0.4"/>
  <cols>
    <col min="1" max="1" width="13.1171875" style="39" customWidth="1"/>
    <col min="2" max="2" width="55.1171875" style="39" customWidth="1"/>
    <col min="3" max="16384" width="11.41015625" style="39"/>
  </cols>
  <sheetData>
    <row r="1" spans="1:3" ht="13" thickBot="1" x14ac:dyDescent="0.45">
      <c r="A1" s="39" t="s">
        <v>41</v>
      </c>
      <c r="B1" s="39">
        <v>16</v>
      </c>
      <c r="C1" s="39">
        <f>MAX($A$3:$A$18)-1</f>
        <v>15</v>
      </c>
    </row>
    <row r="2" spans="1:3" ht="13" thickTop="1" x14ac:dyDescent="0.4">
      <c r="A2" s="40" t="s">
        <v>34</v>
      </c>
      <c r="B2" s="40" t="s">
        <v>35</v>
      </c>
    </row>
    <row r="3" spans="1:3" x14ac:dyDescent="0.4">
      <c r="A3" s="41">
        <v>1</v>
      </c>
      <c r="B3" s="29" t="s">
        <v>73</v>
      </c>
      <c r="C3" s="42"/>
    </row>
    <row r="4" spans="1:3" x14ac:dyDescent="0.4">
      <c r="A4" s="41">
        <v>2</v>
      </c>
      <c r="B4" s="29" t="s">
        <v>74</v>
      </c>
      <c r="C4" s="39" t="s">
        <v>38</v>
      </c>
    </row>
    <row r="5" spans="1:3" x14ac:dyDescent="0.4">
      <c r="A5" s="41">
        <v>3</v>
      </c>
      <c r="B5" s="29" t="s">
        <v>79</v>
      </c>
    </row>
    <row r="6" spans="1:3" x14ac:dyDescent="0.4">
      <c r="A6" s="41">
        <v>4</v>
      </c>
      <c r="B6" s="29" t="s">
        <v>80</v>
      </c>
      <c r="C6" s="39" t="s">
        <v>38</v>
      </c>
    </row>
    <row r="7" spans="1:3" x14ac:dyDescent="0.4">
      <c r="A7" s="41">
        <v>5</v>
      </c>
      <c r="B7" s="29" t="s">
        <v>75</v>
      </c>
    </row>
    <row r="8" spans="1:3" x14ac:dyDescent="0.4">
      <c r="A8" s="41">
        <v>6</v>
      </c>
      <c r="B8" s="29" t="s">
        <v>76</v>
      </c>
      <c r="C8" s="39" t="s">
        <v>38</v>
      </c>
    </row>
    <row r="9" spans="1:3" x14ac:dyDescent="0.4">
      <c r="A9" s="41">
        <v>7</v>
      </c>
      <c r="B9" s="29" t="s">
        <v>173</v>
      </c>
    </row>
    <row r="10" spans="1:3" x14ac:dyDescent="0.4">
      <c r="A10" s="41">
        <v>8</v>
      </c>
      <c r="B10" s="29" t="s">
        <v>172</v>
      </c>
      <c r="C10" s="39" t="s">
        <v>38</v>
      </c>
    </row>
    <row r="11" spans="1:3" x14ac:dyDescent="0.4">
      <c r="A11" s="41">
        <v>9</v>
      </c>
      <c r="B11" s="29" t="s">
        <v>167</v>
      </c>
    </row>
    <row r="12" spans="1:3" x14ac:dyDescent="0.4">
      <c r="A12" s="41">
        <v>10</v>
      </c>
      <c r="B12" s="29" t="s">
        <v>180</v>
      </c>
      <c r="C12" s="39" t="s">
        <v>38</v>
      </c>
    </row>
    <row r="13" spans="1:3" x14ac:dyDescent="0.4">
      <c r="A13" s="41">
        <v>11</v>
      </c>
      <c r="B13" s="29" t="s">
        <v>347</v>
      </c>
    </row>
    <row r="14" spans="1:3" x14ac:dyDescent="0.4">
      <c r="A14" s="41">
        <v>12</v>
      </c>
      <c r="B14" s="29" t="s">
        <v>53</v>
      </c>
      <c r="C14" s="16"/>
    </row>
    <row r="15" spans="1:3" x14ac:dyDescent="0.4">
      <c r="A15" s="41">
        <v>13</v>
      </c>
      <c r="B15" s="29" t="s">
        <v>54</v>
      </c>
      <c r="C15" s="16"/>
    </row>
    <row r="16" spans="1:3" x14ac:dyDescent="0.4">
      <c r="A16" s="41">
        <v>14</v>
      </c>
      <c r="B16" s="29" t="s">
        <v>55</v>
      </c>
      <c r="C16" s="16"/>
    </row>
    <row r="17" spans="1:2" ht="14" x14ac:dyDescent="0.4">
      <c r="A17" s="41">
        <v>15</v>
      </c>
      <c r="B17" s="53" t="s">
        <v>388</v>
      </c>
    </row>
    <row r="18" spans="1:2" x14ac:dyDescent="0.4">
      <c r="A18" s="41">
        <v>16</v>
      </c>
      <c r="B18"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A2" sqref="A2:G2"/>
    </sheetView>
  </sheetViews>
  <sheetFormatPr baseColWidth="10" defaultColWidth="11.41015625" defaultRowHeight="12.7" x14ac:dyDescent="0.4"/>
  <cols>
    <col min="1" max="1" width="13.1171875" style="39" customWidth="1"/>
    <col min="2" max="2" width="55.1171875" style="39" customWidth="1"/>
    <col min="3" max="16384" width="11.41015625" style="39"/>
  </cols>
  <sheetData>
    <row r="1" spans="1:3" ht="63.7" thickBot="1" x14ac:dyDescent="0.45">
      <c r="A1" s="16" t="s">
        <v>66</v>
      </c>
      <c r="B1" s="38">
        <v>14</v>
      </c>
      <c r="C1" s="39">
        <f>MAX($A$3:$A$16)-1</f>
        <v>13</v>
      </c>
    </row>
    <row r="2" spans="1:3" ht="13" thickTop="1" x14ac:dyDescent="0.4">
      <c r="A2" s="40" t="s">
        <v>34</v>
      </c>
      <c r="B2" s="40" t="s">
        <v>35</v>
      </c>
      <c r="C2" s="39" t="s">
        <v>36</v>
      </c>
    </row>
    <row r="3" spans="1:3" x14ac:dyDescent="0.4">
      <c r="A3" s="41">
        <v>1</v>
      </c>
      <c r="B3" s="29" t="s">
        <v>81</v>
      </c>
      <c r="C3" s="42"/>
    </row>
    <row r="4" spans="1:3" x14ac:dyDescent="0.4">
      <c r="A4" s="41">
        <v>2</v>
      </c>
      <c r="B4" s="29" t="s">
        <v>82</v>
      </c>
      <c r="C4" s="39" t="s">
        <v>38</v>
      </c>
    </row>
    <row r="5" spans="1:3" x14ac:dyDescent="0.4">
      <c r="A5" s="41">
        <v>3</v>
      </c>
      <c r="B5" s="29" t="s">
        <v>106</v>
      </c>
    </row>
    <row r="6" spans="1:3" x14ac:dyDescent="0.4">
      <c r="A6" s="41">
        <v>4</v>
      </c>
      <c r="B6" s="29" t="s">
        <v>107</v>
      </c>
      <c r="C6" s="39" t="s">
        <v>38</v>
      </c>
    </row>
    <row r="7" spans="1:3" x14ac:dyDescent="0.4">
      <c r="A7" s="41">
        <v>5</v>
      </c>
      <c r="B7" s="29" t="s">
        <v>77</v>
      </c>
    </row>
    <row r="8" spans="1:3" ht="15.75" customHeight="1" x14ac:dyDescent="0.4">
      <c r="A8" s="41">
        <v>6</v>
      </c>
      <c r="B8" s="29" t="s">
        <v>78</v>
      </c>
      <c r="C8" s="39" t="s">
        <v>38</v>
      </c>
    </row>
    <row r="9" spans="1:3" x14ac:dyDescent="0.4">
      <c r="A9" s="41">
        <v>7</v>
      </c>
      <c r="B9" s="29" t="s">
        <v>110</v>
      </c>
      <c r="C9" s="16"/>
    </row>
    <row r="10" spans="1:3" x14ac:dyDescent="0.4">
      <c r="A10" s="41">
        <v>8</v>
      </c>
      <c r="B10" s="29" t="s">
        <v>111</v>
      </c>
      <c r="C10" s="16" t="s">
        <v>38</v>
      </c>
    </row>
    <row r="11" spans="1:3" x14ac:dyDescent="0.4">
      <c r="A11" s="41">
        <v>9</v>
      </c>
      <c r="B11" s="29" t="s">
        <v>112</v>
      </c>
      <c r="C11" s="16"/>
    </row>
    <row r="12" spans="1:3" x14ac:dyDescent="0.4">
      <c r="A12" s="41">
        <v>10</v>
      </c>
      <c r="B12" s="29" t="s">
        <v>348</v>
      </c>
      <c r="C12" s="16"/>
    </row>
    <row r="13" spans="1:3" x14ac:dyDescent="0.4">
      <c r="A13" s="41">
        <v>11</v>
      </c>
      <c r="B13" s="29" t="s">
        <v>56</v>
      </c>
      <c r="C13" s="16"/>
    </row>
    <row r="14" spans="1:3" x14ac:dyDescent="0.4">
      <c r="A14" s="41">
        <v>12</v>
      </c>
      <c r="B14" s="29" t="s">
        <v>392</v>
      </c>
      <c r="C14" s="16"/>
    </row>
    <row r="15" spans="1:3" ht="14" x14ac:dyDescent="0.4">
      <c r="A15" s="41">
        <v>13</v>
      </c>
      <c r="B15" s="53" t="s">
        <v>388</v>
      </c>
    </row>
    <row r="16" spans="1:3" x14ac:dyDescent="0.4">
      <c r="A16" s="41">
        <v>14</v>
      </c>
      <c r="B16"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17"/>
  <sheetViews>
    <sheetView workbookViewId="0">
      <selection activeCell="A2" sqref="A2:G2"/>
    </sheetView>
  </sheetViews>
  <sheetFormatPr baseColWidth="10" defaultColWidth="11.41015625" defaultRowHeight="12.7" x14ac:dyDescent="0.4"/>
  <cols>
    <col min="1" max="1" width="13.1171875" style="39" customWidth="1"/>
    <col min="2" max="2" width="55.1171875" style="39" customWidth="1"/>
    <col min="3" max="16384" width="11.41015625" style="39"/>
  </cols>
  <sheetData>
    <row r="1" spans="1:4" ht="25.7" thickBot="1" x14ac:dyDescent="0.45">
      <c r="A1" s="37" t="s">
        <v>67</v>
      </c>
      <c r="B1" s="38">
        <v>15</v>
      </c>
      <c r="C1" s="39">
        <f>MAX($A$3:$A$17)-1</f>
        <v>14</v>
      </c>
    </row>
    <row r="2" spans="1:4" ht="13" thickTop="1" x14ac:dyDescent="0.4">
      <c r="A2" s="40" t="s">
        <v>34</v>
      </c>
      <c r="B2" s="40" t="s">
        <v>35</v>
      </c>
      <c r="C2" s="39" t="s">
        <v>36</v>
      </c>
    </row>
    <row r="3" spans="1:4" x14ac:dyDescent="0.4">
      <c r="A3" s="29">
        <v>1</v>
      </c>
      <c r="B3" s="29" t="s">
        <v>87</v>
      </c>
      <c r="C3" s="25"/>
    </row>
    <row r="4" spans="1:4" x14ac:dyDescent="0.4">
      <c r="A4" s="29">
        <v>2</v>
      </c>
      <c r="B4" s="29" t="s">
        <v>88</v>
      </c>
      <c r="C4" s="25" t="s">
        <v>38</v>
      </c>
      <c r="D4" s="16"/>
    </row>
    <row r="5" spans="1:4" x14ac:dyDescent="0.4">
      <c r="A5" s="29">
        <v>3</v>
      </c>
      <c r="B5" s="29" t="s">
        <v>185</v>
      </c>
      <c r="C5" s="25"/>
      <c r="D5" s="16"/>
    </row>
    <row r="6" spans="1:4" x14ac:dyDescent="0.4">
      <c r="A6" s="29">
        <v>4</v>
      </c>
      <c r="B6" s="29" t="s">
        <v>186</v>
      </c>
      <c r="C6" s="25" t="s">
        <v>38</v>
      </c>
      <c r="D6" s="16"/>
    </row>
    <row r="7" spans="1:4" x14ac:dyDescent="0.4">
      <c r="A7" s="29">
        <v>5</v>
      </c>
      <c r="B7" s="29" t="s">
        <v>296</v>
      </c>
      <c r="C7" s="25"/>
      <c r="D7" s="16"/>
    </row>
    <row r="8" spans="1:4" x14ac:dyDescent="0.4">
      <c r="A8" s="29">
        <v>6</v>
      </c>
      <c r="B8" s="29" t="s">
        <v>349</v>
      </c>
      <c r="C8" s="25"/>
      <c r="D8" s="16"/>
    </row>
    <row r="9" spans="1:4" x14ac:dyDescent="0.4">
      <c r="A9" s="29">
        <v>7</v>
      </c>
      <c r="B9" s="29" t="s">
        <v>165</v>
      </c>
      <c r="C9" s="25"/>
      <c r="D9" s="16"/>
    </row>
    <row r="10" spans="1:4" x14ac:dyDescent="0.4">
      <c r="A10" s="29">
        <v>8</v>
      </c>
      <c r="B10" s="29" t="s">
        <v>113</v>
      </c>
      <c r="C10" s="25"/>
      <c r="D10" s="16"/>
    </row>
    <row r="11" spans="1:4" x14ac:dyDescent="0.4">
      <c r="A11" s="29">
        <v>9</v>
      </c>
      <c r="B11" s="29" t="s">
        <v>114</v>
      </c>
      <c r="C11" s="25" t="s">
        <v>38</v>
      </c>
      <c r="D11" s="16"/>
    </row>
    <row r="12" spans="1:4" x14ac:dyDescent="0.4">
      <c r="A12" s="29">
        <v>10</v>
      </c>
      <c r="B12" s="29" t="s">
        <v>164</v>
      </c>
      <c r="C12" s="25"/>
      <c r="D12" s="16"/>
    </row>
    <row r="13" spans="1:4" x14ac:dyDescent="0.4">
      <c r="A13" s="29">
        <v>11</v>
      </c>
      <c r="B13" s="29" t="s">
        <v>115</v>
      </c>
      <c r="C13" s="25"/>
      <c r="D13" s="16"/>
    </row>
    <row r="14" spans="1:4" x14ac:dyDescent="0.4">
      <c r="A14" s="29">
        <v>12</v>
      </c>
      <c r="B14" s="29" t="s">
        <v>116</v>
      </c>
      <c r="C14" s="25"/>
      <c r="D14" s="16"/>
    </row>
    <row r="15" spans="1:4" ht="25.35" x14ac:dyDescent="0.4">
      <c r="A15" s="29">
        <v>13</v>
      </c>
      <c r="B15" s="29" t="s">
        <v>350</v>
      </c>
      <c r="C15" s="25"/>
      <c r="D15" s="16"/>
    </row>
    <row r="16" spans="1:4" ht="14" x14ac:dyDescent="0.4">
      <c r="A16" s="29">
        <v>14</v>
      </c>
      <c r="B16" s="53" t="s">
        <v>388</v>
      </c>
      <c r="C16" s="41"/>
      <c r="D16" s="16"/>
    </row>
    <row r="17" spans="1:2" x14ac:dyDescent="0.4">
      <c r="A17" s="29">
        <v>15</v>
      </c>
      <c r="B17"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29"/>
  <sheetViews>
    <sheetView workbookViewId="0">
      <selection activeCell="A2" sqref="A2:G2"/>
    </sheetView>
  </sheetViews>
  <sheetFormatPr baseColWidth="10" defaultColWidth="11.41015625" defaultRowHeight="12.7" x14ac:dyDescent="0.4"/>
  <cols>
    <col min="1" max="1" width="13.1171875" style="39" customWidth="1"/>
    <col min="2" max="2" width="56.52734375" style="39" customWidth="1"/>
    <col min="3" max="16384" width="11.41015625" style="39"/>
  </cols>
  <sheetData>
    <row r="1" spans="1:3" ht="13" thickBot="1" x14ac:dyDescent="0.45">
      <c r="A1" s="37" t="s">
        <v>64</v>
      </c>
      <c r="B1" s="38">
        <v>27</v>
      </c>
      <c r="C1" s="39">
        <f>MAX($A$3:$A$29)-1</f>
        <v>26</v>
      </c>
    </row>
    <row r="2" spans="1:3" ht="13" thickTop="1" x14ac:dyDescent="0.4">
      <c r="A2" s="40" t="s">
        <v>34</v>
      </c>
      <c r="B2" s="40" t="s">
        <v>35</v>
      </c>
      <c r="C2" s="39" t="s">
        <v>36</v>
      </c>
    </row>
    <row r="3" spans="1:3" x14ac:dyDescent="0.4">
      <c r="A3" s="29">
        <v>1</v>
      </c>
      <c r="B3" s="29" t="s">
        <v>89</v>
      </c>
      <c r="C3" s="25"/>
    </row>
    <row r="4" spans="1:3" x14ac:dyDescent="0.4">
      <c r="A4" s="29">
        <v>2</v>
      </c>
      <c r="B4" s="29" t="s">
        <v>90</v>
      </c>
      <c r="C4" s="25" t="s">
        <v>38</v>
      </c>
    </row>
    <row r="5" spans="1:3" x14ac:dyDescent="0.4">
      <c r="A5" s="29">
        <v>3</v>
      </c>
      <c r="B5" s="29" t="s">
        <v>91</v>
      </c>
      <c r="C5" s="25"/>
    </row>
    <row r="6" spans="1:3" x14ac:dyDescent="0.4">
      <c r="A6" s="29">
        <v>4</v>
      </c>
      <c r="B6" s="29" t="s">
        <v>92</v>
      </c>
      <c r="C6" s="25" t="s">
        <v>38</v>
      </c>
    </row>
    <row r="7" spans="1:3" x14ac:dyDescent="0.4">
      <c r="A7" s="29">
        <v>5</v>
      </c>
      <c r="B7" s="29" t="s">
        <v>93</v>
      </c>
      <c r="C7" s="25"/>
    </row>
    <row r="8" spans="1:3" x14ac:dyDescent="0.4">
      <c r="A8" s="29">
        <v>6</v>
      </c>
      <c r="B8" s="29" t="s">
        <v>94</v>
      </c>
      <c r="C8" s="25" t="s">
        <v>38</v>
      </c>
    </row>
    <row r="9" spans="1:3" x14ac:dyDescent="0.4">
      <c r="A9" s="29">
        <v>7</v>
      </c>
      <c r="B9" s="29" t="s">
        <v>174</v>
      </c>
      <c r="C9" s="25"/>
    </row>
    <row r="10" spans="1:3" x14ac:dyDescent="0.4">
      <c r="A10" s="29">
        <v>8</v>
      </c>
      <c r="B10" s="29" t="s">
        <v>175</v>
      </c>
      <c r="C10" s="25" t="s">
        <v>38</v>
      </c>
    </row>
    <row r="11" spans="1:3" x14ac:dyDescent="0.4">
      <c r="A11" s="29">
        <v>9</v>
      </c>
      <c r="B11" s="29" t="s">
        <v>117</v>
      </c>
      <c r="C11" s="25"/>
    </row>
    <row r="12" spans="1:3" x14ac:dyDescent="0.4">
      <c r="A12" s="29">
        <v>10</v>
      </c>
      <c r="B12" s="29" t="s">
        <v>118</v>
      </c>
      <c r="C12" s="25" t="s">
        <v>38</v>
      </c>
    </row>
    <row r="13" spans="1:3" x14ac:dyDescent="0.4">
      <c r="A13" s="29">
        <v>11</v>
      </c>
      <c r="B13" s="29" t="s">
        <v>317</v>
      </c>
      <c r="C13" s="25"/>
    </row>
    <row r="14" spans="1:3" x14ac:dyDescent="0.4">
      <c r="A14" s="29">
        <v>12</v>
      </c>
      <c r="B14" s="29" t="s">
        <v>318</v>
      </c>
      <c r="C14" s="25" t="s">
        <v>38</v>
      </c>
    </row>
    <row r="15" spans="1:3" x14ac:dyDescent="0.4">
      <c r="A15" s="29">
        <v>13</v>
      </c>
      <c r="B15" s="29" t="s">
        <v>368</v>
      </c>
      <c r="C15" s="25"/>
    </row>
    <row r="16" spans="1:3" x14ac:dyDescent="0.4">
      <c r="A16" s="29">
        <v>14</v>
      </c>
      <c r="B16" s="29" t="s">
        <v>369</v>
      </c>
      <c r="C16" s="25" t="s">
        <v>38</v>
      </c>
    </row>
    <row r="17" spans="1:3" x14ac:dyDescent="0.4">
      <c r="A17" s="29">
        <v>15</v>
      </c>
      <c r="B17" s="29" t="s">
        <v>219</v>
      </c>
      <c r="C17" s="25"/>
    </row>
    <row r="18" spans="1:3" x14ac:dyDescent="0.4">
      <c r="A18" s="29">
        <v>16</v>
      </c>
      <c r="B18" s="29" t="s">
        <v>220</v>
      </c>
      <c r="C18" s="25" t="s">
        <v>38</v>
      </c>
    </row>
    <row r="19" spans="1:3" x14ac:dyDescent="0.4">
      <c r="A19" s="29">
        <v>17</v>
      </c>
      <c r="B19" s="29" t="s">
        <v>351</v>
      </c>
      <c r="C19" s="25"/>
    </row>
    <row r="20" spans="1:3" x14ac:dyDescent="0.4">
      <c r="A20" s="29">
        <v>18</v>
      </c>
      <c r="B20" s="29" t="s">
        <v>352</v>
      </c>
      <c r="C20" s="25" t="s">
        <v>38</v>
      </c>
    </row>
    <row r="21" spans="1:3" x14ac:dyDescent="0.4">
      <c r="A21" s="29">
        <v>19</v>
      </c>
      <c r="B21" s="29" t="s">
        <v>353</v>
      </c>
      <c r="C21" s="25"/>
    </row>
    <row r="22" spans="1:3" x14ac:dyDescent="0.4">
      <c r="A22" s="29">
        <v>20</v>
      </c>
      <c r="B22" s="29" t="s">
        <v>354</v>
      </c>
      <c r="C22" s="25" t="s">
        <v>38</v>
      </c>
    </row>
    <row r="23" spans="1:3" x14ac:dyDescent="0.4">
      <c r="A23" s="29">
        <v>21</v>
      </c>
      <c r="B23" s="29" t="s">
        <v>119</v>
      </c>
      <c r="C23" s="25"/>
    </row>
    <row r="24" spans="1:3" x14ac:dyDescent="0.4">
      <c r="A24" s="29">
        <v>22</v>
      </c>
      <c r="B24" s="29" t="s">
        <v>72</v>
      </c>
      <c r="C24" s="25"/>
    </row>
    <row r="25" spans="1:3" x14ac:dyDescent="0.4">
      <c r="A25" s="29">
        <v>23</v>
      </c>
      <c r="B25" s="29" t="s">
        <v>55</v>
      </c>
    </row>
    <row r="26" spans="1:3" x14ac:dyDescent="0.4">
      <c r="A26" s="29">
        <v>24</v>
      </c>
      <c r="B26" s="29" t="s">
        <v>187</v>
      </c>
      <c r="C26" s="25"/>
    </row>
    <row r="27" spans="1:3" x14ac:dyDescent="0.4">
      <c r="A27" s="29">
        <v>25</v>
      </c>
      <c r="B27" s="29" t="s">
        <v>71</v>
      </c>
      <c r="C27" s="25" t="s">
        <v>38</v>
      </c>
    </row>
    <row r="28" spans="1:3" ht="14" x14ac:dyDescent="0.4">
      <c r="A28" s="29">
        <v>26</v>
      </c>
      <c r="B28" s="53" t="s">
        <v>388</v>
      </c>
      <c r="C28" s="41"/>
    </row>
    <row r="29" spans="1:3" x14ac:dyDescent="0.4">
      <c r="A29" s="29">
        <v>27</v>
      </c>
      <c r="B29"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1EE3-0441-4631-9E3D-B5EEBDB10A80}">
  <dimension ref="A1:D16"/>
  <sheetViews>
    <sheetView workbookViewId="0"/>
  </sheetViews>
  <sheetFormatPr baseColWidth="10" defaultColWidth="11.41015625" defaultRowHeight="15.35" x14ac:dyDescent="0.5"/>
  <cols>
    <col min="1" max="3" width="27.5859375" style="115" customWidth="1"/>
    <col min="4" max="16384" width="11.41015625" style="115"/>
  </cols>
  <sheetData>
    <row r="1" spans="1:4" s="114" customFormat="1" x14ac:dyDescent="0.45">
      <c r="A1" s="113" t="s">
        <v>11</v>
      </c>
      <c r="B1" s="113"/>
      <c r="C1" s="113"/>
      <c r="D1" s="113"/>
    </row>
    <row r="2" spans="1:4" s="114" customFormat="1" ht="72" customHeight="1" x14ac:dyDescent="0.45">
      <c r="A2" s="131" t="s">
        <v>24</v>
      </c>
      <c r="B2" s="132"/>
      <c r="C2" s="132"/>
    </row>
    <row r="3" spans="1:4" s="114" customFormat="1" ht="59.45" customHeight="1" x14ac:dyDescent="0.45">
      <c r="A3" s="131" t="s">
        <v>25</v>
      </c>
      <c r="B3" s="132"/>
      <c r="C3" s="132"/>
    </row>
    <row r="4" spans="1:4" s="114" customFormat="1" ht="108" customHeight="1" x14ac:dyDescent="0.45">
      <c r="A4" s="131" t="s">
        <v>26</v>
      </c>
      <c r="B4" s="132"/>
      <c r="C4" s="132"/>
    </row>
    <row r="5" spans="1:4" s="114" customFormat="1" ht="154.5" customHeight="1" x14ac:dyDescent="0.45">
      <c r="A5" s="131" t="s">
        <v>27</v>
      </c>
      <c r="B5" s="131"/>
      <c r="C5" s="131"/>
    </row>
    <row r="6" spans="1:4" s="114" customFormat="1" ht="141.94999999999999" customHeight="1" x14ac:dyDescent="0.45">
      <c r="A6" s="131" t="s">
        <v>28</v>
      </c>
      <c r="B6" s="131"/>
      <c r="C6" s="131"/>
    </row>
    <row r="7" spans="1:4" s="114" customFormat="1" ht="195.2" customHeight="1" x14ac:dyDescent="0.45">
      <c r="A7" s="131" t="s">
        <v>414</v>
      </c>
      <c r="B7" s="132"/>
      <c r="C7" s="132"/>
    </row>
    <row r="8" spans="1:4" s="114" customFormat="1" ht="79.7" customHeight="1" x14ac:dyDescent="0.45">
      <c r="A8" s="131" t="s">
        <v>133</v>
      </c>
      <c r="B8" s="132"/>
      <c r="C8" s="132"/>
    </row>
    <row r="9" spans="1:4" x14ac:dyDescent="0.5">
      <c r="A9" s="130"/>
      <c r="B9" s="130"/>
      <c r="C9" s="130"/>
    </row>
    <row r="10" spans="1:4" x14ac:dyDescent="0.5">
      <c r="A10" s="130"/>
      <c r="B10" s="130"/>
      <c r="C10" s="130"/>
    </row>
    <row r="11" spans="1:4" x14ac:dyDescent="0.5">
      <c r="A11" s="130"/>
      <c r="B11" s="130"/>
      <c r="C11" s="130"/>
    </row>
    <row r="12" spans="1:4" x14ac:dyDescent="0.5">
      <c r="A12" s="130"/>
      <c r="B12" s="130"/>
      <c r="C12" s="130"/>
    </row>
    <row r="13" spans="1:4" x14ac:dyDescent="0.5">
      <c r="A13" s="130"/>
      <c r="B13" s="130"/>
      <c r="C13" s="130"/>
    </row>
    <row r="14" spans="1:4" x14ac:dyDescent="0.5">
      <c r="A14" s="130"/>
      <c r="B14" s="130"/>
      <c r="C14" s="130"/>
    </row>
    <row r="15" spans="1:4" x14ac:dyDescent="0.5">
      <c r="A15" s="130"/>
      <c r="B15" s="130"/>
      <c r="C15" s="130"/>
    </row>
    <row r="16" spans="1:4" x14ac:dyDescent="0.5">
      <c r="A16" s="130"/>
      <c r="B16" s="130"/>
      <c r="C16" s="130"/>
    </row>
  </sheetData>
  <sheetProtection algorithmName="SHA-512" hashValue="549WslBdnHB/AFBQKrr25p6/KrJE1UbUR54KCViQa8l2OKtihMLNtCXM93byFQEqQYRFsy1EPB09K8O3Sfr/Pw==" saltValue="2Zh1ajotjTjTB2ScuiW/B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C22"/>
  <sheetViews>
    <sheetView workbookViewId="0">
      <selection activeCell="A2" sqref="A2:G2"/>
    </sheetView>
  </sheetViews>
  <sheetFormatPr baseColWidth="10" defaultColWidth="11.41015625" defaultRowHeight="12.7" x14ac:dyDescent="0.4"/>
  <cols>
    <col min="1" max="1" width="13.1171875" style="39" customWidth="1"/>
    <col min="2" max="2" width="55.1171875" style="39" customWidth="1"/>
    <col min="3" max="16384" width="11.41015625" style="39"/>
  </cols>
  <sheetData>
    <row r="1" spans="1:3" ht="25.7" thickBot="1" x14ac:dyDescent="0.45">
      <c r="A1" s="37" t="s">
        <v>69</v>
      </c>
      <c r="B1" s="38">
        <v>20</v>
      </c>
      <c r="C1" s="39">
        <f>MAX($A$3:$A$22)-1</f>
        <v>19</v>
      </c>
    </row>
    <row r="2" spans="1:3" ht="13" thickTop="1" x14ac:dyDescent="0.4">
      <c r="A2" s="40" t="s">
        <v>34</v>
      </c>
      <c r="B2" s="40" t="s">
        <v>35</v>
      </c>
      <c r="C2" s="39" t="s">
        <v>36</v>
      </c>
    </row>
    <row r="3" spans="1:3" x14ac:dyDescent="0.4">
      <c r="A3" s="41">
        <v>1</v>
      </c>
      <c r="B3" s="29" t="s">
        <v>97</v>
      </c>
      <c r="C3" s="16"/>
    </row>
    <row r="4" spans="1:3" x14ac:dyDescent="0.4">
      <c r="A4" s="41">
        <v>2</v>
      </c>
      <c r="B4" s="29" t="s">
        <v>98</v>
      </c>
      <c r="C4" s="16" t="s">
        <v>38</v>
      </c>
    </row>
    <row r="5" spans="1:3" x14ac:dyDescent="0.4">
      <c r="A5" s="41">
        <v>3</v>
      </c>
      <c r="B5" s="29" t="s">
        <v>404</v>
      </c>
      <c r="C5" s="16"/>
    </row>
    <row r="6" spans="1:3" x14ac:dyDescent="0.4">
      <c r="A6" s="41">
        <v>4</v>
      </c>
      <c r="B6" s="29" t="s">
        <v>405</v>
      </c>
      <c r="C6" s="16"/>
    </row>
    <row r="7" spans="1:3" x14ac:dyDescent="0.4">
      <c r="A7" s="41">
        <v>5</v>
      </c>
      <c r="B7" s="29" t="s">
        <v>99</v>
      </c>
      <c r="C7" s="16"/>
    </row>
    <row r="8" spans="1:3" x14ac:dyDescent="0.4">
      <c r="A8" s="41">
        <v>6</v>
      </c>
      <c r="B8" s="29" t="s">
        <v>100</v>
      </c>
      <c r="C8" s="16" t="s">
        <v>38</v>
      </c>
    </row>
    <row r="9" spans="1:3" x14ac:dyDescent="0.4">
      <c r="A9" s="41">
        <v>7</v>
      </c>
      <c r="B9" s="29" t="s">
        <v>101</v>
      </c>
      <c r="C9" s="16"/>
    </row>
    <row r="10" spans="1:3" x14ac:dyDescent="0.4">
      <c r="A10" s="41">
        <v>8</v>
      </c>
      <c r="B10" s="29" t="s">
        <v>102</v>
      </c>
      <c r="C10" s="16" t="s">
        <v>38</v>
      </c>
    </row>
    <row r="11" spans="1:3" x14ac:dyDescent="0.4">
      <c r="A11" s="41">
        <v>9</v>
      </c>
      <c r="B11" s="29" t="s">
        <v>135</v>
      </c>
      <c r="C11" s="16"/>
    </row>
    <row r="12" spans="1:3" x14ac:dyDescent="0.4">
      <c r="A12" s="41">
        <v>10</v>
      </c>
      <c r="B12" s="29" t="s">
        <v>136</v>
      </c>
      <c r="C12" s="16" t="s">
        <v>38</v>
      </c>
    </row>
    <row r="13" spans="1:3" x14ac:dyDescent="0.4">
      <c r="A13" s="41">
        <v>11</v>
      </c>
      <c r="B13" s="29" t="s">
        <v>145</v>
      </c>
      <c r="C13" s="16"/>
    </row>
    <row r="14" spans="1:3" x14ac:dyDescent="0.4">
      <c r="A14" s="41">
        <v>12</v>
      </c>
      <c r="B14" s="29" t="s">
        <v>166</v>
      </c>
      <c r="C14" s="16" t="s">
        <v>38</v>
      </c>
    </row>
    <row r="15" spans="1:3" x14ac:dyDescent="0.4">
      <c r="A15" s="41">
        <v>13</v>
      </c>
      <c r="B15" s="39" t="s">
        <v>178</v>
      </c>
      <c r="C15" s="16"/>
    </row>
    <row r="16" spans="1:3" x14ac:dyDescent="0.4">
      <c r="A16" s="41">
        <v>14</v>
      </c>
      <c r="B16" s="39" t="s">
        <v>177</v>
      </c>
      <c r="C16" s="16" t="s">
        <v>38</v>
      </c>
    </row>
    <row r="17" spans="1:3" x14ac:dyDescent="0.4">
      <c r="A17" s="41">
        <v>15</v>
      </c>
      <c r="B17" s="29" t="s">
        <v>406</v>
      </c>
      <c r="C17" s="16"/>
    </row>
    <row r="18" spans="1:3" x14ac:dyDescent="0.4">
      <c r="A18" s="41">
        <v>16</v>
      </c>
      <c r="B18" s="29" t="s">
        <v>179</v>
      </c>
      <c r="C18" s="16"/>
    </row>
    <row r="19" spans="1:3" x14ac:dyDescent="0.4">
      <c r="A19" s="41">
        <v>17</v>
      </c>
      <c r="B19" s="29" t="s">
        <v>181</v>
      </c>
      <c r="C19" s="16"/>
    </row>
    <row r="20" spans="1:3" x14ac:dyDescent="0.4">
      <c r="A20" s="41">
        <v>18</v>
      </c>
      <c r="B20" s="29" t="s">
        <v>182</v>
      </c>
      <c r="C20" s="16"/>
    </row>
    <row r="21" spans="1:3" ht="14" x14ac:dyDescent="0.4">
      <c r="A21" s="41">
        <v>19</v>
      </c>
      <c r="B21" s="53" t="s">
        <v>388</v>
      </c>
      <c r="C21" s="16"/>
    </row>
    <row r="22" spans="1:3" x14ac:dyDescent="0.4">
      <c r="A22" s="41">
        <v>20</v>
      </c>
      <c r="B22"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C16"/>
  <sheetViews>
    <sheetView workbookViewId="0">
      <selection activeCell="A2" sqref="A2:G2"/>
    </sheetView>
  </sheetViews>
  <sheetFormatPr baseColWidth="10" defaultColWidth="11.41015625" defaultRowHeight="12.7" x14ac:dyDescent="0.4"/>
  <cols>
    <col min="1" max="1" width="13.1171875" style="39" customWidth="1"/>
    <col min="2" max="2" width="62" style="39" customWidth="1"/>
    <col min="3" max="16384" width="11.41015625" style="39"/>
  </cols>
  <sheetData>
    <row r="1" spans="1:3" ht="25.7" thickBot="1" x14ac:dyDescent="0.45">
      <c r="A1" s="37" t="s">
        <v>68</v>
      </c>
      <c r="B1" s="38">
        <v>14</v>
      </c>
      <c r="C1" s="39">
        <f>MAX($A$3:$A$16)-1</f>
        <v>13</v>
      </c>
    </row>
    <row r="2" spans="1:3" ht="13" thickTop="1" x14ac:dyDescent="0.4">
      <c r="A2" s="40" t="s">
        <v>34</v>
      </c>
      <c r="B2" s="40" t="s">
        <v>35</v>
      </c>
      <c r="C2" s="39" t="s">
        <v>36</v>
      </c>
    </row>
    <row r="3" spans="1:3" x14ac:dyDescent="0.4">
      <c r="A3" s="41">
        <v>1</v>
      </c>
      <c r="B3" s="29" t="s">
        <v>95</v>
      </c>
      <c r="C3" s="42"/>
    </row>
    <row r="4" spans="1:3" x14ac:dyDescent="0.4">
      <c r="A4" s="41">
        <v>2</v>
      </c>
      <c r="B4" s="29" t="s">
        <v>96</v>
      </c>
      <c r="C4" s="16" t="s">
        <v>38</v>
      </c>
    </row>
    <row r="5" spans="1:3" x14ac:dyDescent="0.4">
      <c r="A5" s="41">
        <v>3</v>
      </c>
      <c r="B5" s="29" t="s">
        <v>122</v>
      </c>
      <c r="C5" s="16"/>
    </row>
    <row r="6" spans="1:3" x14ac:dyDescent="0.4">
      <c r="A6" s="41">
        <v>4</v>
      </c>
      <c r="B6" s="29" t="s">
        <v>123</v>
      </c>
      <c r="C6" s="16" t="s">
        <v>38</v>
      </c>
    </row>
    <row r="7" spans="1:3" x14ac:dyDescent="0.4">
      <c r="A7" s="41">
        <v>5</v>
      </c>
      <c r="B7" s="29" t="s">
        <v>124</v>
      </c>
      <c r="C7" s="16"/>
    </row>
    <row r="8" spans="1:3" ht="25.35" x14ac:dyDescent="0.4">
      <c r="A8" s="41">
        <v>6</v>
      </c>
      <c r="B8" s="29" t="s">
        <v>125</v>
      </c>
      <c r="C8" s="16" t="s">
        <v>38</v>
      </c>
    </row>
    <row r="9" spans="1:3" x14ac:dyDescent="0.4">
      <c r="A9" s="41">
        <v>7</v>
      </c>
      <c r="B9" s="29" t="s">
        <v>120</v>
      </c>
      <c r="C9" s="16"/>
    </row>
    <row r="10" spans="1:3" x14ac:dyDescent="0.4">
      <c r="A10" s="41">
        <v>8</v>
      </c>
      <c r="B10" s="29" t="s">
        <v>121</v>
      </c>
      <c r="C10" s="16"/>
    </row>
    <row r="11" spans="1:3" x14ac:dyDescent="0.4">
      <c r="A11" s="41">
        <v>9</v>
      </c>
      <c r="B11" s="29" t="s">
        <v>176</v>
      </c>
      <c r="C11" s="16"/>
    </row>
    <row r="12" spans="1:3" x14ac:dyDescent="0.4">
      <c r="A12" s="41">
        <v>10</v>
      </c>
      <c r="B12" s="29" t="s">
        <v>355</v>
      </c>
      <c r="C12" s="16"/>
    </row>
    <row r="13" spans="1:3" x14ac:dyDescent="0.4">
      <c r="A13" s="41">
        <v>11</v>
      </c>
      <c r="B13" s="29" t="s">
        <v>370</v>
      </c>
      <c r="C13" s="16"/>
    </row>
    <row r="14" spans="1:3" x14ac:dyDescent="0.4">
      <c r="A14" s="41">
        <v>12</v>
      </c>
      <c r="B14" s="29" t="s">
        <v>411</v>
      </c>
      <c r="C14" s="16"/>
    </row>
    <row r="15" spans="1:3" ht="14" x14ac:dyDescent="0.4">
      <c r="A15" s="41">
        <v>13</v>
      </c>
      <c r="B15" s="53" t="s">
        <v>388</v>
      </c>
      <c r="C15" s="16"/>
    </row>
    <row r="16" spans="1:3" x14ac:dyDescent="0.4">
      <c r="A16" s="41">
        <v>14</v>
      </c>
      <c r="B16" s="55" t="s">
        <v>389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890-0D26-4A86-B212-79014CB352F7}">
  <sheetPr codeName="Tabelle25"/>
  <dimension ref="A1:F29"/>
  <sheetViews>
    <sheetView workbookViewId="0">
      <selection activeCell="A2" sqref="A2:G2"/>
    </sheetView>
  </sheetViews>
  <sheetFormatPr baseColWidth="10" defaultColWidth="11.41015625" defaultRowHeight="12.7" x14ac:dyDescent="0.4"/>
  <cols>
    <col min="1" max="1" width="13.1171875" style="39" customWidth="1"/>
    <col min="2" max="2" width="56.64453125" style="39" customWidth="1"/>
    <col min="3" max="16384" width="11.41015625" style="39"/>
  </cols>
  <sheetData>
    <row r="1" spans="1:6" ht="25.7" thickBot="1" x14ac:dyDescent="0.45">
      <c r="A1" s="37" t="s">
        <v>45</v>
      </c>
      <c r="B1" s="38"/>
      <c r="C1" s="39">
        <f>MAX($A$3:$A$29)-1</f>
        <v>26</v>
      </c>
      <c r="D1" s="39" t="s">
        <v>371</v>
      </c>
      <c r="E1" s="39" t="s">
        <v>372</v>
      </c>
      <c r="F1" s="39" t="s">
        <v>300</v>
      </c>
    </row>
    <row r="2" spans="1:6" ht="13" thickTop="1" x14ac:dyDescent="0.4">
      <c r="A2" s="40" t="s">
        <v>34</v>
      </c>
      <c r="B2" s="40" t="s">
        <v>35</v>
      </c>
      <c r="C2" s="39" t="s">
        <v>36</v>
      </c>
      <c r="D2" s="39">
        <v>27</v>
      </c>
      <c r="E2" s="39">
        <v>27</v>
      </c>
      <c r="F2" s="39">
        <v>16</v>
      </c>
    </row>
    <row r="3" spans="1:6" x14ac:dyDescent="0.4">
      <c r="A3" s="29">
        <v>1</v>
      </c>
      <c r="B3" s="29" t="s">
        <v>103</v>
      </c>
      <c r="C3" s="25"/>
    </row>
    <row r="4" spans="1:6" x14ac:dyDescent="0.4">
      <c r="A4" s="29">
        <v>2</v>
      </c>
      <c r="B4" s="29" t="s">
        <v>104</v>
      </c>
      <c r="C4" s="25" t="s">
        <v>38</v>
      </c>
    </row>
    <row r="5" spans="1:6" x14ac:dyDescent="0.4">
      <c r="A5" s="29">
        <v>3</v>
      </c>
      <c r="B5" s="29" t="s">
        <v>84</v>
      </c>
      <c r="C5" s="25"/>
    </row>
    <row r="6" spans="1:6" x14ac:dyDescent="0.4">
      <c r="A6" s="29">
        <v>4</v>
      </c>
      <c r="B6" s="29" t="s">
        <v>85</v>
      </c>
      <c r="C6" s="25" t="s">
        <v>38</v>
      </c>
    </row>
    <row r="7" spans="1:6" ht="25.35" x14ac:dyDescent="0.4">
      <c r="A7" s="29">
        <v>5</v>
      </c>
      <c r="B7" s="29" t="s">
        <v>149</v>
      </c>
      <c r="C7" s="25"/>
    </row>
    <row r="8" spans="1:6" ht="25.35" x14ac:dyDescent="0.4">
      <c r="A8" s="29">
        <v>6</v>
      </c>
      <c r="B8" s="29" t="s">
        <v>148</v>
      </c>
      <c r="C8" s="25"/>
    </row>
    <row r="9" spans="1:6" ht="25.35" x14ac:dyDescent="0.4">
      <c r="A9" s="29">
        <v>7</v>
      </c>
      <c r="B9" s="29" t="s">
        <v>147</v>
      </c>
      <c r="C9" s="25"/>
    </row>
    <row r="10" spans="1:6" x14ac:dyDescent="0.4">
      <c r="A10" s="29">
        <v>8</v>
      </c>
      <c r="B10" s="29" t="s">
        <v>57</v>
      </c>
      <c r="C10" s="25"/>
    </row>
    <row r="11" spans="1:6" x14ac:dyDescent="0.4">
      <c r="A11" s="29">
        <v>9</v>
      </c>
      <c r="B11" s="29" t="s">
        <v>164</v>
      </c>
      <c r="C11" s="25"/>
    </row>
    <row r="12" spans="1:6" x14ac:dyDescent="0.4">
      <c r="A12" s="29">
        <v>10</v>
      </c>
      <c r="B12" s="29" t="s">
        <v>165</v>
      </c>
      <c r="C12" s="25"/>
    </row>
    <row r="13" spans="1:6" x14ac:dyDescent="0.4">
      <c r="A13" s="29">
        <v>11</v>
      </c>
      <c r="B13" s="29" t="s">
        <v>86</v>
      </c>
      <c r="C13" s="25"/>
    </row>
    <row r="14" spans="1:6" ht="25.35" x14ac:dyDescent="0.4">
      <c r="A14" s="29">
        <v>12</v>
      </c>
      <c r="B14" s="29" t="s">
        <v>146</v>
      </c>
      <c r="C14" s="25"/>
    </row>
    <row r="15" spans="1:6" x14ac:dyDescent="0.4">
      <c r="A15" s="29">
        <v>13</v>
      </c>
      <c r="B15" s="29" t="s">
        <v>168</v>
      </c>
      <c r="C15" s="25"/>
    </row>
    <row r="16" spans="1:6" x14ac:dyDescent="0.4">
      <c r="A16" s="29">
        <v>14</v>
      </c>
      <c r="B16" s="29" t="s">
        <v>169</v>
      </c>
      <c r="C16" s="25"/>
    </row>
    <row r="17" spans="1:3" ht="25.35" x14ac:dyDescent="0.4">
      <c r="A17" s="29">
        <v>15</v>
      </c>
      <c r="B17" s="29" t="s">
        <v>188</v>
      </c>
      <c r="C17" s="25"/>
    </row>
    <row r="18" spans="1:3" x14ac:dyDescent="0.4">
      <c r="A18" s="29">
        <v>16</v>
      </c>
      <c r="B18" s="29" t="s">
        <v>189</v>
      </c>
      <c r="C18" s="25"/>
    </row>
    <row r="19" spans="1:3" x14ac:dyDescent="0.4">
      <c r="A19" s="29">
        <v>17</v>
      </c>
      <c r="B19" s="29" t="s">
        <v>294</v>
      </c>
      <c r="C19" s="25"/>
    </row>
    <row r="20" spans="1:3" x14ac:dyDescent="0.4">
      <c r="A20" s="29">
        <v>18</v>
      </c>
      <c r="B20" s="29" t="s">
        <v>295</v>
      </c>
      <c r="C20" s="25"/>
    </row>
    <row r="21" spans="1:3" x14ac:dyDescent="0.4">
      <c r="A21" s="29">
        <v>19</v>
      </c>
      <c r="B21" s="29" t="s">
        <v>356</v>
      </c>
      <c r="C21" s="25"/>
    </row>
    <row r="22" spans="1:3" x14ac:dyDescent="0.4">
      <c r="A22" s="29">
        <v>20</v>
      </c>
      <c r="B22" s="29" t="s">
        <v>408</v>
      </c>
      <c r="C22" s="25"/>
    </row>
    <row r="23" spans="1:3" x14ac:dyDescent="0.4">
      <c r="A23" s="29">
        <v>21</v>
      </c>
      <c r="B23" s="29" t="s">
        <v>430</v>
      </c>
      <c r="C23" s="25"/>
    </row>
    <row r="24" spans="1:3" x14ac:dyDescent="0.4">
      <c r="A24" s="29">
        <v>22</v>
      </c>
      <c r="B24" s="29" t="s">
        <v>431</v>
      </c>
      <c r="C24" s="25"/>
    </row>
    <row r="25" spans="1:3" x14ac:dyDescent="0.4">
      <c r="A25" s="29">
        <v>23</v>
      </c>
      <c r="B25" s="29" t="s">
        <v>432</v>
      </c>
      <c r="C25" s="25"/>
    </row>
    <row r="26" spans="1:3" x14ac:dyDescent="0.4">
      <c r="A26" s="29">
        <v>24</v>
      </c>
      <c r="B26" s="29" t="s">
        <v>433</v>
      </c>
      <c r="C26" s="25"/>
    </row>
    <row r="27" spans="1:3" x14ac:dyDescent="0.4">
      <c r="A27" s="29">
        <v>25</v>
      </c>
      <c r="B27" s="29" t="s">
        <v>434</v>
      </c>
      <c r="C27" s="25"/>
    </row>
    <row r="28" spans="1:3" ht="14" x14ac:dyDescent="0.4">
      <c r="A28" s="29">
        <v>26</v>
      </c>
      <c r="B28" s="53" t="s">
        <v>388</v>
      </c>
      <c r="C28" s="41"/>
    </row>
    <row r="29" spans="1:3" x14ac:dyDescent="0.4">
      <c r="A29" s="29">
        <v>27</v>
      </c>
      <c r="B29" s="55" t="s">
        <v>389</v>
      </c>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C17"/>
  <sheetViews>
    <sheetView workbookViewId="0">
      <selection activeCell="A2" sqref="A2:G2"/>
    </sheetView>
  </sheetViews>
  <sheetFormatPr baseColWidth="10" defaultColWidth="11.41015625" defaultRowHeight="12.7" x14ac:dyDescent="0.4"/>
  <cols>
    <col min="1" max="1" width="13.1171875" style="39" customWidth="1"/>
    <col min="2" max="2" width="62" style="39" customWidth="1"/>
    <col min="3" max="16384" width="11.41015625" style="39"/>
  </cols>
  <sheetData>
    <row r="1" spans="1:3" ht="13" thickBot="1" x14ac:dyDescent="0.45">
      <c r="A1" s="55" t="s">
        <v>297</v>
      </c>
      <c r="B1" s="57">
        <v>15</v>
      </c>
      <c r="C1" s="55">
        <f>MAX($A$3:$A$35)-1</f>
        <v>14</v>
      </c>
    </row>
    <row r="2" spans="1:3" ht="13" thickTop="1" x14ac:dyDescent="0.4">
      <c r="A2" s="74" t="s">
        <v>34</v>
      </c>
      <c r="B2" s="74" t="s">
        <v>35</v>
      </c>
      <c r="C2" s="55" t="s">
        <v>36</v>
      </c>
    </row>
    <row r="3" spans="1:3" ht="15.35" x14ac:dyDescent="0.4">
      <c r="A3" s="75">
        <v>1</v>
      </c>
      <c r="B3" s="76" t="s">
        <v>301</v>
      </c>
      <c r="C3" s="53"/>
    </row>
    <row r="4" spans="1:3" ht="15.35" x14ac:dyDescent="0.5">
      <c r="A4" s="75">
        <v>2</v>
      </c>
      <c r="B4" s="76" t="s">
        <v>302</v>
      </c>
      <c r="C4" s="51" t="s">
        <v>38</v>
      </c>
    </row>
    <row r="5" spans="1:3" ht="15.35" x14ac:dyDescent="0.5">
      <c r="A5" s="75">
        <v>3</v>
      </c>
      <c r="B5" s="76" t="s">
        <v>303</v>
      </c>
      <c r="C5" s="51"/>
    </row>
    <row r="6" spans="1:3" ht="15.35" x14ac:dyDescent="0.5">
      <c r="A6" s="75">
        <v>4</v>
      </c>
      <c r="B6" s="76" t="s">
        <v>304</v>
      </c>
      <c r="C6" s="51" t="s">
        <v>38</v>
      </c>
    </row>
    <row r="7" spans="1:3" ht="15.35" x14ac:dyDescent="0.5">
      <c r="A7" s="75">
        <v>5</v>
      </c>
      <c r="B7" s="76" t="s">
        <v>309</v>
      </c>
      <c r="C7" s="51"/>
    </row>
    <row r="8" spans="1:3" ht="15.35" x14ac:dyDescent="0.5">
      <c r="A8" s="75">
        <v>6</v>
      </c>
      <c r="B8" s="76" t="s">
        <v>310</v>
      </c>
      <c r="C8" s="51" t="s">
        <v>38</v>
      </c>
    </row>
    <row r="9" spans="1:3" ht="15.35" x14ac:dyDescent="0.5">
      <c r="A9" s="75">
        <v>7</v>
      </c>
      <c r="B9" s="77" t="s">
        <v>306</v>
      </c>
      <c r="C9" s="51"/>
    </row>
    <row r="10" spans="1:3" ht="15.35" x14ac:dyDescent="0.5">
      <c r="A10" s="75">
        <v>8</v>
      </c>
      <c r="B10" s="77" t="s">
        <v>305</v>
      </c>
      <c r="C10" s="51"/>
    </row>
    <row r="11" spans="1:3" ht="15.35" x14ac:dyDescent="0.5">
      <c r="A11" s="75">
        <v>9</v>
      </c>
      <c r="B11" s="77" t="s">
        <v>307</v>
      </c>
      <c r="C11" s="51"/>
    </row>
    <row r="12" spans="1:3" ht="15.35" x14ac:dyDescent="0.5">
      <c r="A12" s="75">
        <v>10</v>
      </c>
      <c r="B12" s="77" t="s">
        <v>308</v>
      </c>
      <c r="C12" s="51"/>
    </row>
    <row r="13" spans="1:3" ht="15.35" x14ac:dyDescent="0.5">
      <c r="A13" s="75">
        <v>11</v>
      </c>
      <c r="B13" s="76" t="s">
        <v>311</v>
      </c>
      <c r="C13" s="51"/>
    </row>
    <row r="14" spans="1:3" ht="15.35" x14ac:dyDescent="0.5">
      <c r="A14" s="75">
        <v>12</v>
      </c>
      <c r="B14" s="76" t="s">
        <v>312</v>
      </c>
      <c r="C14" s="51"/>
    </row>
    <row r="15" spans="1:3" ht="15.35" x14ac:dyDescent="0.5">
      <c r="A15" s="75">
        <v>13</v>
      </c>
      <c r="B15" s="76" t="s">
        <v>316</v>
      </c>
      <c r="C15" s="51"/>
    </row>
    <row r="16" spans="1:3" ht="15.35" x14ac:dyDescent="0.5">
      <c r="A16" s="75">
        <v>14</v>
      </c>
      <c r="B16" s="53" t="s">
        <v>388</v>
      </c>
      <c r="C16" s="51"/>
    </row>
    <row r="17" spans="1:2" ht="15.35" x14ac:dyDescent="0.4">
      <c r="A17" s="75">
        <v>15</v>
      </c>
      <c r="B17" s="55" t="s">
        <v>389</v>
      </c>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8"/>
  <dimension ref="A1:C17"/>
  <sheetViews>
    <sheetView workbookViewId="0">
      <selection activeCell="A2" sqref="A2:G2"/>
    </sheetView>
  </sheetViews>
  <sheetFormatPr baseColWidth="10" defaultColWidth="11.41015625" defaultRowHeight="12.7" x14ac:dyDescent="0.4"/>
  <cols>
    <col min="1" max="1" width="13.1171875" style="39" customWidth="1"/>
    <col min="2" max="2" width="55.1171875" style="39" customWidth="1"/>
    <col min="3" max="16384" width="11.41015625" style="39"/>
  </cols>
  <sheetData>
    <row r="1" spans="1:3" ht="13" thickBot="1" x14ac:dyDescent="0.45">
      <c r="A1" s="78" t="s">
        <v>298</v>
      </c>
      <c r="B1" s="79">
        <v>15</v>
      </c>
      <c r="C1" s="78">
        <f>MAX($A$3:$A$17)-1</f>
        <v>14</v>
      </c>
    </row>
    <row r="2" spans="1:3" ht="13" thickTop="1" x14ac:dyDescent="0.4">
      <c r="A2" s="74" t="s">
        <v>34</v>
      </c>
      <c r="B2" s="74" t="s">
        <v>35</v>
      </c>
      <c r="C2" s="78" t="s">
        <v>36</v>
      </c>
    </row>
    <row r="3" spans="1:3" ht="15.35" x14ac:dyDescent="0.4">
      <c r="A3" s="75">
        <v>1</v>
      </c>
      <c r="B3" s="76" t="s">
        <v>301</v>
      </c>
      <c r="C3" s="80"/>
    </row>
    <row r="4" spans="1:3" ht="15.35" x14ac:dyDescent="0.5">
      <c r="A4" s="75">
        <v>2</v>
      </c>
      <c r="B4" s="76" t="s">
        <v>302</v>
      </c>
      <c r="C4" s="81" t="s">
        <v>38</v>
      </c>
    </row>
    <row r="5" spans="1:3" ht="15.35" x14ac:dyDescent="0.5">
      <c r="A5" s="75">
        <v>3</v>
      </c>
      <c r="B5" s="76" t="s">
        <v>303</v>
      </c>
      <c r="C5" s="81"/>
    </row>
    <row r="6" spans="1:3" ht="15.35" x14ac:dyDescent="0.5">
      <c r="A6" s="75">
        <v>4</v>
      </c>
      <c r="B6" s="76" t="s">
        <v>304</v>
      </c>
      <c r="C6" s="81" t="s">
        <v>38</v>
      </c>
    </row>
    <row r="7" spans="1:3" ht="15.35" x14ac:dyDescent="0.5">
      <c r="A7" s="75">
        <v>5</v>
      </c>
      <c r="B7" s="76" t="s">
        <v>309</v>
      </c>
      <c r="C7" s="81"/>
    </row>
    <row r="8" spans="1:3" ht="15.35" x14ac:dyDescent="0.5">
      <c r="A8" s="75">
        <v>6</v>
      </c>
      <c r="B8" s="76" t="s">
        <v>310</v>
      </c>
      <c r="C8" s="81" t="s">
        <v>38</v>
      </c>
    </row>
    <row r="9" spans="1:3" ht="15.35" x14ac:dyDescent="0.5">
      <c r="A9" s="75">
        <v>7</v>
      </c>
      <c r="B9" s="77" t="s">
        <v>306</v>
      </c>
      <c r="C9" s="81"/>
    </row>
    <row r="10" spans="1:3" ht="15.35" x14ac:dyDescent="0.5">
      <c r="A10" s="75">
        <v>8</v>
      </c>
      <c r="B10" s="77" t="s">
        <v>305</v>
      </c>
      <c r="C10" s="81"/>
    </row>
    <row r="11" spans="1:3" ht="15.35" x14ac:dyDescent="0.5">
      <c r="A11" s="75">
        <v>9</v>
      </c>
      <c r="B11" s="77" t="s">
        <v>307</v>
      </c>
      <c r="C11" s="81"/>
    </row>
    <row r="12" spans="1:3" ht="15.35" x14ac:dyDescent="0.5">
      <c r="A12" s="75">
        <v>10</v>
      </c>
      <c r="B12" s="77" t="s">
        <v>308</v>
      </c>
      <c r="C12" s="81"/>
    </row>
    <row r="13" spans="1:3" ht="28" x14ac:dyDescent="0.5">
      <c r="A13" s="75">
        <v>11</v>
      </c>
      <c r="B13" s="76" t="s">
        <v>311</v>
      </c>
      <c r="C13" s="81"/>
    </row>
    <row r="14" spans="1:3" ht="15.35" x14ac:dyDescent="0.5">
      <c r="A14" s="75">
        <v>12</v>
      </c>
      <c r="B14" s="76" t="s">
        <v>312</v>
      </c>
      <c r="C14" s="81"/>
    </row>
    <row r="15" spans="1:3" ht="15.35" x14ac:dyDescent="0.5">
      <c r="A15" s="75">
        <v>13</v>
      </c>
      <c r="B15" s="76" t="s">
        <v>316</v>
      </c>
      <c r="C15" s="81"/>
    </row>
    <row r="16" spans="1:3" ht="15.35" x14ac:dyDescent="0.5">
      <c r="A16" s="75">
        <v>14</v>
      </c>
      <c r="B16" s="53" t="s">
        <v>388</v>
      </c>
      <c r="C16" s="81"/>
    </row>
    <row r="17" spans="1:3" ht="15.35" x14ac:dyDescent="0.5">
      <c r="A17" s="75">
        <v>15</v>
      </c>
      <c r="B17" s="55" t="s">
        <v>389</v>
      </c>
      <c r="C17" s="81"/>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5EBA-D85B-4172-95A2-987298940CB9}">
  <dimension ref="A1:C10"/>
  <sheetViews>
    <sheetView workbookViewId="0">
      <selection activeCell="A2" sqref="A2:G2"/>
    </sheetView>
  </sheetViews>
  <sheetFormatPr baseColWidth="10" defaultColWidth="11.41015625" defaultRowHeight="15.35" x14ac:dyDescent="0.5"/>
  <cols>
    <col min="1" max="1" width="13.1171875" style="51" customWidth="1"/>
    <col min="2" max="2" width="55.1171875" style="81" customWidth="1"/>
    <col min="3" max="16384" width="11.41015625" style="51"/>
  </cols>
  <sheetData>
    <row r="1" spans="1:3" ht="15.7" thickBot="1" x14ac:dyDescent="0.55000000000000004">
      <c r="A1" s="50" t="s">
        <v>393</v>
      </c>
      <c r="B1" s="93">
        <v>8</v>
      </c>
      <c r="C1" s="51">
        <f>MAX(A3:A10)-1</f>
        <v>7</v>
      </c>
    </row>
    <row r="2" spans="1:3" ht="15.7" thickTop="1" x14ac:dyDescent="0.5">
      <c r="A2" s="86" t="s">
        <v>34</v>
      </c>
      <c r="B2" s="94" t="s">
        <v>35</v>
      </c>
      <c r="C2" s="51" t="s">
        <v>36</v>
      </c>
    </row>
    <row r="3" spans="1:3" x14ac:dyDescent="0.5">
      <c r="A3" s="88">
        <v>1</v>
      </c>
      <c r="B3" s="80" t="s">
        <v>395</v>
      </c>
      <c r="C3" s="95"/>
    </row>
    <row r="4" spans="1:3" x14ac:dyDescent="0.5">
      <c r="A4" s="88">
        <v>2</v>
      </c>
      <c r="B4" s="80" t="s">
        <v>396</v>
      </c>
      <c r="C4" s="50" t="s">
        <v>38</v>
      </c>
    </row>
    <row r="5" spans="1:3" x14ac:dyDescent="0.5">
      <c r="A5" s="88">
        <v>3</v>
      </c>
      <c r="B5" s="80" t="s">
        <v>397</v>
      </c>
      <c r="C5" s="50"/>
    </row>
    <row r="6" spans="1:3" ht="28" x14ac:dyDescent="0.5">
      <c r="A6" s="88">
        <v>4</v>
      </c>
      <c r="B6" s="80" t="s">
        <v>398</v>
      </c>
      <c r="C6" s="50"/>
    </row>
    <row r="7" spans="1:3" x14ac:dyDescent="0.5">
      <c r="A7" s="88">
        <v>5</v>
      </c>
      <c r="B7" s="80" t="s">
        <v>409</v>
      </c>
      <c r="C7" s="95"/>
    </row>
    <row r="8" spans="1:3" x14ac:dyDescent="0.5">
      <c r="A8" s="88">
        <v>6</v>
      </c>
      <c r="B8" s="80" t="s">
        <v>410</v>
      </c>
      <c r="C8" s="50" t="s">
        <v>38</v>
      </c>
    </row>
    <row r="9" spans="1:3" x14ac:dyDescent="0.5">
      <c r="A9" s="88">
        <v>7</v>
      </c>
      <c r="B9" s="96" t="s">
        <v>6</v>
      </c>
    </row>
    <row r="10" spans="1:3" x14ac:dyDescent="0.5">
      <c r="A10" s="88">
        <v>8</v>
      </c>
      <c r="B10" s="97" t="s">
        <v>389</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FCBF-668F-4831-8B9A-BBDE4D984D2F}">
  <dimension ref="A1:C4"/>
  <sheetViews>
    <sheetView workbookViewId="0">
      <selection activeCell="A2" sqref="A2:G2"/>
    </sheetView>
  </sheetViews>
  <sheetFormatPr baseColWidth="10" defaultColWidth="11.41015625" defaultRowHeight="15.35" x14ac:dyDescent="0.5"/>
  <cols>
    <col min="1" max="1" width="13.1171875" style="51" customWidth="1"/>
    <col min="2" max="2" width="55.1171875" style="81" customWidth="1"/>
    <col min="3" max="16384" width="11.41015625" style="51"/>
  </cols>
  <sheetData>
    <row r="1" spans="1:3" ht="15.7" thickBot="1" x14ac:dyDescent="0.55000000000000004">
      <c r="A1" s="50" t="s">
        <v>393</v>
      </c>
      <c r="B1" s="93">
        <v>2</v>
      </c>
      <c r="C1" s="51">
        <f>MAX(A3:A4)-1</f>
        <v>1</v>
      </c>
    </row>
    <row r="2" spans="1:3" ht="15.7" thickTop="1" x14ac:dyDescent="0.5">
      <c r="A2" s="86" t="s">
        <v>34</v>
      </c>
      <c r="B2" s="94" t="s">
        <v>35</v>
      </c>
      <c r="C2" s="51" t="s">
        <v>36</v>
      </c>
    </row>
    <row r="3" spans="1:3" x14ac:dyDescent="0.5">
      <c r="A3" s="88">
        <v>1</v>
      </c>
      <c r="B3" s="96" t="s">
        <v>407</v>
      </c>
      <c r="C3" s="95"/>
    </row>
    <row r="4" spans="1:3" x14ac:dyDescent="0.5">
      <c r="A4" s="88">
        <v>2</v>
      </c>
      <c r="B4" s="97" t="s">
        <v>389</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884-FBD9-47EC-B35C-086A681B23D6}">
  <sheetPr>
    <pageSetUpPr fitToPage="1"/>
  </sheetPr>
  <dimension ref="A1:E11"/>
  <sheetViews>
    <sheetView workbookViewId="0">
      <selection sqref="A1:C1"/>
    </sheetView>
  </sheetViews>
  <sheetFormatPr baseColWidth="10" defaultColWidth="11.41015625" defaultRowHeight="15.35" x14ac:dyDescent="0.5"/>
  <cols>
    <col min="1" max="3" width="27.5859375" style="116" customWidth="1"/>
    <col min="4" max="16384" width="11.41015625" style="116"/>
  </cols>
  <sheetData>
    <row r="1" spans="1:5" ht="27.75" customHeight="1" x14ac:dyDescent="0.5">
      <c r="A1" s="133" t="s">
        <v>415</v>
      </c>
      <c r="B1" s="133"/>
      <c r="C1" s="133"/>
    </row>
    <row r="2" spans="1:5" s="117" customFormat="1" ht="100.2" customHeight="1" x14ac:dyDescent="0.45">
      <c r="A2" s="131" t="s">
        <v>416</v>
      </c>
      <c r="B2" s="132"/>
      <c r="C2" s="132"/>
      <c r="E2" s="118"/>
    </row>
    <row r="3" spans="1:5" s="117" customFormat="1" ht="45" customHeight="1" x14ac:dyDescent="0.45">
      <c r="A3" s="131" t="s">
        <v>417</v>
      </c>
      <c r="B3" s="132"/>
      <c r="C3" s="132"/>
      <c r="E3" s="118"/>
    </row>
    <row r="4" spans="1:5" s="117" customFormat="1" ht="66.75" customHeight="1" x14ac:dyDescent="0.45">
      <c r="A4" s="134" t="s">
        <v>418</v>
      </c>
      <c r="B4" s="135"/>
      <c r="C4" s="136"/>
      <c r="E4" s="118"/>
    </row>
    <row r="5" spans="1:5" ht="30.7" x14ac:dyDescent="0.5">
      <c r="A5" s="119" t="s">
        <v>39</v>
      </c>
      <c r="B5" s="119" t="s">
        <v>70</v>
      </c>
    </row>
    <row r="6" spans="1:5" x14ac:dyDescent="0.5">
      <c r="A6" s="120">
        <v>1379</v>
      </c>
      <c r="B6" s="120">
        <v>1380</v>
      </c>
    </row>
    <row r="7" spans="1:5" x14ac:dyDescent="0.5">
      <c r="A7" s="120">
        <v>179.34</v>
      </c>
      <c r="B7" s="120">
        <v>179</v>
      </c>
    </row>
    <row r="8" spans="1:5" x14ac:dyDescent="0.5">
      <c r="A8" s="120">
        <v>80.12</v>
      </c>
      <c r="B8" s="120">
        <v>80.099999999999994</v>
      </c>
    </row>
    <row r="9" spans="1:5" x14ac:dyDescent="0.5">
      <c r="A9" s="120">
        <v>7.8</v>
      </c>
      <c r="B9" s="121">
        <v>7.8</v>
      </c>
    </row>
    <row r="10" spans="1:5" ht="24" hidden="1" customHeight="1" x14ac:dyDescent="0.5">
      <c r="A10" s="137"/>
      <c r="B10" s="138"/>
      <c r="C10" s="138"/>
    </row>
    <row r="11" spans="1:5" x14ac:dyDescent="0.5">
      <c r="A11" s="120">
        <v>7.8320000000000001E-2</v>
      </c>
      <c r="B11" s="122">
        <v>7.8299999999999995E-2</v>
      </c>
    </row>
  </sheetData>
  <sheetProtection algorithmName="SHA-512" hashValue="RTbAPsHlxTt6oGTEStbQPYWpJjC515fB+uhy4Tx2CZYT4Uo1Futcr7aFPfh2dghqPzGPeTesg90x1zuzUSGyVQ==" saltValue="2kOaQsVDbJdsDi+pWOJJJ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D080-677E-4F92-9A3D-15464F0C1AD2}">
  <dimension ref="A1:H20"/>
  <sheetViews>
    <sheetView zoomScaleNormal="100" workbookViewId="0">
      <selection sqref="A1:H1"/>
    </sheetView>
  </sheetViews>
  <sheetFormatPr baseColWidth="10" defaultColWidth="11.41015625" defaultRowHeight="14" x14ac:dyDescent="0.45"/>
  <cols>
    <col min="1" max="8" width="10.5859375" style="124" customWidth="1"/>
    <col min="9" max="256" width="11.41015625" style="124"/>
    <col min="257" max="264" width="10.5859375" style="124" customWidth="1"/>
    <col min="265" max="512" width="11.41015625" style="124"/>
    <col min="513" max="520" width="10.5859375" style="124" customWidth="1"/>
    <col min="521" max="768" width="11.41015625" style="124"/>
    <col min="769" max="776" width="10.5859375" style="124" customWidth="1"/>
    <col min="777" max="1024" width="11.41015625" style="124"/>
    <col min="1025" max="1032" width="10.5859375" style="124" customWidth="1"/>
    <col min="1033" max="1280" width="11.41015625" style="124"/>
    <col min="1281" max="1288" width="10.5859375" style="124" customWidth="1"/>
    <col min="1289" max="1536" width="11.41015625" style="124"/>
    <col min="1537" max="1544" width="10.5859375" style="124" customWidth="1"/>
    <col min="1545" max="1792" width="11.41015625" style="124"/>
    <col min="1793" max="1800" width="10.5859375" style="124" customWidth="1"/>
    <col min="1801" max="2048" width="11.41015625" style="124"/>
    <col min="2049" max="2056" width="10.5859375" style="124" customWidth="1"/>
    <col min="2057" max="2304" width="11.41015625" style="124"/>
    <col min="2305" max="2312" width="10.5859375" style="124" customWidth="1"/>
    <col min="2313" max="2560" width="11.41015625" style="124"/>
    <col min="2561" max="2568" width="10.5859375" style="124" customWidth="1"/>
    <col min="2569" max="2816" width="11.41015625" style="124"/>
    <col min="2817" max="2824" width="10.5859375" style="124" customWidth="1"/>
    <col min="2825" max="3072" width="11.41015625" style="124"/>
    <col min="3073" max="3080" width="10.5859375" style="124" customWidth="1"/>
    <col min="3081" max="3328" width="11.41015625" style="124"/>
    <col min="3329" max="3336" width="10.5859375" style="124" customWidth="1"/>
    <col min="3337" max="3584" width="11.41015625" style="124"/>
    <col min="3585" max="3592" width="10.5859375" style="124" customWidth="1"/>
    <col min="3593" max="3840" width="11.41015625" style="124"/>
    <col min="3841" max="3848" width="10.5859375" style="124" customWidth="1"/>
    <col min="3849" max="4096" width="11.41015625" style="124"/>
    <col min="4097" max="4104" width="10.5859375" style="124" customWidth="1"/>
    <col min="4105" max="4352" width="11.41015625" style="124"/>
    <col min="4353" max="4360" width="10.5859375" style="124" customWidth="1"/>
    <col min="4361" max="4608" width="11.41015625" style="124"/>
    <col min="4609" max="4616" width="10.5859375" style="124" customWidth="1"/>
    <col min="4617" max="4864" width="11.41015625" style="124"/>
    <col min="4865" max="4872" width="10.5859375" style="124" customWidth="1"/>
    <col min="4873" max="5120" width="11.41015625" style="124"/>
    <col min="5121" max="5128" width="10.5859375" style="124" customWidth="1"/>
    <col min="5129" max="5376" width="11.41015625" style="124"/>
    <col min="5377" max="5384" width="10.5859375" style="124" customWidth="1"/>
    <col min="5385" max="5632" width="11.41015625" style="124"/>
    <col min="5633" max="5640" width="10.5859375" style="124" customWidth="1"/>
    <col min="5641" max="5888" width="11.41015625" style="124"/>
    <col min="5889" max="5896" width="10.5859375" style="124" customWidth="1"/>
    <col min="5897" max="6144" width="11.41015625" style="124"/>
    <col min="6145" max="6152" width="10.5859375" style="124" customWidth="1"/>
    <col min="6153" max="6400" width="11.41015625" style="124"/>
    <col min="6401" max="6408" width="10.5859375" style="124" customWidth="1"/>
    <col min="6409" max="6656" width="11.41015625" style="124"/>
    <col min="6657" max="6664" width="10.5859375" style="124" customWidth="1"/>
    <col min="6665" max="6912" width="11.41015625" style="124"/>
    <col min="6913" max="6920" width="10.5859375" style="124" customWidth="1"/>
    <col min="6921" max="7168" width="11.41015625" style="124"/>
    <col min="7169" max="7176" width="10.5859375" style="124" customWidth="1"/>
    <col min="7177" max="7424" width="11.41015625" style="124"/>
    <col min="7425" max="7432" width="10.5859375" style="124" customWidth="1"/>
    <col min="7433" max="7680" width="11.41015625" style="124"/>
    <col min="7681" max="7688" width="10.5859375" style="124" customWidth="1"/>
    <col min="7689" max="7936" width="11.41015625" style="124"/>
    <col min="7937" max="7944" width="10.5859375" style="124" customWidth="1"/>
    <col min="7945" max="8192" width="11.41015625" style="124"/>
    <col min="8193" max="8200" width="10.5859375" style="124" customWidth="1"/>
    <col min="8201" max="8448" width="11.41015625" style="124"/>
    <col min="8449" max="8456" width="10.5859375" style="124" customWidth="1"/>
    <col min="8457" max="8704" width="11.41015625" style="124"/>
    <col min="8705" max="8712" width="10.5859375" style="124" customWidth="1"/>
    <col min="8713" max="8960" width="11.41015625" style="124"/>
    <col min="8961" max="8968" width="10.5859375" style="124" customWidth="1"/>
    <col min="8969" max="9216" width="11.41015625" style="124"/>
    <col min="9217" max="9224" width="10.5859375" style="124" customWidth="1"/>
    <col min="9225" max="9472" width="11.41015625" style="124"/>
    <col min="9473" max="9480" width="10.5859375" style="124" customWidth="1"/>
    <col min="9481" max="9728" width="11.41015625" style="124"/>
    <col min="9729" max="9736" width="10.5859375" style="124" customWidth="1"/>
    <col min="9737" max="9984" width="11.41015625" style="124"/>
    <col min="9985" max="9992" width="10.5859375" style="124" customWidth="1"/>
    <col min="9993" max="10240" width="11.41015625" style="124"/>
    <col min="10241" max="10248" width="10.5859375" style="124" customWidth="1"/>
    <col min="10249" max="10496" width="11.41015625" style="124"/>
    <col min="10497" max="10504" width="10.5859375" style="124" customWidth="1"/>
    <col min="10505" max="10752" width="11.41015625" style="124"/>
    <col min="10753" max="10760" width="10.5859375" style="124" customWidth="1"/>
    <col min="10761" max="11008" width="11.41015625" style="124"/>
    <col min="11009" max="11016" width="10.5859375" style="124" customWidth="1"/>
    <col min="11017" max="11264" width="11.41015625" style="124"/>
    <col min="11265" max="11272" width="10.5859375" style="124" customWidth="1"/>
    <col min="11273" max="11520" width="11.41015625" style="124"/>
    <col min="11521" max="11528" width="10.5859375" style="124" customWidth="1"/>
    <col min="11529" max="11776" width="11.41015625" style="124"/>
    <col min="11777" max="11784" width="10.5859375" style="124" customWidth="1"/>
    <col min="11785" max="12032" width="11.41015625" style="124"/>
    <col min="12033" max="12040" width="10.5859375" style="124" customWidth="1"/>
    <col min="12041" max="12288" width="11.41015625" style="124"/>
    <col min="12289" max="12296" width="10.5859375" style="124" customWidth="1"/>
    <col min="12297" max="12544" width="11.41015625" style="124"/>
    <col min="12545" max="12552" width="10.5859375" style="124" customWidth="1"/>
    <col min="12553" max="12800" width="11.41015625" style="124"/>
    <col min="12801" max="12808" width="10.5859375" style="124" customWidth="1"/>
    <col min="12809" max="13056" width="11.41015625" style="124"/>
    <col min="13057" max="13064" width="10.5859375" style="124" customWidth="1"/>
    <col min="13065" max="13312" width="11.41015625" style="124"/>
    <col min="13313" max="13320" width="10.5859375" style="124" customWidth="1"/>
    <col min="13321" max="13568" width="11.41015625" style="124"/>
    <col min="13569" max="13576" width="10.5859375" style="124" customWidth="1"/>
    <col min="13577" max="13824" width="11.41015625" style="124"/>
    <col min="13825" max="13832" width="10.5859375" style="124" customWidth="1"/>
    <col min="13833" max="14080" width="11.41015625" style="124"/>
    <col min="14081" max="14088" width="10.5859375" style="124" customWidth="1"/>
    <col min="14089" max="14336" width="11.41015625" style="124"/>
    <col min="14337" max="14344" width="10.5859375" style="124" customWidth="1"/>
    <col min="14345" max="14592" width="11.41015625" style="124"/>
    <col min="14593" max="14600" width="10.5859375" style="124" customWidth="1"/>
    <col min="14601" max="14848" width="11.41015625" style="124"/>
    <col min="14849" max="14856" width="10.5859375" style="124" customWidth="1"/>
    <col min="14857" max="15104" width="11.41015625" style="124"/>
    <col min="15105" max="15112" width="10.5859375" style="124" customWidth="1"/>
    <col min="15113" max="15360" width="11.41015625" style="124"/>
    <col min="15361" max="15368" width="10.5859375" style="124" customWidth="1"/>
    <col min="15369" max="15616" width="11.41015625" style="124"/>
    <col min="15617" max="15624" width="10.5859375" style="124" customWidth="1"/>
    <col min="15625" max="15872" width="11.41015625" style="124"/>
    <col min="15873" max="15880" width="10.5859375" style="124" customWidth="1"/>
    <col min="15881" max="16128" width="11.41015625" style="124"/>
    <col min="16129" max="16136" width="10.5859375" style="124" customWidth="1"/>
    <col min="16137" max="16384" width="11.41015625" style="124"/>
  </cols>
  <sheetData>
    <row r="1" spans="1:8" s="123" customFormat="1" ht="20.100000000000001" customHeight="1" x14ac:dyDescent="0.45">
      <c r="A1" s="142" t="s">
        <v>335</v>
      </c>
      <c r="B1" s="142"/>
      <c r="C1" s="142"/>
      <c r="D1" s="142"/>
      <c r="E1" s="142"/>
      <c r="F1" s="142"/>
      <c r="G1" s="142"/>
      <c r="H1" s="142"/>
    </row>
    <row r="2" spans="1:8" s="123" customFormat="1" ht="43.5" customHeight="1" x14ac:dyDescent="0.45">
      <c r="A2" s="140" t="s">
        <v>336</v>
      </c>
      <c r="B2" s="140"/>
      <c r="C2" s="140"/>
      <c r="D2" s="140"/>
      <c r="E2" s="140"/>
      <c r="F2" s="140"/>
      <c r="G2" s="140"/>
      <c r="H2" s="140"/>
    </row>
    <row r="3" spans="1:8" s="123" customFormat="1" ht="35.1" customHeight="1" x14ac:dyDescent="0.45">
      <c r="A3" s="140" t="s">
        <v>337</v>
      </c>
      <c r="B3" s="140"/>
      <c r="C3" s="140"/>
      <c r="D3" s="140"/>
      <c r="E3" s="140"/>
      <c r="F3" s="140"/>
      <c r="G3" s="140"/>
      <c r="H3" s="140"/>
    </row>
    <row r="4" spans="1:8" s="123" customFormat="1" ht="99.75" customHeight="1" x14ac:dyDescent="0.45">
      <c r="A4" s="140" t="s">
        <v>419</v>
      </c>
      <c r="B4" s="140"/>
      <c r="C4" s="140"/>
      <c r="D4" s="140"/>
      <c r="E4" s="140"/>
      <c r="F4" s="140"/>
      <c r="G4" s="140"/>
      <c r="H4" s="140"/>
    </row>
    <row r="5" spans="1:8" s="123" customFormat="1" ht="53.1" customHeight="1" x14ac:dyDescent="0.45">
      <c r="A5" s="140" t="s">
        <v>339</v>
      </c>
      <c r="B5" s="140"/>
      <c r="C5" s="140"/>
      <c r="D5" s="140"/>
      <c r="E5" s="140"/>
      <c r="F5" s="140"/>
      <c r="G5" s="140"/>
      <c r="H5" s="140"/>
    </row>
    <row r="6" spans="1:8" s="123" customFormat="1" ht="35.1" customHeight="1" x14ac:dyDescent="0.45">
      <c r="A6" s="140" t="s">
        <v>338</v>
      </c>
      <c r="B6" s="140"/>
      <c r="C6" s="140"/>
      <c r="D6" s="140"/>
      <c r="E6" s="140"/>
      <c r="F6" s="140"/>
      <c r="G6" s="140"/>
      <c r="H6" s="140"/>
    </row>
    <row r="7" spans="1:8" s="123" customFormat="1" ht="88.35" customHeight="1" x14ac:dyDescent="0.45">
      <c r="A7" s="140" t="s">
        <v>340</v>
      </c>
      <c r="B7" s="140"/>
      <c r="C7" s="140"/>
      <c r="D7" s="140"/>
      <c r="E7" s="140"/>
      <c r="F7" s="140"/>
      <c r="G7" s="140"/>
      <c r="H7" s="140"/>
    </row>
    <row r="8" spans="1:8" s="123" customFormat="1" ht="88.35" customHeight="1" x14ac:dyDescent="0.45">
      <c r="A8" s="140" t="s">
        <v>341</v>
      </c>
      <c r="B8" s="140"/>
      <c r="C8" s="140"/>
      <c r="D8" s="140"/>
      <c r="E8" s="140"/>
      <c r="F8" s="140"/>
      <c r="G8" s="140"/>
      <c r="H8" s="140"/>
    </row>
    <row r="9" spans="1:8" s="123" customFormat="1" ht="70.349999999999994" customHeight="1" x14ac:dyDescent="0.45">
      <c r="A9" s="140" t="s">
        <v>420</v>
      </c>
      <c r="B9" s="140"/>
      <c r="C9" s="140"/>
      <c r="D9" s="140"/>
      <c r="E9" s="140"/>
      <c r="F9" s="140"/>
      <c r="G9" s="140"/>
      <c r="H9" s="140"/>
    </row>
    <row r="10" spans="1:8" s="123" customFormat="1" ht="53.1" customHeight="1" x14ac:dyDescent="0.45">
      <c r="A10" s="140" t="s">
        <v>342</v>
      </c>
      <c r="B10" s="140"/>
      <c r="C10" s="140"/>
      <c r="D10" s="140"/>
      <c r="E10" s="140"/>
      <c r="F10" s="140"/>
      <c r="G10" s="140"/>
      <c r="H10" s="140"/>
    </row>
    <row r="11" spans="1:8" s="123" customFormat="1" ht="122.7" customHeight="1" x14ac:dyDescent="0.45">
      <c r="A11" s="141" t="s">
        <v>421</v>
      </c>
      <c r="B11" s="140"/>
      <c r="C11" s="140"/>
      <c r="D11" s="140"/>
      <c r="E11" s="140"/>
      <c r="F11" s="140"/>
      <c r="G11" s="140"/>
      <c r="H11" s="140"/>
    </row>
    <row r="12" spans="1:8" s="123" customFormat="1" ht="35.1" customHeight="1" x14ac:dyDescent="0.45">
      <c r="A12" s="140" t="s">
        <v>343</v>
      </c>
      <c r="B12" s="140"/>
      <c r="C12" s="140"/>
      <c r="D12" s="140"/>
      <c r="E12" s="140"/>
      <c r="F12" s="140"/>
      <c r="G12" s="140"/>
      <c r="H12" s="140"/>
    </row>
    <row r="13" spans="1:8" s="123" customFormat="1" ht="97.35" customHeight="1" x14ac:dyDescent="0.45">
      <c r="A13" s="140" t="s">
        <v>344</v>
      </c>
      <c r="B13" s="140"/>
      <c r="C13" s="140"/>
      <c r="D13" s="140"/>
      <c r="E13" s="140"/>
      <c r="F13" s="140"/>
      <c r="G13" s="140"/>
      <c r="H13" s="140"/>
    </row>
    <row r="14" spans="1:8" s="123" customFormat="1" ht="97.35" customHeight="1" x14ac:dyDescent="0.45">
      <c r="A14" s="140" t="s">
        <v>345</v>
      </c>
      <c r="B14" s="140"/>
      <c r="C14" s="140"/>
      <c r="D14" s="140"/>
      <c r="E14" s="140"/>
      <c r="F14" s="140"/>
      <c r="G14" s="140"/>
      <c r="H14" s="140"/>
    </row>
    <row r="15" spans="1:8" s="123" customFormat="1" ht="20.100000000000001" customHeight="1" x14ac:dyDescent="0.45">
      <c r="A15" s="140" t="s">
        <v>346</v>
      </c>
      <c r="B15" s="140"/>
      <c r="C15" s="140"/>
      <c r="D15" s="140"/>
      <c r="E15" s="140"/>
      <c r="F15" s="140"/>
      <c r="G15" s="140"/>
      <c r="H15" s="140"/>
    </row>
    <row r="16" spans="1:8" x14ac:dyDescent="0.45">
      <c r="A16" s="139"/>
      <c r="B16" s="139"/>
      <c r="C16" s="139"/>
      <c r="D16" s="139"/>
      <c r="E16" s="139"/>
      <c r="F16" s="139"/>
      <c r="G16" s="139"/>
      <c r="H16" s="139"/>
    </row>
    <row r="17" spans="1:8" x14ac:dyDescent="0.45">
      <c r="A17" s="139"/>
      <c r="B17" s="139"/>
      <c r="C17" s="139"/>
      <c r="D17" s="139"/>
      <c r="E17" s="139"/>
      <c r="F17" s="139"/>
      <c r="G17" s="139"/>
      <c r="H17" s="139"/>
    </row>
    <row r="18" spans="1:8" x14ac:dyDescent="0.45">
      <c r="A18" s="139"/>
      <c r="B18" s="139"/>
      <c r="C18" s="139"/>
      <c r="D18" s="139"/>
      <c r="E18" s="139"/>
      <c r="F18" s="139"/>
      <c r="G18" s="139"/>
      <c r="H18" s="139"/>
    </row>
    <row r="19" spans="1:8" x14ac:dyDescent="0.45">
      <c r="A19" s="139"/>
      <c r="B19" s="139"/>
      <c r="C19" s="139"/>
      <c r="D19" s="139"/>
      <c r="E19" s="139"/>
      <c r="F19" s="139"/>
      <c r="G19" s="139"/>
      <c r="H19" s="139"/>
    </row>
    <row r="20" spans="1:8" x14ac:dyDescent="0.45">
      <c r="A20" s="139"/>
      <c r="B20" s="139"/>
      <c r="C20" s="139"/>
      <c r="D20" s="139"/>
      <c r="E20" s="139"/>
      <c r="F20" s="139"/>
      <c r="G20" s="139"/>
      <c r="H20" s="139"/>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5A78-31F8-4D0A-B55D-4CDBB5C65021}">
  <dimension ref="A1:I55"/>
  <sheetViews>
    <sheetView workbookViewId="0"/>
  </sheetViews>
  <sheetFormatPr baseColWidth="10" defaultColWidth="10.703125" defaultRowHeight="14" x14ac:dyDescent="0.45"/>
  <cols>
    <col min="1" max="16384" width="10.703125" style="112"/>
  </cols>
  <sheetData>
    <row r="1" spans="1:9" x14ac:dyDescent="0.45">
      <c r="A1" s="125"/>
      <c r="B1" s="125"/>
      <c r="C1" s="125"/>
      <c r="D1" s="125"/>
      <c r="E1" s="125"/>
      <c r="F1" s="125"/>
      <c r="G1" s="125"/>
      <c r="H1" s="125"/>
      <c r="I1" s="125"/>
    </row>
    <row r="2" spans="1:9" x14ac:dyDescent="0.45">
      <c r="A2" s="125"/>
      <c r="B2" s="125"/>
      <c r="C2" s="125"/>
      <c r="D2" s="125"/>
      <c r="E2" s="125"/>
      <c r="F2" s="125"/>
      <c r="G2" s="125"/>
      <c r="H2" s="125"/>
      <c r="I2" s="125"/>
    </row>
    <row r="3" spans="1:9" x14ac:dyDescent="0.45">
      <c r="A3" s="125"/>
      <c r="B3" s="125"/>
      <c r="C3" s="125"/>
      <c r="D3" s="125"/>
      <c r="E3" s="125"/>
      <c r="F3" s="125"/>
      <c r="G3" s="125"/>
      <c r="H3" s="125"/>
      <c r="I3" s="125"/>
    </row>
    <row r="4" spans="1:9" x14ac:dyDescent="0.45">
      <c r="A4" s="125"/>
      <c r="B4" s="125"/>
      <c r="C4" s="125"/>
      <c r="D4" s="125"/>
      <c r="E4" s="125"/>
      <c r="F4" s="125"/>
      <c r="G4" s="125"/>
      <c r="H4" s="125"/>
      <c r="I4" s="125"/>
    </row>
    <row r="5" spans="1:9" x14ac:dyDescent="0.45">
      <c r="A5" s="125"/>
      <c r="B5" s="125"/>
      <c r="C5" s="125"/>
      <c r="D5" s="125"/>
      <c r="E5" s="125"/>
      <c r="F5" s="125"/>
      <c r="G5" s="125"/>
      <c r="H5" s="125"/>
      <c r="I5" s="125"/>
    </row>
    <row r="6" spans="1:9" ht="14.35" customHeight="1" x14ac:dyDescent="0.45">
      <c r="A6" s="125"/>
      <c r="B6" s="125"/>
      <c r="C6" s="125"/>
      <c r="D6" s="125"/>
      <c r="E6" s="125"/>
      <c r="F6" s="125"/>
      <c r="G6" s="125"/>
      <c r="H6" s="125"/>
      <c r="I6" s="125"/>
    </row>
    <row r="7" spans="1:9" x14ac:dyDescent="0.45">
      <c r="A7" s="125"/>
      <c r="B7" s="125"/>
      <c r="C7" s="125"/>
      <c r="D7" s="125"/>
      <c r="E7" s="125"/>
      <c r="F7" s="125"/>
      <c r="G7" s="125"/>
      <c r="H7" s="125"/>
      <c r="I7" s="125"/>
    </row>
    <row r="8" spans="1:9" x14ac:dyDescent="0.45">
      <c r="A8" s="125"/>
      <c r="B8" s="125"/>
      <c r="C8" s="125"/>
      <c r="D8" s="125"/>
      <c r="E8" s="125"/>
      <c r="F8" s="125"/>
      <c r="G8" s="125"/>
      <c r="H8" s="125"/>
      <c r="I8" s="125"/>
    </row>
    <row r="9" spans="1:9" x14ac:dyDescent="0.45">
      <c r="A9" s="125"/>
      <c r="B9" s="125"/>
      <c r="C9" s="125"/>
      <c r="D9" s="125"/>
      <c r="E9" s="125"/>
      <c r="F9" s="125"/>
      <c r="G9" s="125"/>
      <c r="H9" s="125"/>
      <c r="I9" s="125"/>
    </row>
    <row r="10" spans="1:9" ht="14.35" customHeight="1" x14ac:dyDescent="0.45">
      <c r="A10" s="125"/>
      <c r="B10" s="125"/>
      <c r="C10" s="125"/>
      <c r="D10" s="125"/>
      <c r="E10" s="125"/>
      <c r="F10" s="125"/>
      <c r="G10" s="125"/>
      <c r="H10" s="125"/>
      <c r="I10" s="125"/>
    </row>
    <row r="11" spans="1:9" x14ac:dyDescent="0.45">
      <c r="A11" s="125"/>
      <c r="B11" s="125"/>
      <c r="C11" s="125"/>
      <c r="D11" s="125"/>
      <c r="E11" s="125"/>
      <c r="F11" s="125"/>
      <c r="G11" s="125"/>
      <c r="H11" s="125"/>
      <c r="I11" s="125"/>
    </row>
    <row r="12" spans="1:9" x14ac:dyDescent="0.45">
      <c r="A12" s="125"/>
      <c r="B12" s="125"/>
      <c r="C12" s="125"/>
      <c r="D12" s="125"/>
      <c r="E12" s="125"/>
      <c r="F12" s="125"/>
      <c r="G12" s="125"/>
      <c r="H12" s="125"/>
      <c r="I12" s="125"/>
    </row>
    <row r="13" spans="1:9" x14ac:dyDescent="0.45">
      <c r="A13" s="125"/>
      <c r="B13" s="125"/>
      <c r="C13" s="125"/>
      <c r="D13" s="125"/>
      <c r="E13" s="125"/>
      <c r="F13" s="125"/>
      <c r="G13" s="125"/>
      <c r="H13" s="125"/>
      <c r="I13" s="125"/>
    </row>
    <row r="14" spans="1:9" x14ac:dyDescent="0.45">
      <c r="A14" s="125"/>
      <c r="B14" s="125"/>
      <c r="C14" s="125"/>
      <c r="D14" s="125"/>
      <c r="E14" s="125"/>
      <c r="F14" s="125"/>
      <c r="G14" s="125"/>
      <c r="H14" s="125"/>
      <c r="I14" s="125"/>
    </row>
    <row r="15" spans="1:9" x14ac:dyDescent="0.45">
      <c r="A15" s="125"/>
      <c r="B15" s="125"/>
      <c r="C15" s="125"/>
      <c r="D15" s="125"/>
      <c r="E15" s="125"/>
      <c r="F15" s="125"/>
      <c r="G15" s="125"/>
      <c r="H15" s="125"/>
      <c r="I15" s="125"/>
    </row>
    <row r="16" spans="1:9" x14ac:dyDescent="0.45">
      <c r="A16" s="125"/>
      <c r="B16" s="125"/>
      <c r="C16" s="125"/>
      <c r="D16" s="125"/>
      <c r="E16" s="125"/>
      <c r="F16" s="125"/>
      <c r="G16" s="125"/>
      <c r="H16" s="125"/>
      <c r="I16" s="125"/>
    </row>
    <row r="17" spans="1:9" x14ac:dyDescent="0.45">
      <c r="A17" s="125"/>
      <c r="B17" s="125"/>
      <c r="C17" s="125"/>
      <c r="D17" s="125"/>
      <c r="E17" s="125"/>
      <c r="F17" s="125"/>
      <c r="G17" s="125"/>
      <c r="H17" s="125"/>
      <c r="I17" s="125"/>
    </row>
    <row r="18" spans="1:9" x14ac:dyDescent="0.45">
      <c r="A18" s="125"/>
      <c r="B18" s="125"/>
      <c r="C18" s="125"/>
      <c r="D18" s="125"/>
      <c r="E18" s="125"/>
      <c r="F18" s="125"/>
      <c r="G18" s="125"/>
      <c r="H18" s="125"/>
      <c r="I18" s="125"/>
    </row>
    <row r="19" spans="1:9" x14ac:dyDescent="0.45">
      <c r="A19" s="125"/>
      <c r="B19" s="125"/>
      <c r="C19" s="125"/>
      <c r="D19" s="125"/>
      <c r="E19" s="125"/>
      <c r="F19" s="125"/>
      <c r="G19" s="125"/>
      <c r="H19" s="125"/>
      <c r="I19" s="125"/>
    </row>
    <row r="20" spans="1:9" x14ac:dyDescent="0.45">
      <c r="A20" s="125"/>
      <c r="B20" s="125"/>
      <c r="C20" s="125"/>
      <c r="D20" s="125"/>
      <c r="E20" s="125"/>
      <c r="F20" s="125"/>
      <c r="G20" s="125"/>
      <c r="H20" s="125"/>
      <c r="I20" s="125"/>
    </row>
    <row r="21" spans="1:9" x14ac:dyDescent="0.45">
      <c r="A21" s="125"/>
      <c r="B21" s="125"/>
      <c r="C21" s="125"/>
      <c r="D21" s="125"/>
      <c r="E21" s="125"/>
      <c r="F21" s="125"/>
      <c r="G21" s="125"/>
      <c r="H21" s="125"/>
      <c r="I21" s="125"/>
    </row>
    <row r="22" spans="1:9" x14ac:dyDescent="0.45">
      <c r="A22" s="125"/>
      <c r="B22" s="125"/>
      <c r="C22" s="125"/>
      <c r="D22" s="125"/>
      <c r="E22" s="125"/>
      <c r="F22" s="125"/>
      <c r="G22" s="125"/>
      <c r="H22" s="125"/>
      <c r="I22" s="125"/>
    </row>
    <row r="23" spans="1:9" x14ac:dyDescent="0.45">
      <c r="A23" s="125"/>
      <c r="B23" s="125"/>
      <c r="C23" s="125"/>
      <c r="D23" s="125"/>
      <c r="E23" s="125"/>
      <c r="F23" s="125"/>
      <c r="G23" s="125"/>
      <c r="H23" s="125"/>
      <c r="I23" s="125"/>
    </row>
    <row r="24" spans="1:9" x14ac:dyDescent="0.45">
      <c r="A24" s="125"/>
      <c r="B24" s="125"/>
      <c r="C24" s="125"/>
      <c r="D24" s="125"/>
      <c r="E24" s="125"/>
      <c r="F24" s="125"/>
      <c r="G24" s="125"/>
      <c r="H24" s="125"/>
      <c r="I24" s="125"/>
    </row>
    <row r="25" spans="1:9" x14ac:dyDescent="0.45">
      <c r="A25" s="125"/>
      <c r="B25" s="125"/>
      <c r="C25" s="125"/>
      <c r="D25" s="125"/>
      <c r="E25" s="125"/>
      <c r="F25" s="125"/>
      <c r="G25" s="125"/>
      <c r="H25" s="125"/>
      <c r="I25" s="125"/>
    </row>
    <row r="26" spans="1:9" x14ac:dyDescent="0.45">
      <c r="A26" s="125"/>
      <c r="B26" s="125"/>
      <c r="C26" s="125"/>
      <c r="D26" s="125"/>
      <c r="E26" s="125"/>
      <c r="F26" s="125"/>
      <c r="G26" s="125"/>
      <c r="H26" s="125"/>
      <c r="I26" s="125"/>
    </row>
    <row r="27" spans="1:9" x14ac:dyDescent="0.45">
      <c r="A27" s="125"/>
      <c r="B27" s="125"/>
      <c r="C27" s="125"/>
      <c r="D27" s="125"/>
      <c r="E27" s="125"/>
      <c r="F27" s="125"/>
      <c r="G27" s="125"/>
      <c r="H27" s="125"/>
      <c r="I27" s="125"/>
    </row>
    <row r="28" spans="1:9" x14ac:dyDescent="0.45">
      <c r="A28" s="125"/>
      <c r="B28" s="125"/>
      <c r="C28" s="125"/>
      <c r="D28" s="125"/>
      <c r="E28" s="125"/>
      <c r="F28" s="125"/>
      <c r="G28" s="125"/>
      <c r="H28" s="125"/>
      <c r="I28" s="125"/>
    </row>
    <row r="29" spans="1:9" x14ac:dyDescent="0.45">
      <c r="A29" s="125"/>
      <c r="B29" s="125"/>
      <c r="C29" s="125"/>
      <c r="D29" s="125"/>
      <c r="E29" s="125"/>
      <c r="F29" s="125"/>
      <c r="G29" s="125"/>
      <c r="H29" s="125"/>
      <c r="I29" s="125"/>
    </row>
    <row r="30" spans="1:9" x14ac:dyDescent="0.45">
      <c r="A30" s="125"/>
      <c r="B30" s="125"/>
      <c r="C30" s="125"/>
      <c r="D30" s="125"/>
      <c r="E30" s="125"/>
      <c r="F30" s="125"/>
      <c r="G30" s="125"/>
      <c r="H30" s="125"/>
      <c r="I30" s="125"/>
    </row>
    <row r="31" spans="1:9" x14ac:dyDescent="0.45">
      <c r="A31" s="125"/>
      <c r="B31" s="125"/>
      <c r="C31" s="125"/>
      <c r="D31" s="125"/>
      <c r="E31" s="125"/>
      <c r="F31" s="125"/>
      <c r="G31" s="125"/>
      <c r="H31" s="125"/>
      <c r="I31" s="125"/>
    </row>
    <row r="32" spans="1:9" x14ac:dyDescent="0.45">
      <c r="A32" s="125"/>
      <c r="B32" s="125"/>
      <c r="C32" s="125"/>
      <c r="D32" s="125"/>
      <c r="E32" s="125"/>
      <c r="F32" s="125"/>
      <c r="G32" s="125"/>
      <c r="H32" s="125"/>
      <c r="I32" s="125"/>
    </row>
    <row r="33" spans="1:9" x14ac:dyDescent="0.45">
      <c r="A33" s="125"/>
      <c r="B33" s="125"/>
      <c r="C33" s="125"/>
      <c r="D33" s="125"/>
      <c r="E33" s="125"/>
      <c r="F33" s="125"/>
      <c r="G33" s="125"/>
      <c r="H33" s="125"/>
      <c r="I33" s="125"/>
    </row>
    <row r="34" spans="1:9" x14ac:dyDescent="0.45">
      <c r="A34" s="125"/>
      <c r="B34" s="125"/>
      <c r="C34" s="125"/>
      <c r="D34" s="125"/>
      <c r="E34" s="125"/>
      <c r="F34" s="125"/>
      <c r="G34" s="125"/>
      <c r="H34" s="125"/>
      <c r="I34" s="125"/>
    </row>
    <row r="35" spans="1:9" x14ac:dyDescent="0.45">
      <c r="A35" s="125"/>
      <c r="B35" s="125"/>
      <c r="C35" s="125"/>
      <c r="D35" s="125"/>
      <c r="E35" s="125"/>
      <c r="F35" s="125"/>
      <c r="G35" s="125"/>
      <c r="H35" s="125"/>
      <c r="I35" s="125"/>
    </row>
    <row r="36" spans="1:9" x14ac:dyDescent="0.45">
      <c r="A36" s="125"/>
      <c r="B36" s="125"/>
      <c r="C36" s="125"/>
      <c r="D36" s="125"/>
      <c r="E36" s="125"/>
      <c r="F36" s="125"/>
      <c r="G36" s="125"/>
      <c r="H36" s="125"/>
      <c r="I36" s="125"/>
    </row>
    <row r="37" spans="1:9" x14ac:dyDescent="0.45">
      <c r="A37" s="125"/>
      <c r="B37" s="125"/>
      <c r="C37" s="125"/>
      <c r="D37" s="125"/>
      <c r="E37" s="125"/>
      <c r="F37" s="125"/>
      <c r="G37" s="125"/>
      <c r="H37" s="125"/>
      <c r="I37" s="125"/>
    </row>
    <row r="38" spans="1:9" x14ac:dyDescent="0.45">
      <c r="A38" s="125"/>
      <c r="B38" s="125"/>
      <c r="C38" s="125"/>
      <c r="D38" s="125"/>
      <c r="E38" s="125"/>
      <c r="F38" s="125"/>
      <c r="G38" s="125"/>
      <c r="H38" s="125"/>
      <c r="I38" s="125"/>
    </row>
    <row r="39" spans="1:9" x14ac:dyDescent="0.45">
      <c r="A39" s="125"/>
      <c r="B39" s="125"/>
      <c r="C39" s="125"/>
      <c r="D39" s="125"/>
      <c r="E39" s="125"/>
      <c r="F39" s="125"/>
      <c r="G39" s="125"/>
      <c r="H39" s="125"/>
      <c r="I39" s="125"/>
    </row>
    <row r="40" spans="1:9" x14ac:dyDescent="0.45">
      <c r="A40" s="125"/>
      <c r="B40" s="125"/>
      <c r="C40" s="125"/>
      <c r="D40" s="125"/>
      <c r="E40" s="125"/>
      <c r="F40" s="125"/>
      <c r="G40" s="125"/>
      <c r="H40" s="125"/>
      <c r="I40" s="125"/>
    </row>
    <row r="41" spans="1:9" x14ac:dyDescent="0.45">
      <c r="A41" s="125"/>
      <c r="B41" s="125"/>
      <c r="C41" s="125"/>
      <c r="D41" s="125"/>
      <c r="E41" s="125"/>
      <c r="F41" s="125"/>
      <c r="G41" s="125"/>
      <c r="H41" s="125"/>
      <c r="I41" s="125"/>
    </row>
    <row r="42" spans="1:9" x14ac:dyDescent="0.45">
      <c r="A42" s="125"/>
      <c r="B42" s="125"/>
      <c r="C42" s="125"/>
      <c r="D42" s="125"/>
      <c r="E42" s="125"/>
      <c r="F42" s="125"/>
      <c r="G42" s="125"/>
      <c r="H42" s="125"/>
      <c r="I42" s="125"/>
    </row>
    <row r="43" spans="1:9" x14ac:dyDescent="0.45">
      <c r="A43" s="125"/>
      <c r="B43" s="125"/>
      <c r="C43" s="125"/>
      <c r="D43" s="125"/>
      <c r="E43" s="125"/>
      <c r="F43" s="125"/>
      <c r="G43" s="125"/>
      <c r="H43" s="125"/>
      <c r="I43" s="125"/>
    </row>
    <row r="44" spans="1:9" x14ac:dyDescent="0.45">
      <c r="A44" s="125"/>
      <c r="B44" s="125"/>
      <c r="C44" s="125"/>
      <c r="D44" s="125"/>
      <c r="E44" s="125"/>
      <c r="F44" s="125"/>
      <c r="G44" s="125"/>
      <c r="H44" s="125"/>
      <c r="I44" s="125"/>
    </row>
    <row r="45" spans="1:9" x14ac:dyDescent="0.45">
      <c r="A45" s="125"/>
      <c r="B45" s="125"/>
      <c r="C45" s="125"/>
      <c r="D45" s="125"/>
      <c r="E45" s="125"/>
      <c r="F45" s="125"/>
      <c r="G45" s="125"/>
      <c r="H45" s="125"/>
      <c r="I45" s="125"/>
    </row>
    <row r="46" spans="1:9" x14ac:dyDescent="0.45">
      <c r="A46" s="125"/>
      <c r="B46" s="125"/>
      <c r="C46" s="125"/>
      <c r="D46" s="125"/>
      <c r="E46" s="125"/>
      <c r="F46" s="125"/>
      <c r="G46" s="125"/>
      <c r="H46" s="125"/>
      <c r="I46" s="125"/>
    </row>
    <row r="47" spans="1:9" x14ac:dyDescent="0.45">
      <c r="A47" s="125"/>
      <c r="B47" s="125"/>
      <c r="C47" s="125"/>
      <c r="D47" s="125"/>
      <c r="E47" s="125"/>
      <c r="F47" s="125"/>
      <c r="G47" s="125"/>
      <c r="H47" s="125"/>
      <c r="I47" s="125"/>
    </row>
    <row r="48" spans="1:9" x14ac:dyDescent="0.45">
      <c r="A48" s="125"/>
      <c r="B48" s="125"/>
      <c r="C48" s="125"/>
      <c r="D48" s="125"/>
      <c r="E48" s="125"/>
      <c r="F48" s="125"/>
      <c r="G48" s="125"/>
      <c r="H48" s="125"/>
      <c r="I48" s="125"/>
    </row>
    <row r="49" spans="1:9" x14ac:dyDescent="0.45">
      <c r="A49" s="125"/>
      <c r="B49" s="125"/>
      <c r="C49" s="125"/>
      <c r="D49" s="125"/>
      <c r="E49" s="125"/>
      <c r="F49" s="125"/>
      <c r="G49" s="125"/>
      <c r="H49" s="125"/>
      <c r="I49" s="125"/>
    </row>
    <row r="50" spans="1:9" x14ac:dyDescent="0.45">
      <c r="A50" s="125"/>
      <c r="B50" s="125"/>
      <c r="C50" s="125"/>
      <c r="D50" s="125"/>
      <c r="E50" s="125"/>
      <c r="F50" s="125"/>
      <c r="G50" s="125"/>
      <c r="H50" s="125"/>
      <c r="I50" s="125"/>
    </row>
    <row r="51" spans="1:9" x14ac:dyDescent="0.45">
      <c r="A51" s="126" t="s">
        <v>422</v>
      </c>
      <c r="B51" s="126"/>
      <c r="C51" s="126"/>
      <c r="D51" s="126"/>
      <c r="E51" s="126"/>
      <c r="F51" s="125"/>
      <c r="G51" s="125"/>
      <c r="H51" s="125"/>
      <c r="I51" s="125"/>
    </row>
    <row r="52" spans="1:9" x14ac:dyDescent="0.45">
      <c r="A52" s="126" t="s">
        <v>423</v>
      </c>
      <c r="B52" s="126"/>
      <c r="C52" s="126"/>
      <c r="D52" s="126"/>
      <c r="E52" s="126"/>
      <c r="F52" s="125"/>
      <c r="G52" s="125"/>
      <c r="H52" s="125"/>
      <c r="I52" s="125"/>
    </row>
    <row r="53" spans="1:9" x14ac:dyDescent="0.45">
      <c r="A53" s="110" t="s">
        <v>424</v>
      </c>
      <c r="B53" s="125"/>
      <c r="C53" s="125"/>
      <c r="D53" s="125"/>
      <c r="E53" s="125"/>
      <c r="F53" s="125"/>
      <c r="G53" s="125"/>
      <c r="H53" s="125"/>
      <c r="I53" s="125"/>
    </row>
    <row r="54" spans="1:9" x14ac:dyDescent="0.45">
      <c r="A54" s="125"/>
      <c r="B54" s="125"/>
      <c r="C54" s="125"/>
      <c r="D54" s="125"/>
      <c r="E54" s="125"/>
      <c r="F54" s="125"/>
      <c r="G54" s="125"/>
      <c r="H54" s="125"/>
      <c r="I54" s="125"/>
    </row>
    <row r="55" spans="1:9" x14ac:dyDescent="0.45">
      <c r="A55" s="125"/>
      <c r="B55" s="125"/>
      <c r="C55" s="125"/>
      <c r="D55" s="125"/>
      <c r="E55" s="125"/>
      <c r="F55" s="125"/>
      <c r="G55" s="125"/>
      <c r="H55" s="125"/>
      <c r="I55" s="125"/>
    </row>
  </sheetData>
  <sheetProtection algorithmName="SHA-512" hashValue="Q2n2+j/oWfJq8oiTtpSlgZ8pqXB/3oBl6H986Y8z8X+vwTHPcZ35JS1Yyweul02uVPnSvfRvYV5dB+jEbXH53A==" saltValue="Xuvp5726OprZkllXU31ORw==" spinCount="100000" sheet="1" objects="1" scenarios="1"/>
  <hyperlinks>
    <hyperlink ref="A53" r:id="rId1" xr:uid="{9F0CE7A6-2002-4A0A-B7EC-62AD59F7D713}"/>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2" bestFit="1" customWidth="1"/>
    <col min="2" max="2" width="39" style="32" customWidth="1"/>
    <col min="3" max="16384" width="11.41015625" style="32"/>
  </cols>
  <sheetData>
    <row r="1" spans="1:7" ht="20.100000000000001" customHeight="1" x14ac:dyDescent="0.45">
      <c r="A1" s="31" t="s">
        <v>126</v>
      </c>
      <c r="C1" s="33" t="s">
        <v>127</v>
      </c>
    </row>
    <row r="2" spans="1:7" ht="20.100000000000001" customHeight="1" x14ac:dyDescent="0.45">
      <c r="A2" s="32" t="s">
        <v>128</v>
      </c>
      <c r="B2" s="166"/>
      <c r="C2" s="32" t="s">
        <v>128</v>
      </c>
    </row>
    <row r="3" spans="1:7" ht="20.100000000000001" customHeight="1" x14ac:dyDescent="0.45">
      <c r="A3" s="32" t="s">
        <v>129</v>
      </c>
      <c r="B3" s="49"/>
      <c r="C3" s="32" t="s">
        <v>130</v>
      </c>
    </row>
    <row r="4" spans="1:7" ht="20.100000000000001" customHeight="1" x14ac:dyDescent="0.45">
      <c r="A4" s="32" t="s">
        <v>131</v>
      </c>
      <c r="B4" s="166"/>
      <c r="C4" s="32" t="s">
        <v>132</v>
      </c>
    </row>
    <row r="5" spans="1:7" ht="10" customHeight="1" x14ac:dyDescent="0.45"/>
    <row r="6" spans="1:7" ht="66" customHeight="1" x14ac:dyDescent="0.45">
      <c r="A6" s="146" t="s">
        <v>425</v>
      </c>
      <c r="B6" s="147"/>
      <c r="C6" s="147"/>
      <c r="D6" s="147"/>
      <c r="E6" s="147"/>
      <c r="F6" s="147"/>
      <c r="G6" s="147"/>
    </row>
    <row r="7" spans="1:7" ht="15" customHeight="1" x14ac:dyDescent="0.45">
      <c r="A7" s="99"/>
      <c r="B7" s="99"/>
      <c r="C7" s="99"/>
      <c r="D7" s="99"/>
      <c r="E7" s="99"/>
      <c r="F7" s="99"/>
      <c r="G7" s="99"/>
    </row>
    <row r="8" spans="1:7" ht="66" customHeight="1" x14ac:dyDescent="0.45">
      <c r="A8" s="146" t="s">
        <v>426</v>
      </c>
      <c r="B8" s="147"/>
      <c r="C8" s="147"/>
      <c r="D8" s="147"/>
      <c r="E8" s="147"/>
      <c r="F8" s="147"/>
      <c r="G8" s="147"/>
    </row>
    <row r="9" spans="1:7" ht="10" customHeight="1" x14ac:dyDescent="0.45">
      <c r="A9" s="100"/>
      <c r="B9" s="100"/>
      <c r="C9" s="100"/>
      <c r="D9" s="100"/>
      <c r="E9" s="100"/>
      <c r="F9" s="100"/>
      <c r="G9" s="100"/>
    </row>
    <row r="10" spans="1:7" ht="40" customHeight="1" x14ac:dyDescent="0.45">
      <c r="A10" s="143" t="s">
        <v>400</v>
      </c>
      <c r="B10" s="143"/>
      <c r="C10" s="143"/>
      <c r="D10" s="143"/>
      <c r="E10" s="143"/>
      <c r="F10" s="143"/>
      <c r="G10" s="143"/>
    </row>
    <row r="11" spans="1:7" ht="70" customHeight="1" x14ac:dyDescent="0.45">
      <c r="A11" s="148" t="s">
        <v>427</v>
      </c>
      <c r="B11" s="148"/>
      <c r="C11" s="148"/>
      <c r="D11" s="148"/>
      <c r="E11" s="148"/>
      <c r="F11" s="148"/>
      <c r="G11" s="148"/>
    </row>
    <row r="12" spans="1:7" ht="40" customHeight="1" x14ac:dyDescent="0.45">
      <c r="A12" s="143" t="s">
        <v>183</v>
      </c>
      <c r="B12" s="143"/>
      <c r="C12" s="144" t="s">
        <v>184</v>
      </c>
      <c r="D12" s="144"/>
      <c r="E12" s="144"/>
      <c r="F12" s="144"/>
      <c r="G12" s="101"/>
    </row>
    <row r="13" spans="1:7" ht="10" customHeight="1" x14ac:dyDescent="0.45">
      <c r="A13" s="47"/>
      <c r="B13" s="47"/>
      <c r="C13" s="48"/>
      <c r="D13" s="48"/>
      <c r="E13" s="48"/>
      <c r="F13" s="48"/>
      <c r="G13" s="48"/>
    </row>
    <row r="14" spans="1:7" ht="10" customHeight="1" x14ac:dyDescent="0.45"/>
    <row r="15" spans="1:7" x14ac:dyDescent="0.45">
      <c r="A15" s="32" t="s">
        <v>139</v>
      </c>
      <c r="B15" s="49"/>
      <c r="C15" s="145" t="s">
        <v>160</v>
      </c>
      <c r="D15" s="145"/>
      <c r="E15" s="145"/>
    </row>
    <row r="16" spans="1:7" x14ac:dyDescent="0.45">
      <c r="A16" s="32" t="s">
        <v>140</v>
      </c>
      <c r="B16" s="34" t="str">
        <f>IF(ISBLANK(B15),"",IF(B3=B15,"Kontrolle erfolgreich - check ok","FEHLER - ERROR"))</f>
        <v/>
      </c>
      <c r="C16" s="32" t="s">
        <v>161</v>
      </c>
    </row>
    <row r="17" spans="2:2" x14ac:dyDescent="0.45">
      <c r="B17" s="34" t="str">
        <f>IF(ISBLANK(B15),"",IF(ISERROR(FIND("@",B15,1)),"keine gültige eMail-Adresse",IF((VALUE(FIND("@",B15,1))&gt;1),"","keine gültige eMail-Adresse!")))</f>
        <v/>
      </c>
    </row>
    <row r="18" spans="2:2" x14ac:dyDescent="0.45">
      <c r="B18" s="34" t="str">
        <f>IF(ISBLANK(B15),"",IF(ISERROR(FIND("@",B15,1)),"no valid eMail-adress",IF((VALUE(FIND("@",B15,1))&gt;1),"","no valid eMail-address!")))</f>
        <v/>
      </c>
    </row>
    <row r="19" spans="2:2" x14ac:dyDescent="0.45">
      <c r="B19" s="32" t="str">
        <f>IF(ISBLANK(B15),"",IF(ISERROR(FIND("; ",B15,1)),"",IF((VALUE(FIND("; ",B15,1))&gt;8),"","Achtung - die zweite eMail-Adresse wurde nicht korrekt eingegeben")))</f>
        <v/>
      </c>
    </row>
  </sheetData>
  <sheetProtection algorithmName="SHA-512" hashValue="AibuB1YH6O/cAfUp084xvLLLFR/mvREUlVMqHYpT2PFRQgXtap1RTpXoWd3yiHhjSffgWvcdRBKOMyF5NDDu9w==" saltValue="aXHRcKkxSQP1hDh28iR21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7"/>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6" t="s">
        <v>142</v>
      </c>
      <c r="D3" t="s">
        <v>18</v>
      </c>
    </row>
    <row r="4" spans="1:7" x14ac:dyDescent="0.45">
      <c r="A4" t="s">
        <v>14</v>
      </c>
      <c r="B4" s="3">
        <f>YEAR(Ergebnisse!E5)</f>
        <v>2024</v>
      </c>
      <c r="D4" s="4">
        <v>2</v>
      </c>
    </row>
    <row r="5" spans="1:7" x14ac:dyDescent="0.45">
      <c r="A5" t="s">
        <v>15</v>
      </c>
      <c r="B5" s="3" t="str">
        <f>D8</f>
        <v>N</v>
      </c>
      <c r="D5" t="str">
        <f>IF(D4=2,"N","J")</f>
        <v>N</v>
      </c>
      <c r="F5">
        <v>1</v>
      </c>
      <c r="G5" s="45" t="s">
        <v>151</v>
      </c>
    </row>
    <row r="6" spans="1:7" x14ac:dyDescent="0.45">
      <c r="A6" t="s">
        <v>47</v>
      </c>
      <c r="B6" s="3">
        <f>Ergebnisse!G3</f>
        <v>1</v>
      </c>
      <c r="F6">
        <v>2</v>
      </c>
      <c r="G6" s="45" t="s">
        <v>152</v>
      </c>
    </row>
    <row r="7" spans="1:7" x14ac:dyDescent="0.45">
      <c r="A7" t="s">
        <v>105</v>
      </c>
      <c r="B7" s="28">
        <f>Ergebnisse!E5</f>
        <v>45514</v>
      </c>
    </row>
    <row r="8" spans="1:7" x14ac:dyDescent="0.45">
      <c r="A8" t="s">
        <v>16</v>
      </c>
      <c r="B8" s="3">
        <v>15</v>
      </c>
      <c r="D8" t="str">
        <f>LEFT(D5,1)</f>
        <v>N</v>
      </c>
    </row>
    <row r="9" spans="1:7" x14ac:dyDescent="0.45">
      <c r="A9" t="s">
        <v>17</v>
      </c>
      <c r="B9" s="3">
        <v>2</v>
      </c>
    </row>
    <row r="10" spans="1:7" x14ac:dyDescent="0.45">
      <c r="A10" t="s">
        <v>401</v>
      </c>
      <c r="B10" s="102">
        <f>Kontakt!B2</f>
        <v>0</v>
      </c>
    </row>
    <row r="11" spans="1:7" x14ac:dyDescent="0.45">
      <c r="A11" t="s">
        <v>402</v>
      </c>
      <c r="B11" s="3">
        <f>IF(Kontakt!B3=Kontakt!B15,Kontakt!B3,0)</f>
        <v>0</v>
      </c>
    </row>
    <row r="12" spans="1:7" x14ac:dyDescent="0.45">
      <c r="A12" s="45" t="s">
        <v>403</v>
      </c>
      <c r="B12" s="3">
        <v>1</v>
      </c>
    </row>
    <row r="13" spans="1:7" x14ac:dyDescent="0.45">
      <c r="A13" t="s">
        <v>21</v>
      </c>
      <c r="B13" s="2" t="str">
        <f>Ergebnisse!A18</f>
        <v>pH-Wert</v>
      </c>
      <c r="C13" s="2" t="str">
        <f>Ergebnisse!B18</f>
        <v>ohne</v>
      </c>
    </row>
    <row r="14" spans="1:7" x14ac:dyDescent="0.45">
      <c r="A14" t="s">
        <v>22</v>
      </c>
      <c r="B14" s="2" t="str">
        <f>Ergebnisse!A19</f>
        <v>Titrierbare Gesamtsäure
(als Citronensäuremonohydrat)</v>
      </c>
      <c r="C14" s="2" t="str">
        <f>Ergebnisse!B19</f>
        <v>g/100 g</v>
      </c>
    </row>
    <row r="15" spans="1:7" x14ac:dyDescent="0.45">
      <c r="A15" t="s">
        <v>23</v>
      </c>
      <c r="B15" s="2" t="str">
        <f>Ergebnisse!A20</f>
        <v>Citronensäure, wasserfrei</v>
      </c>
      <c r="C15" s="2" t="str">
        <f>Ergebnisse!B20</f>
        <v>g/100 g</v>
      </c>
    </row>
    <row r="16" spans="1:7" x14ac:dyDescent="0.45">
      <c r="A16" t="s">
        <v>29</v>
      </c>
      <c r="B16" s="2" t="str">
        <f>Ergebnisse!A21</f>
        <v>Kochsalz (über Chlorid)</v>
      </c>
      <c r="C16" s="2" t="str">
        <f>Ergebnisse!B21</f>
        <v>g/100 g</v>
      </c>
    </row>
    <row r="17" spans="1:3" x14ac:dyDescent="0.45">
      <c r="A17" t="s">
        <v>30</v>
      </c>
      <c r="B17" s="2" t="str">
        <f>Ergebnisse!A22</f>
        <v>Gesamte Trockenmasse</v>
      </c>
      <c r="C17" s="2" t="str">
        <f>Ergebnisse!B22</f>
        <v>g/100 g</v>
      </c>
    </row>
    <row r="18" spans="1:3" x14ac:dyDescent="0.45">
      <c r="A18" t="s">
        <v>31</v>
      </c>
      <c r="B18" s="2" t="str">
        <f>Ergebnisse!A23</f>
        <v>Lösliche Trockenmasse</v>
      </c>
      <c r="C18" s="2" t="str">
        <f>Ergebnisse!B23</f>
        <v>g/100 g</v>
      </c>
    </row>
    <row r="19" spans="1:3" x14ac:dyDescent="0.45">
      <c r="A19" t="s">
        <v>32</v>
      </c>
      <c r="B19" s="2" t="str">
        <f>Ergebnisse!A24</f>
        <v>Glucose, wasserfrei</v>
      </c>
      <c r="C19" s="2" t="str">
        <f>Ergebnisse!B24</f>
        <v>g/100 g</v>
      </c>
    </row>
    <row r="20" spans="1:3" x14ac:dyDescent="0.45">
      <c r="A20" t="s">
        <v>33</v>
      </c>
      <c r="B20" s="2" t="str">
        <f>Ergebnisse!A25</f>
        <v>Fructose, wasserfrei</v>
      </c>
      <c r="C20" s="2" t="str">
        <f>Ergebnisse!B25</f>
        <v>g/100 g</v>
      </c>
    </row>
    <row r="21" spans="1:3" x14ac:dyDescent="0.45">
      <c r="A21" t="s">
        <v>40</v>
      </c>
      <c r="B21" s="2" t="str">
        <f>Ergebnisse!A26</f>
        <v>Asche</v>
      </c>
      <c r="C21" s="2" t="str">
        <f>Ergebnisse!B26</f>
        <v>g/100 g</v>
      </c>
    </row>
    <row r="22" spans="1:3" x14ac:dyDescent="0.45">
      <c r="A22" t="s">
        <v>191</v>
      </c>
      <c r="B22" s="2" t="str">
        <f>Ergebnisse!A27</f>
        <v>Formolzahl</v>
      </c>
      <c r="C22" s="2" t="str">
        <f>Ergebnisse!B27</f>
        <v>ml 0,1 mol/L NaOH / 100 g</v>
      </c>
    </row>
    <row r="23" spans="1:3" x14ac:dyDescent="0.45">
      <c r="A23" t="s">
        <v>313</v>
      </c>
      <c r="B23" s="2" t="str">
        <f>Ergebnisse!A28</f>
        <v>Ergosterol</v>
      </c>
      <c r="C23" s="2" t="str">
        <f>Ergebnisse!B28</f>
        <v>mg/kg</v>
      </c>
    </row>
    <row r="24" spans="1:3" x14ac:dyDescent="0.45">
      <c r="A24" t="s">
        <v>314</v>
      </c>
      <c r="B24" s="2" t="str">
        <f>Ergebnisse!A29</f>
        <v>Rohprotein (N * 6,25)</v>
      </c>
      <c r="C24" s="2" t="str">
        <f>Ergebnisse!B29</f>
        <v>g/100 g</v>
      </c>
    </row>
    <row r="25" spans="1:3" x14ac:dyDescent="0.45">
      <c r="A25" t="s">
        <v>321</v>
      </c>
      <c r="B25" s="2" t="str">
        <f>Ergebnisse!A30</f>
        <v>Lycopin</v>
      </c>
      <c r="C25" s="2" t="str">
        <f>Ergebnisse!B30</f>
        <v>mg/kg</v>
      </c>
    </row>
    <row r="26" spans="1:3" x14ac:dyDescent="0.45">
      <c r="A26" t="s">
        <v>322</v>
      </c>
      <c r="B26" s="2" t="str">
        <f>Ergebnisse!A31</f>
        <v>Natrium</v>
      </c>
      <c r="C26" s="2" t="str">
        <f>Ergebnisse!B31</f>
        <v>g/100 g</v>
      </c>
    </row>
    <row r="27" spans="1:3" x14ac:dyDescent="0.45">
      <c r="A27" t="s">
        <v>390</v>
      </c>
      <c r="B27" s="2" t="str">
        <f>Ergebnisse!A32</f>
        <v>Glutaminsäure</v>
      </c>
      <c r="C27" s="2" t="str">
        <f>Ergebnisse!B32</f>
        <v>mg/kg</v>
      </c>
    </row>
  </sheetData>
  <sheetProtection algorithmName="SHA-512" hashValue="3D3rwP4QWCJV9dcmrBFwrfL1wN3uMNp/UG+VUK6u3Pmh3ryMi9EEuDISB0S2/iCEo6IXv/xVc3rdbkEp0RH2WA==" saltValue="hyoXhnzJ8tlcCvGux+XA5g==" spinCount="100000" sheet="1" objects="1" scenarios="1"/>
  <phoneticPr fontId="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L79"/>
  <sheetViews>
    <sheetView workbookViewId="0"/>
  </sheetViews>
  <sheetFormatPr baseColWidth="10" defaultColWidth="11.41015625" defaultRowHeight="14" x14ac:dyDescent="0.45"/>
  <cols>
    <col min="1" max="1" width="36.87890625" style="9" customWidth="1"/>
    <col min="2" max="2" width="11.41015625" style="9"/>
    <col min="3" max="3" width="13" style="9" bestFit="1" customWidth="1"/>
    <col min="4" max="6" width="15.52734375" style="9" customWidth="1"/>
    <col min="7" max="7" width="12.52734375" style="9" customWidth="1"/>
    <col min="8" max="8" width="9.52734375" style="9" customWidth="1"/>
    <col min="9" max="9" width="3.52734375" style="9" customWidth="1"/>
    <col min="10" max="10" width="11.52734375" style="9" customWidth="1"/>
    <col min="11" max="16384" width="11.41015625" style="9"/>
  </cols>
  <sheetData>
    <row r="1" spans="1:12" ht="21.95" customHeight="1" x14ac:dyDescent="0.65">
      <c r="A1" s="5" t="s">
        <v>0</v>
      </c>
      <c r="B1" s="6"/>
      <c r="E1" s="7" t="s">
        <v>3</v>
      </c>
      <c r="F1" s="8"/>
      <c r="G1" s="60" t="s">
        <v>391</v>
      </c>
    </row>
    <row r="2" spans="1:12" ht="21.95" customHeight="1" x14ac:dyDescent="0.65">
      <c r="A2" s="5" t="s">
        <v>170</v>
      </c>
      <c r="B2" s="6"/>
      <c r="E2" s="7" t="s">
        <v>4</v>
      </c>
      <c r="F2" s="8"/>
      <c r="G2" s="60" t="s">
        <v>391</v>
      </c>
    </row>
    <row r="3" spans="1:12" ht="21.95" customHeight="1" x14ac:dyDescent="0.65">
      <c r="A3" s="5"/>
      <c r="B3" s="6"/>
      <c r="E3" s="152" t="s">
        <v>134</v>
      </c>
      <c r="F3" s="152"/>
      <c r="G3" s="35">
        <v>1</v>
      </c>
    </row>
    <row r="4" spans="1:12" ht="21.95" customHeight="1" x14ac:dyDescent="0.55000000000000004">
      <c r="A4" s="7" t="s">
        <v>10</v>
      </c>
      <c r="B4" s="155" t="s">
        <v>5</v>
      </c>
      <c r="C4" s="155"/>
      <c r="E4" s="36"/>
      <c r="F4" s="36" t="str">
        <f>IF(OR(ISBLANK(G1),G1="?"),"",IF(ISNUMBER(VALUE(G1)),"","Bitte nur Ziffern eingeben (numbers only)"))</f>
        <v/>
      </c>
      <c r="G4" s="46" t="s">
        <v>429</v>
      </c>
      <c r="H4" s="10"/>
    </row>
    <row r="5" spans="1:12" ht="21.95" customHeight="1" x14ac:dyDescent="0.55000000000000004">
      <c r="A5" s="10" t="s">
        <v>150</v>
      </c>
      <c r="E5" s="12">
        <v>45514</v>
      </c>
      <c r="F5" s="36" t="str">
        <f>IF(OR(ISBLANK(G2),G2="?"),"",IF(ISNUMBER(VALUE(G2)),"","Bitte nur Ziffern eingeben (numbers only)"))</f>
        <v/>
      </c>
      <c r="G5" s="8"/>
      <c r="H5" s="10"/>
    </row>
    <row r="6" spans="1:12" ht="12.2" customHeight="1" x14ac:dyDescent="0.45"/>
    <row r="7" spans="1:12" s="13" customFormat="1" ht="39.950000000000003" customHeight="1" x14ac:dyDescent="0.45">
      <c r="A7" s="149" t="s">
        <v>153</v>
      </c>
      <c r="B7" s="149"/>
      <c r="C7" s="149"/>
      <c r="D7" s="149"/>
      <c r="E7" s="149"/>
      <c r="F7" s="149"/>
      <c r="G7" s="149"/>
    </row>
    <row r="8" spans="1:12" s="13" customFormat="1" ht="39.950000000000003" customHeight="1" x14ac:dyDescent="0.45">
      <c r="A8" s="149" t="s">
        <v>428</v>
      </c>
      <c r="B8" s="149"/>
      <c r="C8" s="149"/>
      <c r="D8" s="149"/>
      <c r="E8" s="149"/>
      <c r="F8" s="149"/>
      <c r="G8" s="149"/>
      <c r="H8" s="165"/>
      <c r="I8" s="165"/>
      <c r="J8" s="165"/>
      <c r="K8" s="165"/>
      <c r="L8" s="165"/>
    </row>
    <row r="9" spans="1:12" s="13" customFormat="1" ht="39.950000000000003" customHeight="1" x14ac:dyDescent="0.45">
      <c r="A9" s="153" t="s">
        <v>154</v>
      </c>
      <c r="B9" s="154"/>
      <c r="C9" s="154"/>
      <c r="D9" s="154"/>
      <c r="E9" s="154"/>
      <c r="F9" s="154"/>
      <c r="G9" s="154"/>
    </row>
    <row r="10" spans="1:12" s="13" customFormat="1" ht="39.950000000000003" customHeight="1" x14ac:dyDescent="0.45">
      <c r="A10" s="153" t="s">
        <v>155</v>
      </c>
      <c r="B10" s="154"/>
      <c r="C10" s="154"/>
      <c r="D10" s="154"/>
      <c r="E10" s="154"/>
      <c r="F10" s="154"/>
      <c r="G10" s="154"/>
    </row>
    <row r="11" spans="1:12" s="13" customFormat="1" ht="39.950000000000003" customHeight="1" x14ac:dyDescent="0.45">
      <c r="A11" s="153" t="s">
        <v>141</v>
      </c>
      <c r="B11" s="154"/>
      <c r="C11" s="154"/>
      <c r="D11" s="154"/>
      <c r="E11" s="154"/>
      <c r="F11" s="154"/>
      <c r="G11" s="154"/>
    </row>
    <row r="12" spans="1:12" s="13" customFormat="1" ht="39.950000000000003" customHeight="1" x14ac:dyDescent="0.45">
      <c r="A12" s="153" t="s">
        <v>156</v>
      </c>
      <c r="B12" s="154"/>
      <c r="C12" s="154"/>
      <c r="D12" s="154"/>
      <c r="E12" s="154"/>
      <c r="F12" s="154"/>
      <c r="G12" s="154"/>
    </row>
    <row r="13" spans="1:12" s="13" customFormat="1" ht="20.100000000000001" customHeight="1" x14ac:dyDescent="0.45">
      <c r="A13" s="15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6"/>
      <c r="C13" s="156"/>
      <c r="D13" s="156"/>
      <c r="E13" s="156"/>
      <c r="F13" s="156"/>
      <c r="G13" s="156"/>
    </row>
    <row r="14" spans="1:12" s="13" customFormat="1" ht="20.100000000000001" customHeight="1" x14ac:dyDescent="0.45">
      <c r="A14" s="156" t="str">
        <f>IF(OR(OR(G1="?",ISBLANK(G1)),OR(G2="?",ISBLANK(G2))),"Nur wenn diese beiden Felder korrekt ausgefüllt sind, kann der Absender dieser Tabelle identifiziert werden.","")</f>
        <v>Nur wenn diese beiden Felder korrekt ausgefüllt sind, kann der Absender dieser Tabelle identifiziert werden.</v>
      </c>
      <c r="B14" s="156"/>
      <c r="C14" s="156"/>
      <c r="D14" s="156"/>
      <c r="E14" s="156"/>
      <c r="F14" s="156"/>
      <c r="G14" s="156"/>
    </row>
    <row r="15" spans="1:12" s="13" customFormat="1" ht="39.950000000000003" customHeight="1" x14ac:dyDescent="0.55000000000000004">
      <c r="A15" s="158" t="s">
        <v>163</v>
      </c>
      <c r="B15" s="158"/>
      <c r="C15" s="158"/>
      <c r="D15" s="158"/>
      <c r="E15" s="158"/>
      <c r="F15" s="158"/>
      <c r="G15" s="44"/>
    </row>
    <row r="16" spans="1:12" ht="25.35" customHeight="1" x14ac:dyDescent="0.45">
      <c r="A16" s="159"/>
      <c r="B16" s="159"/>
      <c r="C16" s="159"/>
      <c r="D16" s="159"/>
      <c r="E16" s="159"/>
      <c r="F16" s="159"/>
      <c r="G16" s="159"/>
    </row>
    <row r="17" spans="1:10" s="17" customFormat="1" ht="39.950000000000003" customHeight="1" x14ac:dyDescent="0.5">
      <c r="A17" s="17" t="s">
        <v>1</v>
      </c>
      <c r="B17" s="17" t="s">
        <v>2</v>
      </c>
      <c r="C17" s="18" t="s">
        <v>83</v>
      </c>
      <c r="D17" s="18" t="s">
        <v>7</v>
      </c>
      <c r="E17" s="18" t="s">
        <v>8</v>
      </c>
      <c r="F17" s="18" t="s">
        <v>9</v>
      </c>
      <c r="G17" s="19"/>
      <c r="H17" s="20"/>
      <c r="I17" s="18"/>
    </row>
    <row r="18" spans="1:10" s="17" customFormat="1" ht="28.2" customHeight="1" x14ac:dyDescent="0.5">
      <c r="A18" s="21" t="str">
        <f>pHWert!A1</f>
        <v>pH-Wert</v>
      </c>
      <c r="B18" s="21" t="s">
        <v>42</v>
      </c>
      <c r="C18" s="27">
        <v>3</v>
      </c>
      <c r="D18" s="59"/>
      <c r="E18" s="59"/>
      <c r="F18" s="27">
        <f>pHWert!$B$1</f>
        <v>16</v>
      </c>
      <c r="G18" s="22"/>
      <c r="H18" s="23">
        <f>pHWert!$C$1</f>
        <v>15</v>
      </c>
      <c r="I18" s="22"/>
      <c r="J18" s="22"/>
    </row>
    <row r="19" spans="1:10" s="17" customFormat="1" ht="40.200000000000003" customHeight="1" x14ac:dyDescent="0.5">
      <c r="A19" s="21" t="str">
        <f>Gesamtsre!A1</f>
        <v>Titrierbare Gesamtsäure
(als Citronensäuremonohydrat)</v>
      </c>
      <c r="B19" s="21" t="s">
        <v>65</v>
      </c>
      <c r="C19" s="27">
        <v>3</v>
      </c>
      <c r="D19" s="59"/>
      <c r="E19" s="59"/>
      <c r="F19" s="27">
        <f>Gesamtsre!B1</f>
        <v>14</v>
      </c>
      <c r="G19" s="22"/>
      <c r="H19" s="23">
        <f>Gesamtsre!$C$1</f>
        <v>13</v>
      </c>
      <c r="I19" s="22"/>
      <c r="J19" s="22"/>
    </row>
    <row r="20" spans="1:10" s="17" customFormat="1" ht="28.2" customHeight="1" x14ac:dyDescent="0.5">
      <c r="A20" s="21" t="str">
        <f>Citronensre!A1</f>
        <v>Citronensäure, wasserfrei</v>
      </c>
      <c r="B20" s="21" t="s">
        <v>65</v>
      </c>
      <c r="C20" s="27">
        <v>3</v>
      </c>
      <c r="D20" s="59"/>
      <c r="E20" s="59"/>
      <c r="F20" s="27">
        <f>Citronensre!B1</f>
        <v>15</v>
      </c>
      <c r="G20" s="22"/>
      <c r="H20" s="23">
        <f>Citronensre!$C$1</f>
        <v>14</v>
      </c>
      <c r="I20" s="22"/>
      <c r="J20" s="22"/>
    </row>
    <row r="21" spans="1:10" s="17" customFormat="1" ht="28.2" customHeight="1" x14ac:dyDescent="0.5">
      <c r="A21" s="21" t="s">
        <v>315</v>
      </c>
      <c r="B21" s="21" t="s">
        <v>65</v>
      </c>
      <c r="C21" s="27">
        <v>3</v>
      </c>
      <c r="D21" s="59"/>
      <c r="E21" s="59"/>
      <c r="F21" s="27">
        <f>Kochsalz!$B$1</f>
        <v>27</v>
      </c>
      <c r="H21" s="23">
        <f>Kochsalz!$C$1</f>
        <v>26</v>
      </c>
      <c r="I21" s="22"/>
      <c r="J21" s="22"/>
    </row>
    <row r="22" spans="1:10" s="17" customFormat="1" ht="28.2" customHeight="1" x14ac:dyDescent="0.5">
      <c r="A22" s="21" t="str">
        <f>Gestamttrocken!A1</f>
        <v>Gesamte Trockenmasse</v>
      </c>
      <c r="B22" s="21" t="s">
        <v>65</v>
      </c>
      <c r="C22" s="27">
        <v>4</v>
      </c>
      <c r="D22" s="59"/>
      <c r="E22" s="59"/>
      <c r="F22" s="27">
        <f>Gestamttrocken!B1</f>
        <v>20</v>
      </c>
      <c r="H22" s="23">
        <f>Gestamttrocken!C1</f>
        <v>19</v>
      </c>
      <c r="I22" s="22"/>
      <c r="J22" s="22"/>
    </row>
    <row r="23" spans="1:10" s="17" customFormat="1" ht="28.2" customHeight="1" x14ac:dyDescent="0.5">
      <c r="A23" s="21" t="str">
        <f>LoeslichTrocken!A1</f>
        <v>Lösliche Trockenmasse</v>
      </c>
      <c r="B23" s="21" t="s">
        <v>65</v>
      </c>
      <c r="C23" s="27">
        <v>4</v>
      </c>
      <c r="D23" s="59"/>
      <c r="E23" s="59"/>
      <c r="F23" s="27">
        <f>LoeslichTrocken!B1</f>
        <v>14</v>
      </c>
      <c r="G23" s="22"/>
      <c r="H23" s="23">
        <f>LoeslichTrocken!C1</f>
        <v>13</v>
      </c>
      <c r="I23" s="22"/>
      <c r="J23" s="109"/>
    </row>
    <row r="24" spans="1:10" s="17" customFormat="1" ht="28.2" customHeight="1" x14ac:dyDescent="0.5">
      <c r="A24" s="21" t="s">
        <v>45</v>
      </c>
      <c r="B24" s="21" t="s">
        <v>65</v>
      </c>
      <c r="C24" s="27">
        <v>3</v>
      </c>
      <c r="D24" s="59"/>
      <c r="E24" s="59"/>
      <c r="F24" s="27">
        <f>GluFruSac!D2</f>
        <v>27</v>
      </c>
      <c r="G24" s="22"/>
      <c r="H24" s="23">
        <f>GluFruSac!$C$1</f>
        <v>26</v>
      </c>
    </row>
    <row r="25" spans="1:10" s="17" customFormat="1" ht="28.2" customHeight="1" x14ac:dyDescent="0.5">
      <c r="A25" s="21" t="s">
        <v>46</v>
      </c>
      <c r="B25" s="21" t="s">
        <v>65</v>
      </c>
      <c r="C25" s="27">
        <v>3</v>
      </c>
      <c r="D25" s="59"/>
      <c r="E25" s="59"/>
      <c r="F25" s="27">
        <f>GluFruSac!E2</f>
        <v>27</v>
      </c>
      <c r="G25" s="22"/>
      <c r="H25" s="23">
        <f>GluFruSac!$C$1</f>
        <v>26</v>
      </c>
    </row>
    <row r="26" spans="1:10" s="17" customFormat="1" ht="28.2" customHeight="1" x14ac:dyDescent="0.5">
      <c r="A26" s="21" t="s">
        <v>190</v>
      </c>
      <c r="B26" s="21" t="s">
        <v>65</v>
      </c>
      <c r="C26" s="27">
        <v>3</v>
      </c>
      <c r="D26" s="59"/>
      <c r="E26" s="59"/>
      <c r="F26" s="27">
        <f>Asche!B1</f>
        <v>18</v>
      </c>
      <c r="G26" s="27">
        <f>Asche!B24</f>
        <v>11</v>
      </c>
      <c r="H26" s="23">
        <f>Asche!C1</f>
        <v>17</v>
      </c>
      <c r="I26" s="58">
        <f>Asche!C24</f>
        <v>10</v>
      </c>
    </row>
    <row r="27" spans="1:10" s="17" customFormat="1" ht="28.2" customHeight="1" x14ac:dyDescent="0.5">
      <c r="A27" s="21" t="s">
        <v>393</v>
      </c>
      <c r="B27" s="98" t="s">
        <v>399</v>
      </c>
      <c r="C27" s="27">
        <v>3</v>
      </c>
      <c r="D27" s="59"/>
      <c r="E27" s="59"/>
      <c r="F27" s="27">
        <f>Formolzahl!B1</f>
        <v>8</v>
      </c>
      <c r="G27" s="27"/>
      <c r="H27" s="58">
        <f>Formolzahl!C1</f>
        <v>7</v>
      </c>
      <c r="I27" s="58"/>
    </row>
    <row r="28" spans="1:10" s="17" customFormat="1" ht="28.2" customHeight="1" x14ac:dyDescent="0.5">
      <c r="A28" s="21" t="s">
        <v>394</v>
      </c>
      <c r="B28" s="21" t="s">
        <v>299</v>
      </c>
      <c r="C28" s="27">
        <v>3</v>
      </c>
      <c r="D28" s="59"/>
      <c r="E28" s="59"/>
      <c r="F28" s="27">
        <f>Ergosterol!$B$1</f>
        <v>2</v>
      </c>
      <c r="G28" s="27"/>
      <c r="H28" s="58">
        <f>Ergosterol!$C$1</f>
        <v>1</v>
      </c>
      <c r="I28" s="58"/>
    </row>
    <row r="29" spans="1:10" s="17" customFormat="1" ht="28.2" customHeight="1" x14ac:dyDescent="0.5">
      <c r="A29" s="21" t="s">
        <v>334</v>
      </c>
      <c r="B29" s="21" t="s">
        <v>65</v>
      </c>
      <c r="C29" s="27">
        <v>3</v>
      </c>
      <c r="D29" s="59"/>
      <c r="E29" s="59"/>
      <c r="F29" s="27">
        <f>Rohprotein!$B$1</f>
        <v>17</v>
      </c>
      <c r="G29" s="27"/>
      <c r="H29" s="58">
        <f>Rohprotein!$C$1</f>
        <v>16</v>
      </c>
      <c r="I29" s="58"/>
    </row>
    <row r="30" spans="1:10" s="17" customFormat="1" ht="28.2" customHeight="1" x14ac:dyDescent="0.5">
      <c r="A30" s="21" t="s">
        <v>320</v>
      </c>
      <c r="B30" s="21" t="s">
        <v>299</v>
      </c>
      <c r="C30" s="27">
        <v>3</v>
      </c>
      <c r="D30" s="59"/>
      <c r="E30" s="59"/>
      <c r="F30" s="27">
        <f>Lycopin!$B$1</f>
        <v>7</v>
      </c>
      <c r="G30" s="27"/>
      <c r="H30" s="58">
        <f>Lycopin!$C$1</f>
        <v>6</v>
      </c>
      <c r="I30" s="58"/>
    </row>
    <row r="31" spans="1:10" ht="28.2" customHeight="1" x14ac:dyDescent="0.45">
      <c r="A31" s="21" t="s">
        <v>221</v>
      </c>
      <c r="B31" s="21" t="s">
        <v>65</v>
      </c>
      <c r="C31" s="27">
        <v>3</v>
      </c>
      <c r="D31" s="59"/>
      <c r="E31" s="59"/>
      <c r="F31" s="27">
        <f>Natrium!B62</f>
        <v>23</v>
      </c>
      <c r="H31" s="27">
        <f>Natrium!D62</f>
        <v>22</v>
      </c>
    </row>
    <row r="32" spans="1:10" ht="28.2" customHeight="1" x14ac:dyDescent="0.45">
      <c r="A32" s="21" t="s">
        <v>373</v>
      </c>
      <c r="B32" s="21" t="s">
        <v>299</v>
      </c>
      <c r="C32" s="27">
        <v>3</v>
      </c>
      <c r="D32" s="59"/>
      <c r="E32" s="59"/>
      <c r="F32" s="27">
        <f>Glutaminsre!B1</f>
        <v>16</v>
      </c>
      <c r="H32" s="27">
        <f>Glutaminsre!C1</f>
        <v>15</v>
      </c>
    </row>
    <row r="33" spans="1:9" ht="30" customHeight="1" x14ac:dyDescent="0.5">
      <c r="A33" s="11" t="s">
        <v>292</v>
      </c>
    </row>
    <row r="34" spans="1:9" ht="18" customHeight="1" x14ac:dyDescent="0.45">
      <c r="A34" s="24" t="str">
        <f>A18</f>
        <v>pH-Wert</v>
      </c>
      <c r="B34" s="157"/>
      <c r="C34" s="157"/>
      <c r="D34" s="157"/>
      <c r="E34" s="157"/>
      <c r="F34" s="157"/>
      <c r="G34" s="157"/>
      <c r="H34" s="157"/>
      <c r="I34" s="15" t="b">
        <f>ISBLANK(VLOOKUP(F18,pHWert!A3:C24,3))</f>
        <v>1</v>
      </c>
    </row>
    <row r="35" spans="1:9" ht="24" customHeight="1" x14ac:dyDescent="0.45">
      <c r="A35" s="14" t="str">
        <f>IF(F18=H18,"bitte eingeben:",IF(I34,"","Art der Modifikation:"))</f>
        <v/>
      </c>
      <c r="B35" s="151"/>
      <c r="C35" s="151"/>
      <c r="D35" s="151"/>
      <c r="E35" s="151"/>
      <c r="F35" s="151"/>
      <c r="G35" s="151"/>
      <c r="H35" s="151"/>
      <c r="I35" s="15"/>
    </row>
    <row r="36" spans="1:9" ht="18" customHeight="1" x14ac:dyDescent="0.45">
      <c r="A36" s="24" t="s">
        <v>44</v>
      </c>
      <c r="B36" s="157"/>
      <c r="C36" s="157"/>
      <c r="D36" s="157"/>
      <c r="E36" s="157"/>
      <c r="F36" s="157"/>
      <c r="G36" s="157"/>
      <c r="H36" s="157"/>
      <c r="I36" s="15" t="b">
        <f>ISBLANK(VLOOKUP(F19,Gesamtsre!A3:C25,3))</f>
        <v>1</v>
      </c>
    </row>
    <row r="37" spans="1:9" ht="24" customHeight="1" x14ac:dyDescent="0.45">
      <c r="A37" s="14" t="str">
        <f>IF(F19=H19,"bitte eingeben:",IF(I36,"","Art der Modifikation:"))</f>
        <v/>
      </c>
      <c r="B37" s="151"/>
      <c r="C37" s="151"/>
      <c r="D37" s="151"/>
      <c r="E37" s="151"/>
      <c r="F37" s="151"/>
      <c r="G37" s="151"/>
      <c r="H37" s="151"/>
      <c r="I37" s="15"/>
    </row>
    <row r="38" spans="1:9" ht="18" customHeight="1" x14ac:dyDescent="0.45">
      <c r="A38" s="24" t="s">
        <v>63</v>
      </c>
      <c r="B38" s="160"/>
      <c r="C38" s="160"/>
      <c r="D38" s="160"/>
      <c r="E38" s="160"/>
      <c r="F38" s="160"/>
      <c r="G38" s="160"/>
      <c r="H38" s="160"/>
      <c r="I38" s="15" t="b">
        <f>ISBLANK(VLOOKUP(F20,Citronensre!A3:C28,3))</f>
        <v>1</v>
      </c>
    </row>
    <row r="39" spans="1:9" ht="24" customHeight="1" x14ac:dyDescent="0.45">
      <c r="A39" s="14" t="str">
        <f>IF(F20=H20,"bitte eingeben:",IF(I38,"","Art der Modifikation:"))</f>
        <v/>
      </c>
      <c r="B39" s="151"/>
      <c r="C39" s="151"/>
      <c r="D39" s="151"/>
      <c r="E39" s="151"/>
      <c r="F39" s="151"/>
      <c r="G39" s="151"/>
      <c r="H39" s="151"/>
      <c r="I39" s="15"/>
    </row>
    <row r="40" spans="1:9" ht="18" customHeight="1" x14ac:dyDescent="0.45">
      <c r="A40" s="24" t="str">
        <f>A21</f>
        <v>Kochsalz (über Chlorid)</v>
      </c>
      <c r="B40" s="150"/>
      <c r="C40" s="150"/>
      <c r="D40" s="150"/>
      <c r="E40" s="150"/>
      <c r="F40" s="150"/>
      <c r="G40" s="150"/>
      <c r="H40" s="150"/>
      <c r="I40" s="15" t="b">
        <f>ISBLANK(VLOOKUP(F21,Kochsalz!A3:C33,3))</f>
        <v>1</v>
      </c>
    </row>
    <row r="41" spans="1:9" ht="24" customHeight="1" x14ac:dyDescent="0.45">
      <c r="A41" s="14" t="str">
        <f>IF(F21=H21,"bitte eingeben:",IF(I40,"","Art der Modifikation:"))</f>
        <v/>
      </c>
      <c r="B41" s="162"/>
      <c r="C41" s="162"/>
      <c r="D41" s="162"/>
      <c r="E41" s="162"/>
      <c r="F41" s="162"/>
      <c r="G41" s="162"/>
      <c r="H41" s="162"/>
      <c r="I41" s="15"/>
    </row>
    <row r="42" spans="1:9" ht="18" customHeight="1" x14ac:dyDescent="0.45">
      <c r="A42" s="24" t="str">
        <f>A22</f>
        <v>Gesamte Trockenmasse</v>
      </c>
      <c r="B42" s="160"/>
      <c r="C42" s="160"/>
      <c r="D42" s="160"/>
      <c r="E42" s="160"/>
      <c r="F42" s="160"/>
      <c r="G42" s="160"/>
      <c r="H42" s="160"/>
      <c r="I42" s="15" t="b">
        <f>ISBLANK(VLOOKUP(F22,Gestamttrocken!A3:C27,3))</f>
        <v>1</v>
      </c>
    </row>
    <row r="43" spans="1:9" ht="18" customHeight="1" x14ac:dyDescent="0.45">
      <c r="A43" s="105" t="str">
        <f>IF(F22&lt;H22+1,"Trocknungstemperatur [°C]:","")</f>
        <v/>
      </c>
      <c r="B43" s="104"/>
      <c r="C43" s="103"/>
      <c r="D43" s="103"/>
      <c r="E43" s="103"/>
      <c r="F43" s="103"/>
      <c r="G43" s="103"/>
      <c r="H43" s="103"/>
      <c r="I43" s="15"/>
    </row>
    <row r="44" spans="1:9" ht="24" customHeight="1" x14ac:dyDescent="0.45">
      <c r="A44" s="106" t="str">
        <f>IF(F22=H22,"bitte eingeben:",IF(I42,"","Art der Modifikation:"))</f>
        <v/>
      </c>
      <c r="B44" s="163"/>
      <c r="C44" s="163"/>
      <c r="D44" s="163"/>
      <c r="E44" s="163"/>
      <c r="F44" s="163"/>
      <c r="G44" s="163"/>
      <c r="H44" s="163"/>
      <c r="I44" s="15"/>
    </row>
    <row r="45" spans="1:9" ht="18" customHeight="1" x14ac:dyDescent="0.45">
      <c r="A45" s="24" t="str">
        <f>A23</f>
        <v>Lösliche Trockenmasse</v>
      </c>
      <c r="B45" s="160"/>
      <c r="C45" s="160"/>
      <c r="D45" s="160"/>
      <c r="E45" s="160"/>
      <c r="F45" s="160"/>
      <c r="G45" s="160"/>
      <c r="H45" s="160"/>
      <c r="I45" s="15" t="b">
        <f>ISBLANK(VLOOKUP(F23,LoeslichTrocken!A3:C34,3))</f>
        <v>1</v>
      </c>
    </row>
    <row r="46" spans="1:9" ht="24" customHeight="1" x14ac:dyDescent="0.45">
      <c r="A46" s="14" t="str">
        <f>IF(F23=H23,"bitte eingeben:",IF(I45,"","Art der Modifikation:"))</f>
        <v/>
      </c>
      <c r="B46" s="151"/>
      <c r="C46" s="151"/>
      <c r="D46" s="151"/>
      <c r="E46" s="151"/>
      <c r="F46" s="151"/>
      <c r="G46" s="151"/>
      <c r="H46" s="151"/>
      <c r="I46" s="15"/>
    </row>
    <row r="47" spans="1:9" ht="18" customHeight="1" x14ac:dyDescent="0.45">
      <c r="A47" s="24" t="str">
        <f>A24</f>
        <v>Glucose, wasserfrei</v>
      </c>
      <c r="B47" s="160"/>
      <c r="C47" s="160"/>
      <c r="D47" s="160"/>
      <c r="E47" s="160"/>
      <c r="F47" s="160"/>
      <c r="G47" s="160"/>
      <c r="H47" s="160"/>
      <c r="I47" s="15" t="b">
        <f>ISBLANK(VLOOKUP(F24,GluFruSac!A3:C29,3))</f>
        <v>1</v>
      </c>
    </row>
    <row r="48" spans="1:9" ht="24" customHeight="1" x14ac:dyDescent="0.45">
      <c r="A48" s="14" t="str">
        <f>IF(F24=H24,"bitte eingeben:",IF(I47,"","Art der Modifikation:"))</f>
        <v/>
      </c>
      <c r="B48" s="151"/>
      <c r="C48" s="151"/>
      <c r="D48" s="151"/>
      <c r="E48" s="151"/>
      <c r="F48" s="151"/>
      <c r="G48" s="151"/>
      <c r="H48" s="151"/>
    </row>
    <row r="49" spans="1:9" ht="18" customHeight="1" x14ac:dyDescent="0.45">
      <c r="A49" s="24" t="str">
        <f>A25</f>
        <v>Fructose, wasserfrei</v>
      </c>
      <c r="B49" s="160"/>
      <c r="C49" s="160"/>
      <c r="D49" s="160"/>
      <c r="E49" s="160"/>
      <c r="F49" s="160"/>
      <c r="G49" s="160"/>
      <c r="H49" s="160"/>
      <c r="I49" s="15" t="b">
        <f>ISBLANK(VLOOKUP(F25,GluFruSac!A3:C29,3))</f>
        <v>1</v>
      </c>
    </row>
    <row r="50" spans="1:9" ht="24" customHeight="1" x14ac:dyDescent="0.45">
      <c r="A50" s="14" t="str">
        <f>IF(F25=H25,"bitte eingeben:",IF(I49,"","Art der Modifikation:"))</f>
        <v/>
      </c>
      <c r="B50" s="151"/>
      <c r="C50" s="151"/>
      <c r="D50" s="151"/>
      <c r="E50" s="151"/>
      <c r="F50" s="151"/>
      <c r="G50" s="151"/>
      <c r="H50" s="151"/>
      <c r="I50" s="15"/>
    </row>
    <row r="51" spans="1:9" ht="18" customHeight="1" x14ac:dyDescent="0.45">
      <c r="A51" s="83" t="s">
        <v>190</v>
      </c>
      <c r="B51" s="150"/>
      <c r="C51" s="150"/>
      <c r="D51" s="150"/>
      <c r="E51" s="150"/>
      <c r="F51" s="150"/>
      <c r="G51" s="150"/>
      <c r="H51" s="150"/>
      <c r="I51" s="15" t="b">
        <f>ISBLANK(VLOOKUP(F26,Asche!A3:C20,3))</f>
        <v>1</v>
      </c>
    </row>
    <row r="52" spans="1:9" ht="18" customHeight="1" x14ac:dyDescent="0.45">
      <c r="A52" s="105" t="str">
        <f>IF(F26&lt;H26+1,"Veraschung im angebenen Bereich [° C]:","")</f>
        <v/>
      </c>
      <c r="B52" s="104"/>
      <c r="C52" s="107"/>
      <c r="D52" s="107"/>
      <c r="E52" s="107"/>
      <c r="F52" s="107"/>
      <c r="G52" s="107"/>
      <c r="H52" s="107"/>
      <c r="I52" s="15"/>
    </row>
    <row r="53" spans="1:9" ht="24" customHeight="1" x14ac:dyDescent="0.45">
      <c r="A53" s="82" t="str">
        <f>IF(Ergebnisse!F26=Ergebnisse!H26,"bitte eingeben:",IF(I51,"","Art der Modifikation:"))</f>
        <v/>
      </c>
      <c r="B53" s="151"/>
      <c r="C53" s="151"/>
      <c r="D53" s="151"/>
      <c r="E53" s="151"/>
      <c r="F53" s="151"/>
      <c r="G53" s="151"/>
      <c r="H53" s="151"/>
      <c r="I53" s="15"/>
    </row>
    <row r="54" spans="1:9" ht="29.1" hidden="1" customHeight="1" x14ac:dyDescent="0.5">
      <c r="A54" s="11"/>
    </row>
    <row r="55" spans="1:9" ht="10.35" hidden="1" customHeight="1" x14ac:dyDescent="0.5">
      <c r="A55" s="11"/>
    </row>
    <row r="56" spans="1:9" ht="18" customHeight="1" x14ac:dyDescent="0.45">
      <c r="A56" s="83" t="s">
        <v>393</v>
      </c>
      <c r="B56" s="150"/>
      <c r="C56" s="150"/>
      <c r="D56" s="150"/>
      <c r="E56" s="150"/>
      <c r="F56" s="150"/>
      <c r="G56" s="150"/>
      <c r="H56" s="150"/>
      <c r="I56" s="15" t="b">
        <f>ISBLANK(VLOOKUP(Ergebnisse!F27,Formolzahl!A3:C10,3))</f>
        <v>1</v>
      </c>
    </row>
    <row r="57" spans="1:9" ht="24" customHeight="1" x14ac:dyDescent="0.45">
      <c r="A57" s="14" t="str">
        <f>IF(Ergebnisse!F27=Ergebnisse!H27,"bitte eingeben:",IF(I56,"","Art der Modifikation:"))</f>
        <v/>
      </c>
      <c r="B57" s="151"/>
      <c r="C57" s="151"/>
      <c r="D57" s="151"/>
      <c r="E57" s="151"/>
      <c r="F57" s="151"/>
      <c r="G57" s="151"/>
      <c r="H57" s="151"/>
      <c r="I57" s="15"/>
    </row>
    <row r="58" spans="1:9" ht="20.100000000000001" customHeight="1" x14ac:dyDescent="0.5">
      <c r="A58" s="11" t="s">
        <v>293</v>
      </c>
      <c r="I58" s="15"/>
    </row>
    <row r="59" spans="1:9" ht="18" customHeight="1" x14ac:dyDescent="0.45">
      <c r="A59" s="83" t="s">
        <v>394</v>
      </c>
      <c r="B59" s="150"/>
      <c r="C59" s="150"/>
      <c r="D59" s="150"/>
      <c r="E59" s="150"/>
      <c r="F59" s="150"/>
      <c r="G59" s="150"/>
      <c r="H59" s="150"/>
      <c r="I59" s="15" t="b">
        <f>ISBLANK(VLOOKUP(Ergebnisse!F28,Ergosterol!A3:C4,3))</f>
        <v>1</v>
      </c>
    </row>
    <row r="60" spans="1:9" ht="24" customHeight="1" x14ac:dyDescent="0.45">
      <c r="A60" s="14" t="str">
        <f>IF(Ergebnisse!F28=Ergebnisse!H28,"bitte eingeben/please type in:",IF(I59,"","Art der Modifikation:"))</f>
        <v/>
      </c>
      <c r="B60" s="151"/>
      <c r="C60" s="151"/>
      <c r="D60" s="151"/>
      <c r="E60" s="151"/>
      <c r="F60" s="151"/>
      <c r="G60" s="151"/>
      <c r="H60" s="151"/>
      <c r="I60" s="15"/>
    </row>
    <row r="61" spans="1:9" ht="18" customHeight="1" x14ac:dyDescent="0.45">
      <c r="A61" s="83" t="s">
        <v>319</v>
      </c>
      <c r="B61" s="150"/>
      <c r="C61" s="150"/>
      <c r="D61" s="150"/>
      <c r="E61" s="150"/>
      <c r="F61" s="150"/>
      <c r="G61" s="150"/>
      <c r="H61" s="150"/>
      <c r="I61" s="15" t="b">
        <f>ISBLANK(VLOOKUP(Ergebnisse!F29,Rohprotein!A3:C19,3))</f>
        <v>1</v>
      </c>
    </row>
    <row r="62" spans="1:9" ht="24" customHeight="1" x14ac:dyDescent="0.45">
      <c r="A62" s="14" t="str">
        <f>IF(Ergebnisse!F29=Ergebnisse!H29,"bitte eingeben:",IF(I61,"","Art der Modifikation:"))</f>
        <v/>
      </c>
      <c r="B62" s="151"/>
      <c r="C62" s="151"/>
      <c r="D62" s="151"/>
      <c r="E62" s="151"/>
      <c r="F62" s="151"/>
      <c r="G62" s="151"/>
      <c r="H62" s="151"/>
      <c r="I62" s="15"/>
    </row>
    <row r="63" spans="1:9" ht="18" customHeight="1" x14ac:dyDescent="0.45">
      <c r="A63" s="83" t="s">
        <v>320</v>
      </c>
      <c r="B63" s="150"/>
      <c r="C63" s="150"/>
      <c r="D63" s="150"/>
      <c r="E63" s="150"/>
      <c r="F63" s="150"/>
      <c r="G63" s="150"/>
      <c r="H63" s="150"/>
      <c r="I63" s="15" t="b">
        <f>ISBLANK(VLOOKUP(Ergebnisse!F29,Lycopin!A3:C9,3))</f>
        <v>1</v>
      </c>
    </row>
    <row r="64" spans="1:9" ht="24" customHeight="1" x14ac:dyDescent="0.45">
      <c r="A64" s="14" t="str">
        <f>IF(Ergebnisse!F30=Ergebnisse!H30,"bitte eingeben:",IF(I63,"","Art der Modifikation:"))</f>
        <v/>
      </c>
      <c r="B64" s="151"/>
      <c r="C64" s="151"/>
      <c r="D64" s="151"/>
      <c r="E64" s="151"/>
      <c r="F64" s="151"/>
      <c r="G64" s="151"/>
      <c r="H64" s="151"/>
      <c r="I64" s="15"/>
    </row>
    <row r="65" spans="1:9" ht="18" customHeight="1" x14ac:dyDescent="0.45">
      <c r="A65" s="83" t="s">
        <v>373</v>
      </c>
      <c r="B65" s="150"/>
      <c r="C65" s="150"/>
      <c r="D65" s="150"/>
      <c r="E65" s="150"/>
      <c r="F65" s="150"/>
      <c r="G65" s="150"/>
      <c r="H65" s="150"/>
      <c r="I65" s="15" t="b">
        <f>ISBLANK(VLOOKUP(Ergebnisse!F32,Glutaminsre!A3:C18,3))</f>
        <v>1</v>
      </c>
    </row>
    <row r="66" spans="1:9" ht="24" customHeight="1" x14ac:dyDescent="0.45">
      <c r="A66" s="14" t="str">
        <f>IF(Ergebnisse!F32=Ergebnisse!H32,"bitte eingeben:",IF(I65,"","Art der Modifikation:"))</f>
        <v/>
      </c>
      <c r="B66" s="151"/>
      <c r="C66" s="151"/>
      <c r="D66" s="151"/>
      <c r="E66" s="151"/>
      <c r="F66" s="151"/>
      <c r="G66" s="151"/>
      <c r="H66" s="151"/>
      <c r="I66" s="15"/>
    </row>
    <row r="67" spans="1:9" ht="17.7" x14ac:dyDescent="0.55000000000000004">
      <c r="A67" s="66" t="s">
        <v>221</v>
      </c>
      <c r="B67" s="67"/>
      <c r="C67" s="68"/>
      <c r="D67" s="68"/>
      <c r="E67" s="69"/>
      <c r="F67" s="68"/>
      <c r="G67" s="68"/>
      <c r="H67" s="69"/>
    </row>
    <row r="68" spans="1:9" ht="20.100000000000001" customHeight="1" x14ac:dyDescent="0.45">
      <c r="A68" s="70" t="s">
        <v>224</v>
      </c>
      <c r="B68" s="89">
        <f>Natrium!B2</f>
        <v>8</v>
      </c>
      <c r="C68" s="67"/>
      <c r="D68" s="67"/>
      <c r="E68" s="67"/>
      <c r="F68" s="67"/>
      <c r="G68" s="67"/>
      <c r="H68" s="67"/>
    </row>
    <row r="69" spans="1:9" ht="18" customHeight="1" x14ac:dyDescent="0.45">
      <c r="A69" s="71"/>
      <c r="B69" s="67"/>
      <c r="C69" s="67"/>
      <c r="D69" s="72"/>
      <c r="E69" s="67"/>
      <c r="F69" s="67"/>
      <c r="G69" s="67"/>
      <c r="H69" s="67"/>
    </row>
    <row r="70" spans="1:9" ht="20.100000000000001" customHeight="1" x14ac:dyDescent="0.45">
      <c r="A70" s="70" t="s">
        <v>288</v>
      </c>
      <c r="B70" s="89">
        <f>Natrium!B13</f>
        <v>13</v>
      </c>
      <c r="C70" s="90"/>
      <c r="D70" s="89">
        <f>Natrium!D13</f>
        <v>12</v>
      </c>
      <c r="E70" s="67"/>
      <c r="F70" s="67"/>
      <c r="G70" s="67"/>
      <c r="H70" s="67"/>
      <c r="I70" s="15" t="b">
        <f>ISBLANK(VLOOKUP(B70,Natrium!A14:C26,3))</f>
        <v>1</v>
      </c>
    </row>
    <row r="71" spans="1:9" ht="24" customHeight="1" x14ac:dyDescent="0.45">
      <c r="A71" s="73" t="str">
        <f>IF(B70=Natrium!D13,"bitte eingeben:","")</f>
        <v/>
      </c>
      <c r="B71" s="161"/>
      <c r="C71" s="161"/>
      <c r="D71" s="161"/>
      <c r="E71" s="161"/>
      <c r="F71" s="161"/>
      <c r="G71" s="161"/>
      <c r="H71" s="161"/>
    </row>
    <row r="72" spans="1:9" ht="20.100000000000001" customHeight="1" x14ac:dyDescent="0.45">
      <c r="A72" s="70" t="s">
        <v>289</v>
      </c>
      <c r="B72" s="89">
        <f>Natrium!B29</f>
        <v>8</v>
      </c>
      <c r="C72" s="91"/>
      <c r="D72" s="89">
        <f>Natrium!D29</f>
        <v>7</v>
      </c>
      <c r="E72" s="91"/>
      <c r="F72" s="67"/>
      <c r="G72" s="67"/>
      <c r="H72" s="67"/>
      <c r="I72" s="15" t="b">
        <f>ISBLANK(VLOOKUP(B72,Natrium!A30:C37,3))</f>
        <v>1</v>
      </c>
    </row>
    <row r="73" spans="1:9" ht="24" customHeight="1" x14ac:dyDescent="0.45">
      <c r="A73" s="73" t="str">
        <f>IF(B72=Natrium!D29,"bitte eingeben:","")</f>
        <v/>
      </c>
      <c r="B73" s="161"/>
      <c r="C73" s="161"/>
      <c r="D73" s="161"/>
      <c r="E73" s="161"/>
      <c r="F73" s="161"/>
      <c r="G73" s="161"/>
      <c r="H73" s="161"/>
    </row>
    <row r="74" spans="1:9" ht="20.100000000000001" customHeight="1" x14ac:dyDescent="0.45">
      <c r="A74" s="70" t="s">
        <v>253</v>
      </c>
      <c r="B74" s="89">
        <f>Natrium!B40</f>
        <v>4</v>
      </c>
      <c r="C74" s="92"/>
      <c r="D74" s="89">
        <f>Natrium!D40</f>
        <v>3</v>
      </c>
      <c r="E74" s="92"/>
      <c r="F74" s="70"/>
      <c r="G74" s="70"/>
      <c r="H74" s="70"/>
      <c r="I74" s="15" t="b">
        <f>ISBLANK(VLOOKUP(B74,Natrium!A41:C44,3))</f>
        <v>1</v>
      </c>
    </row>
    <row r="75" spans="1:9" ht="24" customHeight="1" x14ac:dyDescent="0.45">
      <c r="A75" s="73" t="str">
        <f>IF(B74=Natrium!D40,"bitte eingeben:","")</f>
        <v/>
      </c>
      <c r="B75" s="161"/>
      <c r="C75" s="161"/>
      <c r="D75" s="161"/>
      <c r="E75" s="161"/>
      <c r="F75" s="161"/>
      <c r="G75" s="161"/>
      <c r="H75" s="161"/>
    </row>
    <row r="76" spans="1:9" ht="20.100000000000001" customHeight="1" x14ac:dyDescent="0.45">
      <c r="A76" s="70" t="s">
        <v>290</v>
      </c>
      <c r="B76" s="92">
        <f>Natrium!B47</f>
        <v>12</v>
      </c>
      <c r="C76" s="92"/>
      <c r="D76" s="92">
        <f>Natrium!D47</f>
        <v>11</v>
      </c>
      <c r="E76" s="92"/>
      <c r="F76" s="70"/>
      <c r="G76" s="70"/>
      <c r="H76" s="70"/>
      <c r="I76" s="15" t="b">
        <f>ISBLANK(VLOOKUP(B76,Natrium!A48:C59,3))</f>
        <v>1</v>
      </c>
    </row>
    <row r="77" spans="1:9" ht="24" customHeight="1" x14ac:dyDescent="0.45">
      <c r="A77" s="73" t="str">
        <f>IF(B76=Natrium!D47,"bitte eingeben:","")</f>
        <v/>
      </c>
      <c r="B77" s="161"/>
      <c r="C77" s="161"/>
      <c r="D77" s="161"/>
      <c r="E77" s="161"/>
      <c r="F77" s="161"/>
      <c r="G77" s="161"/>
      <c r="H77" s="161"/>
    </row>
    <row r="78" spans="1:9" ht="20.100000000000001" customHeight="1" x14ac:dyDescent="0.45">
      <c r="A78" s="70" t="s">
        <v>291</v>
      </c>
      <c r="B78" s="89">
        <f>Natrium!B62</f>
        <v>23</v>
      </c>
      <c r="C78" s="91"/>
      <c r="D78" s="89">
        <f>Natrium!D62</f>
        <v>22</v>
      </c>
      <c r="E78" s="67"/>
      <c r="F78" s="67"/>
      <c r="G78" s="67"/>
      <c r="H78" s="67"/>
      <c r="I78" s="15" t="b">
        <f>ISBLANK(VLOOKUP(F31,Natrium!A63:C85,3))</f>
        <v>1</v>
      </c>
    </row>
    <row r="79" spans="1:9" ht="24" customHeight="1" x14ac:dyDescent="0.45">
      <c r="A79" s="73" t="str">
        <f>IF(F31=Natrium!D62,"bitte eingeben:",IF(I78,"","Art der Modifikation:"))</f>
        <v/>
      </c>
      <c r="B79" s="161"/>
      <c r="C79" s="161"/>
      <c r="D79" s="161"/>
      <c r="E79" s="161"/>
      <c r="F79" s="161"/>
      <c r="G79" s="161"/>
      <c r="H79" s="161"/>
    </row>
  </sheetData>
  <sheetProtection algorithmName="SHA-512" hashValue="lydI0fmnlawQbogIvCSlQo++48QFAxl7h1PiB9WQxHwhzunnTlrUDvIhk93Jo1Bi/H89zFtoH8wAo1L0IXDRJg==" saltValue="1g/6gRH+7XcxwDl4MhHhHw==" spinCount="100000" sheet="1" objects="1" scenarios="1"/>
  <mergeCells count="45">
    <mergeCell ref="A8:G8"/>
    <mergeCell ref="B79:H79"/>
    <mergeCell ref="B41:H41"/>
    <mergeCell ref="B46:H46"/>
    <mergeCell ref="B45:H45"/>
    <mergeCell ref="B44:H44"/>
    <mergeCell ref="B50:H50"/>
    <mergeCell ref="B71:H71"/>
    <mergeCell ref="B73:H73"/>
    <mergeCell ref="B75:H75"/>
    <mergeCell ref="B77:H77"/>
    <mergeCell ref="B56:H56"/>
    <mergeCell ref="B59:H59"/>
    <mergeCell ref="B57:H57"/>
    <mergeCell ref="B60:H60"/>
    <mergeCell ref="B62:H62"/>
    <mergeCell ref="B64:H64"/>
    <mergeCell ref="B61:H61"/>
    <mergeCell ref="B63:H63"/>
    <mergeCell ref="B53:H53"/>
    <mergeCell ref="B51:H51"/>
    <mergeCell ref="B49:H49"/>
    <mergeCell ref="B48:H48"/>
    <mergeCell ref="B35:H35"/>
    <mergeCell ref="B47:H47"/>
    <mergeCell ref="B36:H36"/>
    <mergeCell ref="B37:H37"/>
    <mergeCell ref="B42:H42"/>
    <mergeCell ref="B38:H38"/>
    <mergeCell ref="B40:H40"/>
    <mergeCell ref="B65:H65"/>
    <mergeCell ref="B66:H66"/>
    <mergeCell ref="E3:F3"/>
    <mergeCell ref="A7:G7"/>
    <mergeCell ref="A11:G11"/>
    <mergeCell ref="A12:G12"/>
    <mergeCell ref="A9:G9"/>
    <mergeCell ref="A10:G10"/>
    <mergeCell ref="B4:C4"/>
    <mergeCell ref="A13:G13"/>
    <mergeCell ref="B34:H34"/>
    <mergeCell ref="A14:G14"/>
    <mergeCell ref="B39:H39"/>
    <mergeCell ref="A15:F15"/>
    <mergeCell ref="A16:G16"/>
  </mergeCells>
  <phoneticPr fontId="0" type="noConversion"/>
  <conditionalFormatting sqref="B43">
    <cfRule type="expression" dxfId="42" priority="27" stopIfTrue="1">
      <formula>$F$22-$H$22-1&lt;0</formula>
    </cfRule>
  </conditionalFormatting>
  <conditionalFormatting sqref="B52">
    <cfRule type="expression" dxfId="41" priority="1" stopIfTrue="1">
      <formula>$F$26-$H$26-1&lt;0</formula>
    </cfRule>
  </conditionalFormatting>
  <conditionalFormatting sqref="B71:C71 B73:C73 B75:C75 B77:C77 B79:C79">
    <cfRule type="expression" dxfId="40" priority="16" stopIfTrue="1">
      <formula>OR($B70-$D70=0,NOT(I70))</formula>
    </cfRule>
  </conditionalFormatting>
  <conditionalFormatting sqref="B35:H35">
    <cfRule type="expression" dxfId="39" priority="40" stopIfTrue="1">
      <formula>OR($F$18-$H$18=0,NOT(I34))</formula>
    </cfRule>
  </conditionalFormatting>
  <conditionalFormatting sqref="B37:H37">
    <cfRule type="expression" dxfId="38" priority="41" stopIfTrue="1">
      <formula>OR($F$19-$H$19=0,NOT(I36))</formula>
    </cfRule>
  </conditionalFormatting>
  <conditionalFormatting sqref="B38:H38">
    <cfRule type="expression" dxfId="37" priority="25" stopIfTrue="1">
      <formula>#REF!-5=0</formula>
    </cfRule>
  </conditionalFormatting>
  <conditionalFormatting sqref="B39:H39">
    <cfRule type="expression" dxfId="36" priority="42" stopIfTrue="1">
      <formula>OR($F$20-$H$20=0,NOT(I38))</formula>
    </cfRule>
  </conditionalFormatting>
  <conditionalFormatting sqref="B40:H40">
    <cfRule type="expression" dxfId="35" priority="26" stopIfTrue="1">
      <formula>#REF!-3=0</formula>
    </cfRule>
  </conditionalFormatting>
  <conditionalFormatting sqref="B41:H41">
    <cfRule type="expression" dxfId="34" priority="43" stopIfTrue="1">
      <formula>OR($F$21-$H$21=0,NOT(I40))</formula>
    </cfRule>
  </conditionalFormatting>
  <conditionalFormatting sqref="B44:H44">
    <cfRule type="expression" dxfId="33" priority="44" stopIfTrue="1">
      <formula>OR($F$22-$H$22=0,NOT(I42))</formula>
    </cfRule>
  </conditionalFormatting>
  <conditionalFormatting sqref="B45:H45 B47:H47 B49:H49">
    <cfRule type="expression" dxfId="32" priority="28" stopIfTrue="1">
      <formula>#REF!-14=0</formula>
    </cfRule>
  </conditionalFormatting>
  <conditionalFormatting sqref="B46:H46">
    <cfRule type="expression" dxfId="31" priority="45" stopIfTrue="1">
      <formula>OR($F$23-$H$23=0,NOT(I45))</formula>
    </cfRule>
  </conditionalFormatting>
  <conditionalFormatting sqref="B48:H48">
    <cfRule type="expression" dxfId="30" priority="46" stopIfTrue="1">
      <formula>OR($F$24-$H$24=0,NOT(I47))</formula>
    </cfRule>
  </conditionalFormatting>
  <conditionalFormatting sqref="B50:H50">
    <cfRule type="expression" dxfId="29" priority="47" stopIfTrue="1">
      <formula>OR($F$25-$H$25=0,NOT(I49))</formula>
    </cfRule>
  </conditionalFormatting>
  <conditionalFormatting sqref="B53:H53">
    <cfRule type="expression" dxfId="28" priority="13" stopIfTrue="1">
      <formula>OR($F$26-$H$26=0,NOT(I51))</formula>
    </cfRule>
  </conditionalFormatting>
  <conditionalFormatting sqref="B57:H57">
    <cfRule type="expression" dxfId="27" priority="12" stopIfTrue="1">
      <formula>OR($F$27-$H$27=0,NOT(I56))</formula>
    </cfRule>
  </conditionalFormatting>
  <conditionalFormatting sqref="B60:H60">
    <cfRule type="expression" dxfId="26" priority="6" stopIfTrue="1">
      <formula>OR($F$28-$H$28=0,NOT(I59))</formula>
    </cfRule>
  </conditionalFormatting>
  <conditionalFormatting sqref="B62:H62">
    <cfRule type="expression" dxfId="25" priority="11" stopIfTrue="1">
      <formula>OR($F$29-$H$29=0,NOT(I61))</formula>
    </cfRule>
  </conditionalFormatting>
  <conditionalFormatting sqref="B64:H64 B66:H66">
    <cfRule type="expression" dxfId="24" priority="5" stopIfTrue="1">
      <formula>OR($F$30-$H$30=0,NOT(I63))</formula>
    </cfRule>
  </conditionalFormatting>
  <conditionalFormatting sqref="D71:G71 D73:G73 D75:G75 D77:G77 D79:G79">
    <cfRule type="expression" dxfId="23" priority="18" stopIfTrue="1">
      <formula>OR($B70-$D70=0,NOT(#REF!))</formula>
    </cfRule>
  </conditionalFormatting>
  <conditionalFormatting sqref="F18">
    <cfRule type="expression" dxfId="22" priority="31" stopIfTrue="1">
      <formula>$F$18-$H$18=1</formula>
    </cfRule>
  </conditionalFormatting>
  <conditionalFormatting sqref="F19">
    <cfRule type="expression" dxfId="21" priority="32" stopIfTrue="1">
      <formula>$F$19-$H$19=1</formula>
    </cfRule>
  </conditionalFormatting>
  <conditionalFormatting sqref="F20">
    <cfRule type="expression" dxfId="20" priority="33" stopIfTrue="1">
      <formula>$F$20-$H$20=1</formula>
    </cfRule>
  </conditionalFormatting>
  <conditionalFormatting sqref="F21">
    <cfRule type="expression" dxfId="19" priority="34" stopIfTrue="1">
      <formula>$F$21-$H$21=1</formula>
    </cfRule>
  </conditionalFormatting>
  <conditionalFormatting sqref="F22">
    <cfRule type="expression" dxfId="18" priority="35" stopIfTrue="1">
      <formula>$F$22-$H$22=1</formula>
    </cfRule>
  </conditionalFormatting>
  <conditionalFormatting sqref="F23">
    <cfRule type="expression" dxfId="17" priority="36" stopIfTrue="1">
      <formula>$F$23-$H$23=1</formula>
    </cfRule>
  </conditionalFormatting>
  <conditionalFormatting sqref="F24">
    <cfRule type="expression" dxfId="16" priority="38" stopIfTrue="1">
      <formula>$F$24-$H$24=1</formula>
    </cfRule>
  </conditionalFormatting>
  <conditionalFormatting sqref="F25">
    <cfRule type="expression" dxfId="15" priority="37" stopIfTrue="1">
      <formula>$F$25-$H$25=1</formula>
    </cfRule>
  </conditionalFormatting>
  <conditionalFormatting sqref="F26">
    <cfRule type="expression" dxfId="14" priority="10" stopIfTrue="1">
      <formula>$F$26-$H$26=1</formula>
    </cfRule>
  </conditionalFormatting>
  <conditionalFormatting sqref="F27">
    <cfRule type="expression" dxfId="13" priority="20" stopIfTrue="1">
      <formula>$F$27-$H$27=1</formula>
    </cfRule>
  </conditionalFormatting>
  <conditionalFormatting sqref="F28">
    <cfRule type="expression" dxfId="12" priority="8" stopIfTrue="1">
      <formula>$F$28-$H$28=1</formula>
    </cfRule>
  </conditionalFormatting>
  <conditionalFormatting sqref="F29">
    <cfRule type="expression" dxfId="11" priority="9" stopIfTrue="1">
      <formula>$F$29-$H$29=1</formula>
    </cfRule>
  </conditionalFormatting>
  <conditionalFormatting sqref="F30">
    <cfRule type="expression" dxfId="10" priority="7" stopIfTrue="1">
      <formula>$F$30-$H$30=1</formula>
    </cfRule>
  </conditionalFormatting>
  <conditionalFormatting sqref="F31">
    <cfRule type="expression" dxfId="9" priority="48" stopIfTrue="1">
      <formula>$F$31-H31=1</formula>
    </cfRule>
  </conditionalFormatting>
  <conditionalFormatting sqref="F32">
    <cfRule type="expression" dxfId="8" priority="4" stopIfTrue="1">
      <formula>$F$32-H32=1</formula>
    </cfRule>
  </conditionalFormatting>
  <conditionalFormatting sqref="G18:G20 G23:G25">
    <cfRule type="cellIs" dxfId="7" priority="29" stopIfTrue="1" operator="equal">
      <formula>10</formula>
    </cfRule>
  </conditionalFormatting>
  <conditionalFormatting sqref="G26:G30">
    <cfRule type="expression" dxfId="6" priority="21" stopIfTrue="1">
      <formula>$G$26-$I$26=1</formula>
    </cfRule>
  </conditionalFormatting>
  <conditionalFormatting sqref="H18:H19 H22:H23">
    <cfRule type="cellIs" dxfId="5" priority="22" stopIfTrue="1" operator="equal">
      <formula>6</formula>
    </cfRule>
  </conditionalFormatting>
  <conditionalFormatting sqref="H31:H32">
    <cfRule type="expression" dxfId="4" priority="3" stopIfTrue="1">
      <formula>$G$26-$I$26=1</formula>
    </cfRule>
  </conditionalFormatting>
  <conditionalFormatting sqref="H71 H73 H75 H77 H79">
    <cfRule type="expression" dxfId="3" priority="17" stopIfTrue="1">
      <formula>OR($B70-$D70=0,NOT(K70))</formula>
    </cfRule>
  </conditionalFormatting>
  <conditionalFormatting sqref="I18:I23">
    <cfRule type="cellIs" dxfId="2" priority="24" stopIfTrue="1" operator="equal">
      <formula>11</formula>
    </cfRule>
  </conditionalFormatting>
  <conditionalFormatting sqref="I26:I30">
    <cfRule type="cellIs" dxfId="1" priority="19" stopIfTrue="1" operator="equal">
      <formula>11</formula>
    </cfRule>
  </conditionalFormatting>
  <conditionalFormatting sqref="J18:J22">
    <cfRule type="cellIs" dxfId="0" priority="23" stopIfTrue="1" operator="equal">
      <formula>15</formula>
    </cfRule>
  </conditionalFormatting>
  <hyperlinks>
    <hyperlink ref="B4" r:id="rId1" xr:uid="{00000000-0004-0000-0800-000000000000}"/>
  </hyperlinks>
  <pageMargins left="0.59055118110236227"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2"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33</xdr:row>
                    <xdr:rowOff>21167</xdr:rowOff>
                  </from>
                  <to>
                    <xdr:col>7</xdr:col>
                    <xdr:colOff>296333</xdr:colOff>
                    <xdr:row>34</xdr:row>
                    <xdr:rowOff>8467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35</xdr:row>
                    <xdr:rowOff>21167</xdr:rowOff>
                  </from>
                  <to>
                    <xdr:col>7</xdr:col>
                    <xdr:colOff>296333</xdr:colOff>
                    <xdr:row>36</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37</xdr:row>
                    <xdr:rowOff>21167</xdr:rowOff>
                  </from>
                  <to>
                    <xdr:col>7</xdr:col>
                    <xdr:colOff>296333</xdr:colOff>
                    <xdr:row>38</xdr:row>
                    <xdr:rowOff>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39</xdr:row>
                    <xdr:rowOff>8467</xdr:rowOff>
                  </from>
                  <to>
                    <xdr:col>7</xdr:col>
                    <xdr:colOff>296333</xdr:colOff>
                    <xdr:row>39</xdr:row>
                    <xdr:rowOff>173567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41</xdr:row>
                    <xdr:rowOff>0</xdr:rowOff>
                  </from>
                  <to>
                    <xdr:col>7</xdr:col>
                    <xdr:colOff>296333</xdr:colOff>
                    <xdr:row>41</xdr:row>
                    <xdr:rowOff>173567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44</xdr:row>
                    <xdr:rowOff>0</xdr:rowOff>
                  </from>
                  <to>
                    <xdr:col>7</xdr:col>
                    <xdr:colOff>296333</xdr:colOff>
                    <xdr:row>44</xdr:row>
                    <xdr:rowOff>160867</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46</xdr:row>
                    <xdr:rowOff>8467</xdr:rowOff>
                  </from>
                  <to>
                    <xdr:col>7</xdr:col>
                    <xdr:colOff>296333</xdr:colOff>
                    <xdr:row>46</xdr:row>
                    <xdr:rowOff>173567</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21167</xdr:colOff>
                    <xdr:row>48</xdr:row>
                    <xdr:rowOff>8467</xdr:rowOff>
                  </from>
                  <to>
                    <xdr:col>7</xdr:col>
                    <xdr:colOff>296333</xdr:colOff>
                    <xdr:row>48</xdr:row>
                    <xdr:rowOff>173567</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21167</xdr:colOff>
                    <xdr:row>14</xdr:row>
                    <xdr:rowOff>105833</xdr:rowOff>
                  </from>
                  <to>
                    <xdr:col>7</xdr:col>
                    <xdr:colOff>8467</xdr:colOff>
                    <xdr:row>14</xdr:row>
                    <xdr:rowOff>334433</xdr:rowOff>
                  </to>
                </anchor>
              </controlPr>
            </control>
          </mc:Choice>
        </mc:AlternateContent>
        <mc:AlternateContent xmlns:mc="http://schemas.openxmlformats.org/markup-compatibility/2006">
          <mc:Choice Requires="x14">
            <control shapeId="2120" r:id="rId14" name="Drop Down 72">
              <controlPr locked="0" defaultSize="0" autoLine="0" autoPict="0">
                <anchor moveWithCells="1">
                  <from>
                    <xdr:col>1</xdr:col>
                    <xdr:colOff>29633</xdr:colOff>
                    <xdr:row>50</xdr:row>
                    <xdr:rowOff>8467</xdr:rowOff>
                  </from>
                  <to>
                    <xdr:col>7</xdr:col>
                    <xdr:colOff>304800</xdr:colOff>
                    <xdr:row>50</xdr:row>
                    <xdr:rowOff>173567</xdr:rowOff>
                  </to>
                </anchor>
              </controlPr>
            </control>
          </mc:Choice>
        </mc:AlternateContent>
        <mc:AlternateContent xmlns:mc="http://schemas.openxmlformats.org/markup-compatibility/2006">
          <mc:Choice Requires="x14">
            <control shapeId="2122" r:id="rId15" name="Drop Down 74">
              <controlPr locked="0" defaultSize="0" autoLine="0" autoPict="0">
                <anchor moveWithCells="1">
                  <from>
                    <xdr:col>1</xdr:col>
                    <xdr:colOff>8467</xdr:colOff>
                    <xdr:row>67</xdr:row>
                    <xdr:rowOff>21167</xdr:rowOff>
                  </from>
                  <to>
                    <xdr:col>2</xdr:col>
                    <xdr:colOff>143933</xdr:colOff>
                    <xdr:row>67</xdr:row>
                    <xdr:rowOff>160867</xdr:rowOff>
                  </to>
                </anchor>
              </controlPr>
            </control>
          </mc:Choice>
        </mc:AlternateContent>
        <mc:AlternateContent xmlns:mc="http://schemas.openxmlformats.org/markup-compatibility/2006">
          <mc:Choice Requires="x14">
            <control shapeId="2123" r:id="rId16" name="Drop Down 75">
              <controlPr locked="0" defaultSize="0" autoLine="0" autoPict="0">
                <anchor moveWithCells="1">
                  <from>
                    <xdr:col>1</xdr:col>
                    <xdr:colOff>29633</xdr:colOff>
                    <xdr:row>69</xdr:row>
                    <xdr:rowOff>21167</xdr:rowOff>
                  </from>
                  <to>
                    <xdr:col>6</xdr:col>
                    <xdr:colOff>0</xdr:colOff>
                    <xdr:row>69</xdr:row>
                    <xdr:rowOff>160867</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29633</xdr:colOff>
                    <xdr:row>71</xdr:row>
                    <xdr:rowOff>21167</xdr:rowOff>
                  </from>
                  <to>
                    <xdr:col>6</xdr:col>
                    <xdr:colOff>0</xdr:colOff>
                    <xdr:row>71</xdr:row>
                    <xdr:rowOff>160867</xdr:rowOff>
                  </to>
                </anchor>
              </controlPr>
            </control>
          </mc:Choice>
        </mc:AlternateContent>
        <mc:AlternateContent xmlns:mc="http://schemas.openxmlformats.org/markup-compatibility/2006">
          <mc:Choice Requires="x14">
            <control shapeId="2125" r:id="rId18" name="Drop Down 77">
              <controlPr locked="0" defaultSize="0" autoLine="0" autoPict="0">
                <anchor moveWithCells="1">
                  <from>
                    <xdr:col>1</xdr:col>
                    <xdr:colOff>29633</xdr:colOff>
                    <xdr:row>73</xdr:row>
                    <xdr:rowOff>21167</xdr:rowOff>
                  </from>
                  <to>
                    <xdr:col>6</xdr:col>
                    <xdr:colOff>0</xdr:colOff>
                    <xdr:row>73</xdr:row>
                    <xdr:rowOff>160867</xdr:rowOff>
                  </to>
                </anchor>
              </controlPr>
            </control>
          </mc:Choice>
        </mc:AlternateContent>
        <mc:AlternateContent xmlns:mc="http://schemas.openxmlformats.org/markup-compatibility/2006">
          <mc:Choice Requires="x14">
            <control shapeId="2126" r:id="rId19" name="Drop Down 78">
              <controlPr locked="0" defaultSize="0" autoLine="0" autoPict="0">
                <anchor moveWithCells="1">
                  <from>
                    <xdr:col>1</xdr:col>
                    <xdr:colOff>29633</xdr:colOff>
                    <xdr:row>75</xdr:row>
                    <xdr:rowOff>33867</xdr:rowOff>
                  </from>
                  <to>
                    <xdr:col>6</xdr:col>
                    <xdr:colOff>0</xdr:colOff>
                    <xdr:row>75</xdr:row>
                    <xdr:rowOff>186267</xdr:rowOff>
                  </to>
                </anchor>
              </controlPr>
            </control>
          </mc:Choice>
        </mc:AlternateContent>
        <mc:AlternateContent xmlns:mc="http://schemas.openxmlformats.org/markup-compatibility/2006">
          <mc:Choice Requires="x14">
            <control shapeId="2127" r:id="rId20" name="Drop Down 79">
              <controlPr locked="0" defaultSize="0" autoLine="0" autoPict="0">
                <anchor moveWithCells="1">
                  <from>
                    <xdr:col>1</xdr:col>
                    <xdr:colOff>29633</xdr:colOff>
                    <xdr:row>77</xdr:row>
                    <xdr:rowOff>8467</xdr:rowOff>
                  </from>
                  <to>
                    <xdr:col>6</xdr:col>
                    <xdr:colOff>0</xdr:colOff>
                    <xdr:row>77</xdr:row>
                    <xdr:rowOff>160867</xdr:rowOff>
                  </to>
                </anchor>
              </controlPr>
            </control>
          </mc:Choice>
        </mc:AlternateContent>
        <mc:AlternateContent xmlns:mc="http://schemas.openxmlformats.org/markup-compatibility/2006">
          <mc:Choice Requires="x14">
            <control shapeId="2128" r:id="rId21" name="Drop Down 80">
              <controlPr locked="0" defaultSize="0" autoLine="0" autoPict="0">
                <anchor moveWithCells="1">
                  <from>
                    <xdr:col>1</xdr:col>
                    <xdr:colOff>29633</xdr:colOff>
                    <xdr:row>55</xdr:row>
                    <xdr:rowOff>8467</xdr:rowOff>
                  </from>
                  <to>
                    <xdr:col>7</xdr:col>
                    <xdr:colOff>304800</xdr:colOff>
                    <xdr:row>55</xdr:row>
                    <xdr:rowOff>173567</xdr:rowOff>
                  </to>
                </anchor>
              </controlPr>
            </control>
          </mc:Choice>
        </mc:AlternateContent>
        <mc:AlternateContent xmlns:mc="http://schemas.openxmlformats.org/markup-compatibility/2006">
          <mc:Choice Requires="x14">
            <control shapeId="2129" r:id="rId22" name="Drop Down 81">
              <controlPr locked="0" defaultSize="0" autoLine="0" autoPict="0">
                <anchor moveWithCells="1">
                  <from>
                    <xdr:col>1</xdr:col>
                    <xdr:colOff>29633</xdr:colOff>
                    <xdr:row>58</xdr:row>
                    <xdr:rowOff>8467</xdr:rowOff>
                  </from>
                  <to>
                    <xdr:col>7</xdr:col>
                    <xdr:colOff>304800</xdr:colOff>
                    <xdr:row>58</xdr:row>
                    <xdr:rowOff>173567</xdr:rowOff>
                  </to>
                </anchor>
              </controlPr>
            </control>
          </mc:Choice>
        </mc:AlternateContent>
        <mc:AlternateContent xmlns:mc="http://schemas.openxmlformats.org/markup-compatibility/2006">
          <mc:Choice Requires="x14">
            <control shapeId="2130" r:id="rId23" name="Drop Down 82">
              <controlPr locked="0" defaultSize="0" autoLine="0" autoPict="0">
                <anchor moveWithCells="1">
                  <from>
                    <xdr:col>1</xdr:col>
                    <xdr:colOff>29633</xdr:colOff>
                    <xdr:row>60</xdr:row>
                    <xdr:rowOff>8467</xdr:rowOff>
                  </from>
                  <to>
                    <xdr:col>7</xdr:col>
                    <xdr:colOff>304800</xdr:colOff>
                    <xdr:row>60</xdr:row>
                    <xdr:rowOff>173567</xdr:rowOff>
                  </to>
                </anchor>
              </controlPr>
            </control>
          </mc:Choice>
        </mc:AlternateContent>
        <mc:AlternateContent xmlns:mc="http://schemas.openxmlformats.org/markup-compatibility/2006">
          <mc:Choice Requires="x14">
            <control shapeId="2131" r:id="rId24" name="Drop Down 83">
              <controlPr locked="0" defaultSize="0" autoLine="0" autoPict="0">
                <anchor moveWithCells="1">
                  <from>
                    <xdr:col>1</xdr:col>
                    <xdr:colOff>29633</xdr:colOff>
                    <xdr:row>62</xdr:row>
                    <xdr:rowOff>8467</xdr:rowOff>
                  </from>
                  <to>
                    <xdr:col>7</xdr:col>
                    <xdr:colOff>304800</xdr:colOff>
                    <xdr:row>62</xdr:row>
                    <xdr:rowOff>173567</xdr:rowOff>
                  </to>
                </anchor>
              </controlPr>
            </control>
          </mc:Choice>
        </mc:AlternateContent>
        <mc:AlternateContent xmlns:mc="http://schemas.openxmlformats.org/markup-compatibility/2006">
          <mc:Choice Requires="x14">
            <control shapeId="2132" r:id="rId25" name="Drop Down 84">
              <controlPr locked="0" defaultSize="0" autoLine="0" autoPict="0">
                <anchor moveWithCells="1">
                  <from>
                    <xdr:col>1</xdr:col>
                    <xdr:colOff>29633</xdr:colOff>
                    <xdr:row>64</xdr:row>
                    <xdr:rowOff>8467</xdr:rowOff>
                  </from>
                  <to>
                    <xdr:col>7</xdr:col>
                    <xdr:colOff>304800</xdr:colOff>
                    <xdr:row>64</xdr:row>
                    <xdr:rowOff>182033</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20</v>
      </c>
      <c r="H1" s="108">
        <f>COUNTA(A2:G38)</f>
        <v>0</v>
      </c>
    </row>
    <row r="2" spans="1:8" x14ac:dyDescent="0.5">
      <c r="A2" s="164"/>
      <c r="B2" s="164"/>
      <c r="C2" s="164"/>
      <c r="D2" s="164"/>
      <c r="E2" s="164"/>
      <c r="F2" s="164"/>
      <c r="G2" s="164"/>
    </row>
    <row r="3" spans="1:8" x14ac:dyDescent="0.5">
      <c r="A3" s="164"/>
      <c r="B3" s="164"/>
      <c r="C3" s="164"/>
      <c r="D3" s="164"/>
      <c r="E3" s="164"/>
      <c r="F3" s="164"/>
      <c r="G3" s="164"/>
    </row>
    <row r="4" spans="1:8" x14ac:dyDescent="0.5">
      <c r="A4" s="164"/>
      <c r="B4" s="164"/>
      <c r="C4" s="164"/>
      <c r="D4" s="164"/>
      <c r="E4" s="164"/>
      <c r="F4" s="164"/>
      <c r="G4" s="164"/>
    </row>
    <row r="5" spans="1:8" x14ac:dyDescent="0.5">
      <c r="A5" s="164"/>
      <c r="B5" s="164"/>
      <c r="C5" s="164"/>
      <c r="D5" s="164"/>
      <c r="E5" s="164"/>
      <c r="F5" s="164"/>
      <c r="G5" s="164"/>
    </row>
    <row r="6" spans="1:8" x14ac:dyDescent="0.5">
      <c r="A6" s="164"/>
      <c r="B6" s="164"/>
      <c r="C6" s="164"/>
      <c r="D6" s="164"/>
      <c r="E6" s="164"/>
      <c r="F6" s="164"/>
      <c r="G6" s="164"/>
    </row>
    <row r="7" spans="1:8" x14ac:dyDescent="0.5">
      <c r="A7" s="164"/>
      <c r="B7" s="164"/>
      <c r="C7" s="164"/>
      <c r="D7" s="164"/>
      <c r="E7" s="164"/>
      <c r="F7" s="164"/>
      <c r="G7" s="164"/>
    </row>
    <row r="8" spans="1:8" x14ac:dyDescent="0.5">
      <c r="A8" s="164"/>
      <c r="B8" s="164"/>
      <c r="C8" s="164"/>
      <c r="D8" s="164"/>
      <c r="E8" s="164"/>
      <c r="F8" s="164"/>
      <c r="G8" s="164"/>
    </row>
    <row r="9" spans="1:8" x14ac:dyDescent="0.5">
      <c r="A9" s="164"/>
      <c r="B9" s="164"/>
      <c r="C9" s="164"/>
      <c r="D9" s="164"/>
      <c r="E9" s="164"/>
      <c r="F9" s="164"/>
      <c r="G9" s="164"/>
    </row>
    <row r="10" spans="1:8" x14ac:dyDescent="0.5">
      <c r="A10" s="164"/>
      <c r="B10" s="164"/>
      <c r="C10" s="164"/>
      <c r="D10" s="164"/>
      <c r="E10" s="164"/>
      <c r="F10" s="164"/>
      <c r="G10" s="164"/>
    </row>
    <row r="11" spans="1:8" x14ac:dyDescent="0.5">
      <c r="A11" s="164"/>
      <c r="B11" s="164"/>
      <c r="C11" s="164"/>
      <c r="D11" s="164"/>
      <c r="E11" s="164"/>
      <c r="F11" s="164"/>
      <c r="G11" s="164"/>
    </row>
    <row r="12" spans="1:8" x14ac:dyDescent="0.5">
      <c r="A12" s="164"/>
      <c r="B12" s="164"/>
      <c r="C12" s="164"/>
      <c r="D12" s="164"/>
      <c r="E12" s="164"/>
      <c r="F12" s="164"/>
      <c r="G12" s="164"/>
    </row>
    <row r="13" spans="1:8" x14ac:dyDescent="0.5">
      <c r="A13" s="164"/>
      <c r="B13" s="164"/>
      <c r="C13" s="164"/>
      <c r="D13" s="164"/>
      <c r="E13" s="164"/>
      <c r="F13" s="164"/>
      <c r="G13" s="164"/>
    </row>
    <row r="14" spans="1:8" x14ac:dyDescent="0.5">
      <c r="A14" s="164"/>
      <c r="B14" s="164"/>
      <c r="C14" s="164"/>
      <c r="D14" s="164"/>
      <c r="E14" s="164"/>
      <c r="F14" s="164"/>
      <c r="G14" s="164"/>
    </row>
    <row r="15" spans="1:8" x14ac:dyDescent="0.5">
      <c r="A15" s="164"/>
      <c r="B15" s="164"/>
      <c r="C15" s="164"/>
      <c r="D15" s="164"/>
      <c r="E15" s="164"/>
      <c r="F15" s="164"/>
      <c r="G15" s="164"/>
    </row>
    <row r="16" spans="1:8" x14ac:dyDescent="0.5">
      <c r="A16" s="164"/>
      <c r="B16" s="164"/>
      <c r="C16" s="164"/>
      <c r="D16" s="164"/>
      <c r="E16" s="164"/>
      <c r="F16" s="164"/>
      <c r="G16" s="164"/>
    </row>
    <row r="17" spans="1:7" x14ac:dyDescent="0.5">
      <c r="A17" s="164"/>
      <c r="B17" s="164"/>
      <c r="C17" s="164"/>
      <c r="D17" s="164"/>
      <c r="E17" s="164"/>
      <c r="F17" s="164"/>
      <c r="G17" s="164"/>
    </row>
    <row r="18" spans="1:7" x14ac:dyDescent="0.5">
      <c r="A18" s="164"/>
      <c r="B18" s="164"/>
      <c r="C18" s="164"/>
      <c r="D18" s="164"/>
      <c r="E18" s="164"/>
      <c r="F18" s="164"/>
      <c r="G18" s="164"/>
    </row>
    <row r="19" spans="1:7" x14ac:dyDescent="0.5">
      <c r="A19" s="164"/>
      <c r="B19" s="164"/>
      <c r="C19" s="164"/>
      <c r="D19" s="164"/>
      <c r="E19" s="164"/>
      <c r="F19" s="164"/>
      <c r="G19" s="164"/>
    </row>
    <row r="20" spans="1:7" x14ac:dyDescent="0.5">
      <c r="A20" s="164"/>
      <c r="B20" s="164"/>
      <c r="C20" s="164"/>
      <c r="D20" s="164"/>
      <c r="E20" s="164"/>
      <c r="F20" s="164"/>
      <c r="G20" s="164"/>
    </row>
    <row r="21" spans="1:7" x14ac:dyDescent="0.5">
      <c r="A21" s="164"/>
      <c r="B21" s="164"/>
      <c r="C21" s="164"/>
      <c r="D21" s="164"/>
      <c r="E21" s="164"/>
      <c r="F21" s="164"/>
      <c r="G21" s="164"/>
    </row>
    <row r="22" spans="1:7" x14ac:dyDescent="0.5">
      <c r="A22" s="164"/>
      <c r="B22" s="164"/>
      <c r="C22" s="164"/>
      <c r="D22" s="164"/>
      <c r="E22" s="164"/>
      <c r="F22" s="164"/>
      <c r="G22" s="164"/>
    </row>
    <row r="23" spans="1:7" x14ac:dyDescent="0.5">
      <c r="A23" s="164"/>
      <c r="B23" s="164"/>
      <c r="C23" s="164"/>
      <c r="D23" s="164"/>
      <c r="E23" s="164"/>
      <c r="F23" s="164"/>
      <c r="G23" s="164"/>
    </row>
    <row r="24" spans="1:7" x14ac:dyDescent="0.5">
      <c r="A24" s="164"/>
      <c r="B24" s="164"/>
      <c r="C24" s="164"/>
      <c r="D24" s="164"/>
      <c r="E24" s="164"/>
      <c r="F24" s="164"/>
      <c r="G24" s="164"/>
    </row>
    <row r="25" spans="1:7" x14ac:dyDescent="0.5">
      <c r="A25" s="164"/>
      <c r="B25" s="164"/>
      <c r="C25" s="164"/>
      <c r="D25" s="164"/>
      <c r="E25" s="164"/>
      <c r="F25" s="164"/>
      <c r="G25" s="164"/>
    </row>
    <row r="26" spans="1:7" x14ac:dyDescent="0.5">
      <c r="A26" s="164"/>
      <c r="B26" s="164"/>
      <c r="C26" s="164"/>
      <c r="D26" s="164"/>
      <c r="E26" s="164"/>
      <c r="F26" s="164"/>
      <c r="G26" s="164"/>
    </row>
    <row r="27" spans="1:7" x14ac:dyDescent="0.5">
      <c r="A27" s="164"/>
      <c r="B27" s="164"/>
      <c r="C27" s="164"/>
      <c r="D27" s="164"/>
      <c r="E27" s="164"/>
      <c r="F27" s="164"/>
      <c r="G27" s="164"/>
    </row>
    <row r="28" spans="1:7" x14ac:dyDescent="0.5">
      <c r="A28" s="164"/>
      <c r="B28" s="164"/>
      <c r="C28" s="164"/>
      <c r="D28" s="164"/>
      <c r="E28" s="164"/>
      <c r="F28" s="164"/>
      <c r="G28" s="164"/>
    </row>
    <row r="29" spans="1:7" x14ac:dyDescent="0.5">
      <c r="A29" s="164"/>
      <c r="B29" s="164"/>
      <c r="C29" s="164"/>
      <c r="D29" s="164"/>
      <c r="E29" s="164"/>
      <c r="F29" s="164"/>
      <c r="G29" s="164"/>
    </row>
    <row r="30" spans="1:7" x14ac:dyDescent="0.5">
      <c r="A30" s="164"/>
      <c r="B30" s="164"/>
      <c r="C30" s="164"/>
      <c r="D30" s="164"/>
      <c r="E30" s="164"/>
      <c r="F30" s="164"/>
      <c r="G30" s="164"/>
    </row>
    <row r="31" spans="1:7" x14ac:dyDescent="0.5">
      <c r="A31" s="164"/>
      <c r="B31" s="164"/>
      <c r="C31" s="164"/>
      <c r="D31" s="164"/>
      <c r="E31" s="164"/>
      <c r="F31" s="164"/>
      <c r="G31" s="164"/>
    </row>
    <row r="32" spans="1:7" x14ac:dyDescent="0.5">
      <c r="A32" s="164"/>
      <c r="B32" s="164"/>
      <c r="C32" s="164"/>
      <c r="D32" s="164"/>
      <c r="E32" s="164"/>
      <c r="F32" s="164"/>
      <c r="G32" s="164"/>
    </row>
    <row r="33" spans="1:7" x14ac:dyDescent="0.5">
      <c r="A33" s="164"/>
      <c r="B33" s="164"/>
      <c r="C33" s="164"/>
      <c r="D33" s="164"/>
      <c r="E33" s="164"/>
      <c r="F33" s="164"/>
      <c r="G33" s="164"/>
    </row>
    <row r="34" spans="1:7" x14ac:dyDescent="0.5">
      <c r="A34" s="164"/>
      <c r="B34" s="164"/>
      <c r="C34" s="164"/>
      <c r="D34" s="164"/>
      <c r="E34" s="164"/>
      <c r="F34" s="164"/>
      <c r="G34" s="164"/>
    </row>
    <row r="35" spans="1:7" x14ac:dyDescent="0.5">
      <c r="A35" s="164"/>
      <c r="B35" s="164"/>
      <c r="C35" s="164"/>
      <c r="D35" s="164"/>
      <c r="E35" s="164"/>
      <c r="F35" s="164"/>
      <c r="G35" s="164"/>
    </row>
    <row r="36" spans="1:7" x14ac:dyDescent="0.5">
      <c r="A36" s="164"/>
      <c r="B36" s="164"/>
      <c r="C36" s="164"/>
      <c r="D36" s="164"/>
      <c r="E36" s="164"/>
      <c r="F36" s="164"/>
      <c r="G36" s="164"/>
    </row>
    <row r="37" spans="1:7" x14ac:dyDescent="0.5">
      <c r="A37" s="164"/>
      <c r="B37" s="164"/>
      <c r="C37" s="164"/>
      <c r="D37" s="164"/>
      <c r="E37" s="164"/>
      <c r="F37" s="164"/>
      <c r="G37" s="164"/>
    </row>
    <row r="38" spans="1:7" x14ac:dyDescent="0.5">
      <c r="A38" s="164"/>
      <c r="B38" s="164"/>
      <c r="C38" s="164"/>
      <c r="D38" s="164"/>
      <c r="E38" s="164"/>
      <c r="F38" s="164"/>
      <c r="G38" s="164"/>
    </row>
  </sheetData>
  <sheetProtection algorithmName="SHA-512" hashValue="nl3pE48vzijNGyczFEVSSloI+966f/VRW8bjBmjmK5jIaMMqMzPL0Fo4aWFwvO+j+V3Ph+HLLG+EZz40N46Fsg==" saltValue="ZQ5zXbNjDNKRe9NWTy0coQ=="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5</vt:i4>
      </vt:variant>
    </vt:vector>
  </HeadingPairs>
  <TitlesOfParts>
    <vt:vector size="31" baseType="lpstr">
      <vt:lpstr>Auswertung</vt:lpstr>
      <vt:lpstr>Datenübernahme</vt:lpstr>
      <vt:lpstr>Signifikanz</vt:lpstr>
      <vt:lpstr>Ausfüllhinweise</vt:lpstr>
      <vt:lpstr>Kurzanleitung</vt:lpstr>
      <vt:lpstr>Kontakt</vt:lpstr>
      <vt:lpstr>Teilnehmerdaten</vt:lpstr>
      <vt:lpstr>Ergebnisse</vt:lpstr>
      <vt:lpstr>Mitteilungen</vt:lpstr>
      <vt:lpstr>Asche</vt:lpstr>
      <vt:lpstr>Glutaminsre</vt:lpstr>
      <vt:lpstr>Rohprotein</vt:lpstr>
      <vt:lpstr>Lycopin</vt:lpstr>
      <vt:lpstr>Natrium</vt:lpstr>
      <vt:lpstr>Dichte</vt:lpstr>
      <vt:lpstr>pHWert</vt:lpstr>
      <vt:lpstr>Gesamtsre</vt:lpstr>
      <vt:lpstr>Citronensre</vt:lpstr>
      <vt:lpstr>Kochsalz</vt:lpstr>
      <vt:lpstr>Gestamttrocken</vt:lpstr>
      <vt:lpstr>LoeslichTrocken</vt:lpstr>
      <vt:lpstr>GluFruSac</vt:lpstr>
      <vt:lpstr>Benzoesre</vt:lpstr>
      <vt:lpstr>Sorbinsre</vt:lpstr>
      <vt:lpstr>Formolzahl</vt:lpstr>
      <vt:lpstr>Ergosterol</vt:lpstr>
      <vt:lpstr>Auswertung!_ftn1</vt:lpstr>
      <vt:lpstr>Datenübernahme!Druckbereich</vt:lpstr>
      <vt:lpstr>Ergebnisse!Druckbereich</vt:lpstr>
      <vt:lpstr>Signifikanz!Druckbereich</vt:lpstr>
      <vt:lpstr>Ausfüllhinweise!OLE_LINK1</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2024-06-06T20:12:19Z</cp:lastPrinted>
  <dcterms:created xsi:type="dcterms:W3CDTF">2005-02-14T18:41:01Z</dcterms:created>
  <dcterms:modified xsi:type="dcterms:W3CDTF">2024-06-06T20:22:32Z</dcterms:modified>
</cp:coreProperties>
</file>