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07C2C969-565B-4EF0-B628-B91C1F22367E}" xr6:coauthVersionLast="47" xr6:coauthVersionMax="47" xr10:uidLastSave="{00000000-0000-0000-0000-000000000000}"/>
  <workbookProtection workbookAlgorithmName="SHA-512" workbookHashValue="P7m87PBm99htLInTCMv/qo+18fufEHPbomFS9FZcTqD8IFLfXL3MjEhXzQaCog0NmO4vPc8ygVIUB8fhSNldqg==" workbookSaltValue="uW3HtQSsFu6I/KwYhZZDTg==" workbookSpinCount="100000" lockStructure="1"/>
  <bookViews>
    <workbookView xWindow="-93" yWindow="-93" windowWidth="25786" windowHeight="13986" firstSheet="2" activeTab="7" xr2:uid="{00000000-000D-0000-FFFF-FFFF00000000}"/>
  </bookViews>
  <sheets>
    <sheet name="Significance" sheetId="77" r:id="rId1"/>
    <sheet name="Reporting" sheetId="78" r:id="rId2"/>
    <sheet name="Auswertung" sheetId="80" r:id="rId3"/>
    <sheet name="Datenübernahme" sheetId="81" r:id="rId4"/>
    <sheet name="Signifikanz" sheetId="82" r:id="rId5"/>
    <sheet name="Ausfüllhinweise" sheetId="83" r:id="rId6"/>
    <sheet name="Kurzanleitung" sheetId="84" r:id="rId7"/>
    <sheet name="Kontakt" sheetId="68" r:id="rId8"/>
    <sheet name="Teilnehmerdaten" sheetId="17" state="hidden" r:id="rId9"/>
    <sheet name="Ergebnisse" sheetId="5" r:id="rId10"/>
    <sheet name="Mitteilungen" sheetId="15" r:id="rId11"/>
    <sheet name="Farbstoffe_qual" sheetId="69" state="hidden" r:id="rId12"/>
    <sheet name="Farbstoffe" sheetId="70" state="hidden" r:id="rId13"/>
    <sheet name="Wasser" sheetId="75" state="hidden" r:id="rId14"/>
    <sheet name="Lactat" sheetId="21" state="hidden" r:id="rId15"/>
    <sheet name="Natamycin" sheetId="74" state="hidden" r:id="rId16"/>
    <sheet name="aw" sheetId="73" state="hidden" r:id="rId17"/>
    <sheet name="Cellulose_qual" sheetId="71" state="hidden" r:id="rId18"/>
    <sheet name="Cellulose_quan" sheetId="72" state="hidden" r:id="rId19"/>
    <sheet name="pHWert" sheetId="61" state="hidden" r:id="rId20"/>
    <sheet name="Nitrit" sheetId="22" state="hidden" r:id="rId21"/>
    <sheet name="Nitrat" sheetId="23" state="hidden" r:id="rId22"/>
    <sheet name="Gluconsäure" sheetId="37" state="hidden" r:id="rId23"/>
    <sheet name="Sorbinsäure" sheetId="47"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Ergebnisse!$A$1:$H$68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7">#REF!</definedName>
    <definedName name="Parameter2" localSheetId="18">#REF!</definedName>
    <definedName name="Parameter2" localSheetId="7">#REF!</definedName>
    <definedName name="Parameter2" localSheetId="23">Sorbinsäure!$B$3:$B$17</definedName>
    <definedName name="Parameter2" localSheetId="13">#REF!</definedName>
    <definedName name="Parameter2">Lactat!$B$3:$B$16</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6">[4]Parameter2!$B$3:$B$18</definedName>
    <definedName name="test" localSheetId="17">[5]Parameter2!$B$3:$B$18</definedName>
    <definedName name="test" localSheetId="18">[5]Parameter2!$B$3:$B$18</definedName>
    <definedName name="test" localSheetId="11">[1]Parameter2!$B$3:$B$18</definedName>
    <definedName name="test" localSheetId="7">[5]Parameter2!$B$3:$B$18</definedName>
    <definedName name="test" localSheetId="6">[6]Parameter2!$B$3:$B$18</definedName>
    <definedName name="test" localSheetId="15">[1]Parameter2!$B$3:$B$18</definedName>
    <definedName name="test" localSheetId="1">[7]Parameter2!$B$3:$B$18</definedName>
    <definedName name="test" localSheetId="13">[4]Parameter2!$B$3:$B$18</definedName>
    <definedName name="test">[1]Parameter2!$B$3:$B$18</definedName>
    <definedName name="test1" localSheetId="5">[8]Parameter2!$B$3:$B$18</definedName>
    <definedName name="test1" localSheetId="6">[8]Parameter2!$B$3:$B$18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1" l="1"/>
  <c r="A14" i="5" l="1"/>
  <c r="A13" i="5"/>
  <c r="B11" i="17"/>
  <c r="B10" i="17"/>
  <c r="F5" i="5" l="1"/>
  <c r="F4" i="5"/>
  <c r="F35" i="5" l="1"/>
  <c r="I57" i="5" s="1"/>
  <c r="C28" i="17"/>
  <c r="B28" i="17"/>
  <c r="C27" i="17"/>
  <c r="B27" i="17"/>
  <c r="C26" i="17"/>
  <c r="B26" i="17"/>
  <c r="C25" i="17"/>
  <c r="B25" i="17"/>
  <c r="C24" i="17"/>
  <c r="B24" i="17"/>
  <c r="C23" i="17"/>
  <c r="B23" i="17"/>
  <c r="B14" i="17"/>
  <c r="C14" i="17"/>
  <c r="B15" i="17"/>
  <c r="C15" i="17"/>
  <c r="B16" i="17"/>
  <c r="C16" i="17"/>
  <c r="B17" i="17"/>
  <c r="C17" i="17"/>
  <c r="B18" i="17"/>
  <c r="C18" i="17"/>
  <c r="B19" i="17"/>
  <c r="C19" i="17"/>
  <c r="B20" i="17"/>
  <c r="C20" i="17"/>
  <c r="B21" i="17"/>
  <c r="C21" i="17"/>
  <c r="B22" i="17"/>
  <c r="C22" i="17"/>
  <c r="C13" i="17"/>
  <c r="B13" i="17"/>
  <c r="F28" i="5"/>
  <c r="I55" i="5" s="1"/>
  <c r="F21" i="5"/>
  <c r="C1" i="75"/>
  <c r="H21" i="5" s="1"/>
  <c r="F31" i="5"/>
  <c r="I67" i="5" s="1"/>
  <c r="H23" i="5"/>
  <c r="C1" i="74"/>
  <c r="H27" i="5" s="1"/>
  <c r="F23" i="5"/>
  <c r="I45" i="5" s="1"/>
  <c r="F22" i="5"/>
  <c r="I43" i="5" s="1"/>
  <c r="F27" i="5"/>
  <c r="I53" i="5" s="1"/>
  <c r="F19" i="5"/>
  <c r="I37" i="5" s="1"/>
  <c r="C1" i="73"/>
  <c r="H19" i="5" s="1"/>
  <c r="F30" i="5"/>
  <c r="I65" i="5"/>
  <c r="F29" i="5"/>
  <c r="D29" i="5"/>
  <c r="E29" i="5"/>
  <c r="C1" i="72"/>
  <c r="H30" i="5" s="1"/>
  <c r="C1" i="71"/>
  <c r="H29" i="5" s="1"/>
  <c r="F26" i="5"/>
  <c r="I51" i="5" s="1"/>
  <c r="C1" i="69"/>
  <c r="H31" i="5"/>
  <c r="F20" i="5"/>
  <c r="I39" i="5" s="1"/>
  <c r="F24" i="5"/>
  <c r="I47" i="5" s="1"/>
  <c r="F25" i="5"/>
  <c r="I49" i="5" s="1"/>
  <c r="I61" i="5"/>
  <c r="I59" i="5"/>
  <c r="A60" i="5"/>
  <c r="C1" i="37"/>
  <c r="H35" i="5" s="1"/>
  <c r="A62" i="5"/>
  <c r="B16" i="68"/>
  <c r="B17" i="68"/>
  <c r="B18" i="68"/>
  <c r="B19" i="68"/>
  <c r="H1" i="15"/>
  <c r="C1" i="23"/>
  <c r="H25" i="5" s="1"/>
  <c r="C1" i="22"/>
  <c r="H24" i="5" s="1"/>
  <c r="C1" i="61"/>
  <c r="H20" i="5" s="1"/>
  <c r="C1" i="47"/>
  <c r="H26" i="5" s="1"/>
  <c r="B1" i="17"/>
  <c r="B2" i="17"/>
  <c r="D5" i="17"/>
  <c r="D8" i="17" s="1"/>
  <c r="B5" i="17" s="1"/>
  <c r="B6" i="17"/>
  <c r="B7" i="17"/>
  <c r="I63" i="5"/>
  <c r="H22" i="5"/>
  <c r="A44" i="5" l="1"/>
  <c r="A40" i="5"/>
  <c r="A68" i="5"/>
  <c r="A64" i="5"/>
  <c r="A58" i="5"/>
  <c r="A46" i="5"/>
  <c r="A38" i="5"/>
  <c r="A50" i="5"/>
  <c r="A52" i="5"/>
  <c r="A48" i="5"/>
  <c r="A66" i="5"/>
  <c r="H28" i="5"/>
  <c r="A56" i="5" s="1"/>
  <c r="A54" i="5"/>
  <c r="I41" i="5"/>
  <c r="A4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E9E5B5DB-E51F-46B2-9C9A-29B4C0ACB3B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8F594D1-2A9D-464F-9F9D-8CF246F1DC4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0BE5A235-DDE0-444B-A8D6-F8A46360C3A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18"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<sst xmlns="http://schemas.openxmlformats.org/spreadsheetml/2006/main" count="479" uniqueCount="337">
  <si>
    <t>Ergebnisdatenblatt</t>
  </si>
  <si>
    <t>Einheit</t>
  </si>
  <si>
    <t>Kunden-Nr.</t>
  </si>
  <si>
    <t>Postleitzahl</t>
  </si>
  <si>
    <t>ergebnisse@lvus.de</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</si>
  <si>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</si>
  <si>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</si>
  <si>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</si>
  <si>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</si>
  <si>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</si>
  <si>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</si>
  <si>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</si>
  <si>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</si>
  <si>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</si>
  <si>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</si>
  <si>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</si>
  <si>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</si>
  <si>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</si>
  <si>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</si>
  <si>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</si>
  <si>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</si>
  <si>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</si>
  <si>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</si>
  <si>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</si>
  <si>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</si>
  <si>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</si>
  <si>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</si>
  <si>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</si>
  <si>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</si>
  <si>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</si>
  <si>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</si>
  <si>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</si>
  <si>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</si>
  <si>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</si>
  <si>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</si>
  <si>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</si>
  <si>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</si>
  <si>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</si>
  <si>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</si>
  <si>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</si>
  <si>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</si>
  <si>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Gluconsäure</t>
  </si>
  <si>
    <t>Beispielhafter Wert [mg/kg]</t>
  </si>
  <si>
    <t>mg/kg</t>
  </si>
  <si>
    <t>L-Lactat</t>
  </si>
  <si>
    <t>Parameter 9</t>
  </si>
  <si>
    <t>Enzymatisch nach Roche / r-biopharm Nr. 11 112 821 035</t>
  </si>
  <si>
    <t>Teilnahmen</t>
  </si>
  <si>
    <t>Deadline</t>
  </si>
  <si>
    <t>Enzymatisch nach Roche / r-biopharm Nr. 10 428 191 035</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</si>
  <si>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</si>
  <si>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</si>
  <si>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</si>
  <si>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</si>
  <si>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</si>
  <si>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</si>
  <si>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</si>
  <si>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</si>
  <si>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</si>
  <si>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</si>
  <si>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</si>
  <si>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</si>
  <si>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</si>
  <si>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</si>
  <si>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</si>
  <si>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</si>
  <si>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</si>
  <si>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</si>
  <si>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</si>
  <si>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</si>
  <si>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</si>
  <si>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</si>
  <si>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</si>
  <si>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</si>
  <si>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</si>
  <si>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</si>
  <si>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</si>
  <si>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</si>
  <si>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</si>
  <si>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</si>
  <si>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Farbstoffe</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</si>
  <si>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</si>
  <si>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</si>
  <si>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</si>
  <si>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</si>
  <si>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</si>
  <si>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</si>
  <si>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</si>
  <si>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</si>
  <si>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</si>
  <si>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</si>
  <si>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</si>
  <si>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</si>
  <si>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</si>
  <si>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</si>
  <si>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</si>
  <si>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</si>
  <si>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</si>
  <si>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</si>
  <si>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Farbstoff nicht quantifiziert</t>
  </si>
  <si>
    <t>E 105 (Fast Yellow AB)</t>
  </si>
  <si>
    <t>E 107 (Gelb 2G)</t>
  </si>
  <si>
    <t>Isolierung und Anreicherung: Wollfadenmethode; HPLC</t>
  </si>
  <si>
    <t>Isolierung und Anreicherung: Wollfadenmethode; DC</t>
  </si>
  <si>
    <t>Isolierung und Anreicherung: Polyamidpulver; HPLC</t>
  </si>
  <si>
    <t>Isolierung und Anreicherung: Polyamidpulver; DC</t>
  </si>
  <si>
    <t>Isolierung und Anreicherung: C18-Kartusche; HPLC</t>
  </si>
  <si>
    <t>Signifikante
Stellen</t>
  </si>
  <si>
    <t>Ionenchromatographisch</t>
  </si>
  <si>
    <t>Enzymatisch nach Roche / r-biopharm Nr. 10 905 658 035</t>
  </si>
  <si>
    <t>HPLC (diverse Detektoren)</t>
  </si>
  <si>
    <t>Farbtest nach enzymatischer Reduktion von Nitrat zu Nitrit mittels Nitrit/Nitrat-Farbtest Roche Nr. 11 746 081 001</t>
  </si>
  <si>
    <t>Angkak</t>
  </si>
  <si>
    <t>Rotsandelholz</t>
  </si>
  <si>
    <t>E 162 (Betain, Rote Bete)</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</si>
  <si>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</si>
  <si>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</si>
  <si>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</si>
  <si>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</si>
  <si>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</si>
  <si>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</si>
  <si>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Ascorbinsäure</t>
  </si>
  <si>
    <t>Isoascorbinsäure</t>
  </si>
  <si>
    <t>Parameter 10</t>
  </si>
  <si>
    <t>§ 64 LFGB Nr. Nr. L 07.00-15 (2008-06)</t>
  </si>
  <si>
    <t>§ 64 LFGB Nr. 26.00-1 (2001-07)</t>
  </si>
  <si>
    <t>§ 64 LFGB Nr. L 08.00-14 (2008-06)</t>
  </si>
  <si>
    <t>§ 64 LFGB Nr. L 07.00-12 (1990-12)</t>
  </si>
  <si>
    <t xml:space="preserve">§ 64 LFGB Nr. 07.00-60 (2007-04) </t>
  </si>
  <si>
    <t>§ 64 LFGB Nr. Nr. L 07.00-16 (2008-06)</t>
  </si>
  <si>
    <t>HPLC-Verfahren (diverse Detektoren)</t>
  </si>
  <si>
    <t>§ 64 LFGB Nr. Nr. L 07.00-16 (2008-06), modifiziert oder andere Version</t>
  </si>
  <si>
    <t>§ 64 LFGB Nr. L 08.00-14 (2008-06), modifiziert oder andere Version</t>
  </si>
  <si>
    <t>§ 64 LFGB Nr. L 07.00-12 (1990-12), modifiziert oder andere Version</t>
  </si>
  <si>
    <t>§ 64 LFGB Nr. 07.00-60 (2007-04), modifiziert oder andere Version</t>
  </si>
  <si>
    <t>§ 64 LFGB Nr. 26.00-1 (2001-07), modifiziert oder andere Version</t>
  </si>
  <si>
    <t>§ 64 LFGB Nr. Nr. L 07.00-15 (2008-06), modifiziert oder andere Version</t>
  </si>
  <si>
    <t>Sorbinsäure</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</si>
  <si>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</si>
  <si>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</si>
  <si>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Wasserdampfdestillation mit anschließender HPLC-Detektion</t>
  </si>
  <si>
    <t>Wasserdampfdestillation mit anschließender UV-Detektion</t>
  </si>
  <si>
    <t>HPLC-Verfahren (UV- oder DAD-Detektion)</t>
  </si>
  <si>
    <t>§ 64 LFGB Nr. L 00.00-9 (1984-11)</t>
  </si>
  <si>
    <t>§ 64 LFGB Nr. L 00.00-9 (1984-11), modifiziert oder andere Version</t>
  </si>
  <si>
    <t>§ 64 LFGB Nr. L 00.00-10 (1984-11)</t>
  </si>
  <si>
    <t>§ 64 LFGB Nr. L 00.00-10 (1984-11), modifiziert oder andere Version</t>
  </si>
  <si>
    <t>§ 64 LFGB Nr. L 00.00-28 (DIN 12856) (2001-07)</t>
  </si>
  <si>
    <t>§ 64 LFGB Nr. L 00.00-28 (DIN 12856) (2001-07), modifiziert oder andere Version</t>
  </si>
  <si>
    <t>Nitrat</t>
  </si>
  <si>
    <t>Nitrit</t>
  </si>
  <si>
    <t>Nitrit/Nitrat-Farbtest Roche Nr. 11 746 081 001</t>
  </si>
  <si>
    <t>Enzymatisch (r-biopharm 10 905 658 035)</t>
  </si>
  <si>
    <t>Beispiel für die Eingabe von 2 eMail-Adressen:
Example how to type in 2 different e-mail addresses:</t>
  </si>
  <si>
    <t>info@lvus.de; ergebnisse@lvus.de</t>
  </si>
  <si>
    <t>V.1</t>
  </si>
  <si>
    <t>Dehydroascorbinsäure</t>
  </si>
  <si>
    <t>pH-Wert</t>
  </si>
  <si>
    <t>Potentiometrisch</t>
  </si>
  <si>
    <t>Einstichelektrode</t>
  </si>
  <si>
    <t>Aufarbeitung nach § 64 LFGB Nr. Nr. L 07.00-15 (2008-06), enzymatisch nach r-biopharm Nr. 11 112 821 035</t>
  </si>
  <si>
    <t>§ 64 LFGB Nr. 07.00-61, EN 12014-3 (2007-04)</t>
  </si>
  <si>
    <t>§ 64 LFGB Nr. 07.00-61, EN 12014-3 (2007-04), modifiziert oder andere Version</t>
  </si>
  <si>
    <t>Enzymatisch mittels Thermo Gallery</t>
  </si>
  <si>
    <t>Oberflächenmessung</t>
  </si>
  <si>
    <t>automatische Messung  mittels Cadminumsäule /Messzelle</t>
  </si>
  <si>
    <t>aw-Wert</t>
  </si>
  <si>
    <t>01h</t>
  </si>
  <si>
    <t>2 / 3</t>
  </si>
  <si>
    <t>Natamycin</t>
  </si>
  <si>
    <t>Gluconsäure (Glucono-δ-Lacton)</t>
  </si>
  <si>
    <t>Cellulosefasern (E 460), qualitativ</t>
  </si>
  <si>
    <t>X</t>
  </si>
  <si>
    <t>§ 64 LFGB Nr. L 26.11.03-14</t>
  </si>
  <si>
    <t>§ 64 LFGB Nr. L 26.11.03-14, modifiziert</t>
  </si>
  <si>
    <t>Isolierung und Anreicherung: Wollfadenmethode; Papierchromatographie</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</si>
  <si>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</si>
  <si>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</si>
  <si>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</si>
  <si>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</si>
  <si>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</si>
  <si>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</si>
  <si>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</si>
  <si>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</si>
  <si>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</si>
  <si>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</si>
  <si>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</si>
  <si>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kein weiterer Farbstoff identifiziert</t>
  </si>
  <si>
    <t>Farbstoffe nicht untersucht</t>
  </si>
  <si>
    <t>Nachgewiesener Farbstoff</t>
  </si>
  <si>
    <t>unsicher</t>
  </si>
  <si>
    <t>negativ</t>
  </si>
  <si>
    <t>positiv</t>
  </si>
  <si>
    <t>Ergebnis</t>
  </si>
  <si>
    <t>Mikroskopie nach alkalischer Extraktion mit Polarisationsfilter</t>
  </si>
  <si>
    <t>Mikroskopisch ohne Anfärben</t>
  </si>
  <si>
    <t>Mikroskopie mit Polarisationsfilter</t>
  </si>
  <si>
    <t>Mikroskopisch nach Anfärben mit Chlorzinkjod</t>
  </si>
  <si>
    <t>Cellulosefasern</t>
  </si>
  <si>
    <t>gravimetrisch nach alkalischem Gesamtaufschluss</t>
  </si>
  <si>
    <t>Schweizerisches Lebensmittelbuch (SLMB) 371.1, März 1994</t>
  </si>
  <si>
    <t>AOAC Methode 991.43 (auch modifiziert)</t>
  </si>
  <si>
    <t>AOAC Methode 985.26 (auch modifiziert)</t>
  </si>
  <si>
    <t>Bioquant Gesamtballaststoffe, Fa. Merck</t>
  </si>
  <si>
    <t>§ 64 LFGB Nr. L 00.00-18, modifiziert</t>
  </si>
  <si>
    <t>§ 64 LFGB Nr. L 00.00-18</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</si>
  <si>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</si>
  <si>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</si>
  <si>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</si>
  <si>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</si>
  <si>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</si>
  <si>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</si>
  <si>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</si>
  <si>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</si>
  <si>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</si>
  <si>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</si>
  <si>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</si>
  <si>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</si>
  <si>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D-Lactat</t>
  </si>
  <si>
    <t>Farbstoffe, qualitativ</t>
  </si>
  <si>
    <t>§ 64 LFGB Nr. L 03.00-41/1</t>
  </si>
  <si>
    <t>§ 64 LFGB Nr. L 03.00-41/1, modifiziert</t>
  </si>
  <si>
    <t>§ 64 LFGB Nr. L 03.00-41/2</t>
  </si>
  <si>
    <t>§ 64 LFGB Nr. L 03.00-41/2, modifiziert</t>
  </si>
  <si>
    <t>ISO 9233-2</t>
  </si>
  <si>
    <t>Lactat
(berechnet als Milchsäure)</t>
  </si>
  <si>
    <t>Parameter 11</t>
  </si>
  <si>
    <t>Parameter 12</t>
  </si>
  <si>
    <t>Rohwurst, erweiterte Parameter</t>
  </si>
  <si>
    <t>Wasser</t>
  </si>
  <si>
    <t>4-Amino-Karminsäure</t>
  </si>
  <si>
    <t>§ 64 LFGB Nr. L 06.00-3 (07.00-3): 2014-08</t>
  </si>
  <si>
    <t>§ 64 LFGB Nr. L 06.00-3 (07.00-3): 2014-08, modifiziert oder andere Version</t>
  </si>
  <si>
    <t>Trocknung bei 103 ± 2 °C</t>
  </si>
  <si>
    <t>Gefriertrocknung</t>
  </si>
  <si>
    <t>Mikrowellentrocknung</t>
  </si>
  <si>
    <t>Vakuumtrocknung</t>
  </si>
  <si>
    <t>§64 LFGB Nr. L 02.09-4, auch modifiziert</t>
  </si>
  <si>
    <t>Schweizerisches Lebensmittelbuch Kapitel 11/4.1</t>
  </si>
  <si>
    <t>Trocknung mit Seesand bei 105 ± 2 °C</t>
  </si>
  <si>
    <t>thermogravimetrische Analyse (TGA)</t>
  </si>
  <si>
    <t>ISO 1442:1997-02-01</t>
  </si>
  <si>
    <t>VDLUFA III 3.1</t>
  </si>
  <si>
    <t>SLMB Methode Nr. 312.1</t>
  </si>
  <si>
    <t>NIR</t>
  </si>
  <si>
    <t>SOP-ATSLeco-202</t>
  </si>
  <si>
    <t>NIR nach § 64 LFGB Nr. L 08.00-60 8-2014</t>
  </si>
  <si>
    <t>NIR nach § 64 LFGB Nr. L 08.00-60 8-2014, modifiziert oder andere Version</t>
  </si>
  <si>
    <t>L-Milchsäure</t>
  </si>
  <si>
    <t>D-Milchsäure</t>
  </si>
  <si>
    <t>Parameter 13</t>
  </si>
  <si>
    <t>Parameter 14</t>
  </si>
  <si>
    <t>Parameter 15</t>
  </si>
  <si>
    <t>Parameter 16</t>
  </si>
  <si>
    <t>Sonstiges/other</t>
  </si>
  <si>
    <t>Bitte auswählen - Please, choose</t>
  </si>
  <si>
    <t>Enzymatisch, Thermo Scientific Nr. 984710</t>
  </si>
  <si>
    <t>nach Aufschluss und Färbung mit Jod</t>
  </si>
  <si>
    <t>HPLC-DAD nach Extraktion</t>
  </si>
  <si>
    <t>§ 64 LFGB Nr. L 08.00-50 und Nr. L 08.00-51</t>
  </si>
  <si>
    <t>Dampfdruckvergleichsmessung bei 25°C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</si>
  <si>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</si>
  <si>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</si>
  <si>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</si>
  <si>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</si>
  <si>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</si>
  <si>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</si>
  <si>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</si>
  <si>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</si>
  <si>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</si>
  <si>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</si>
  <si>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</si>
  <si>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</si>
  <si>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r>
      <rPr>
        <sz val="13"/>
        <rFont val="Times New Roman"/>
        <family val="1"/>
      </rPr>
      <t>Cellulosefasern</t>
    </r>
    <r>
      <rPr>
        <sz val="12"/>
        <rFont val="Times New Roman"/>
        <family val="1"/>
      </rPr>
      <t xml:space="preserve"> (E 460), quantitativ</t>
    </r>
  </si>
  <si>
    <t>Parameter</t>
  </si>
  <si>
    <t>?</t>
  </si>
  <si>
    <t>AW-Kryometer AWK-40, NAGY Messsysteme GmbH</t>
  </si>
  <si>
    <t>Kryometrie, NAGY Messsysteme GmbH</t>
  </si>
  <si>
    <t xml:space="preserve">E. Schulte, Deutsch Lebens Rundsch 91, Heft 9 (1995) </t>
  </si>
  <si>
    <t>HPLC nach Hagenauer-Hener, Deutsch Lebens Rundsch 86 (1990) 348</t>
  </si>
  <si>
    <t>Isolierung und Anreicherung: Polyamidpulver; HPTLC</t>
  </si>
  <si>
    <t>Isolierung und Anreicherung DEAE-Säule und Polyamidsäule, HPLC</t>
  </si>
  <si>
    <t>§ 64 LFGB Nr. L 00.00-162 (modifiziert)</t>
  </si>
  <si>
    <t>§ 64 LFGB Nr. L 00.00-162</t>
  </si>
  <si>
    <t>Mikroskopisch nach alkalischen Aufschluss</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</si>
  <si>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</si>
  <si>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</si>
  <si>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</si>
  <si>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</si>
  <si>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</si>
  <si>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</si>
  <si>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</si>
  <si>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</si>
  <si>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</si>
  <si>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</si>
  <si>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</si>
  <si>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</si>
  <si>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</si>
  <si>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</si>
  <si>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</si>
  <si>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</si>
  <si>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</si>
  <si>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</si>
  <si>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</si>
  <si>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Geben Sie Ihre Ergebnisse mit den in Spalte 3 aufgeführten signifikanten Stellen an. Beispiele hierzu sind in "Signifikanz" enthalten.
Report your results with in column 3 shown significant numbers (there are some examples in sheet "Significance" .</t>
  </si>
  <si>
    <t>ISO 1442-2000</t>
  </si>
  <si>
    <t>NIR (andere Basis)</t>
  </si>
  <si>
    <t>Halogentrocknung</t>
  </si>
  <si>
    <t>Sonstiges</t>
  </si>
  <si>
    <t>Enzymatisch nach Thermo Scientific Nr. 984308 / 984306</t>
  </si>
  <si>
    <t>Enzymatisch mittels Gallery Plus + Testkit Thermo Fisher 984306</t>
  </si>
  <si>
    <t>Enzytec Liquid E 8260</t>
  </si>
  <si>
    <t>Enzymatish nach Megazyme, Kit D/L-Lactic Acid</t>
  </si>
  <si>
    <t>Enzytec Liquid E 8240</t>
  </si>
  <si>
    <t>Enzytec Liquid E 8245</t>
  </si>
  <si>
    <t>NMR</t>
  </si>
  <si>
    <t>§ 64 LFGB Nr. L 06.00-2 (1980-09), 07.00-2, 08.00-2 (1980-09)</t>
  </si>
  <si>
    <t>§ 64 LFGB Nr. L 06.00-2 (1980-09), 07.00-2, 08.00-2 (1980-09), modifiziert oder andere Version</t>
  </si>
  <si>
    <t>§ 64 LFGB L 31.00-2 (auch modifiziert)</t>
  </si>
  <si>
    <t xml:space="preserve">IFP 000190: 2019-07 </t>
  </si>
  <si>
    <t>Segmented Flow Analysis (SFA) Skalar</t>
  </si>
  <si>
    <t>§ 64 LFBG Nr. L 01.00/79-3 Fließinjektionsanalyse mit In-Line Dialyse und Cadmiumreduktion</t>
  </si>
  <si>
    <t>ISO 2918:1975, auch modifiziert</t>
  </si>
  <si>
    <t>§ 64 LFGB Nr. L 07.00-12 und Nr. L 01.00-79/2 + 3</t>
  </si>
  <si>
    <t xml:space="preserve">Enzymatische Reduktion von Nitrat zu Nitrit mit Hilfe von Sulfanilamid und N-(1-Naphthyl) -ethyldiammoniumdichlorid </t>
  </si>
  <si>
    <t>§ 64 LFGB Nr. L 07.00-12 (1990-12); auch automatisiert</t>
  </si>
  <si>
    <t>Enzymatisch nach r-biopharm / EnzytecTM Liquid Nitrate Art.Nr. E 8370</t>
  </si>
  <si>
    <t>qualitativ:</t>
  </si>
  <si>
    <t>Farbstoff1</t>
  </si>
  <si>
    <t>Farbstoff2</t>
  </si>
  <si>
    <t>Farbstoff3</t>
  </si>
  <si>
    <t>Farbstoff4</t>
  </si>
  <si>
    <t>=Farbstoffe!C2</t>
  </si>
  <si>
    <t>=Farbstoffe!D2</t>
  </si>
  <si>
    <t>=Farbstoffe!E2</t>
  </si>
  <si>
    <t>=Farbstoffe!F2</t>
  </si>
  <si>
    <t>Dosenaufschrift 2024  01H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</si>
</sst>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sz val="12"/>
      <color indexed="22"/>
      <name val="Times New Roman"/>
      <family val="1"/>
    </font>
    <font>
      <sz val="10"/>
      <name val="Arial"/>
      <family val="2"/>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4" fillId="0" borderId="0" xfId="0" applyFont="1" applyAlignment="1" applyProtection="1">
      <alignment vertical="center" wrapText="1"/>
      <protection hidden="1"/>
    </xf>
    <xf numFmtId="0" fontId="24" fillId="0" borderId="0" xfId="0" applyFont="1" applyAlignment="1">
      <alignment horizontal="left" vertical="center" wrapText="1"/>
    </xf>
    <xf numFmtId="0" fontId="5" fillId="0" borderId="0" xfId="0" applyFont="1"/>
    <xf numFmtId="0" fontId="7" fillId="4" borderId="0" xfId="0" applyFont="1" applyFill="1" applyProtection="1">
      <protection hidden="1"/>
    </xf>
    <xf numFmtId="0" fontId="11" fillId="4" borderId="0" xfId="0" applyFont="1" applyFill="1" applyProtection="1">
      <protection hidden="1"/>
    </xf>
    <xf numFmtId="0" fontId="9" fillId="0" borderId="0" xfId="0" applyFont="1" applyAlignment="1" applyProtection="1">
      <alignment vertical="center"/>
      <protection hidden="1"/>
    </xf>
    <xf numFmtId="0" fontId="5" fillId="0" borderId="0" xfId="0" applyFont="1" applyAlignment="1" applyProtection="1">
      <alignment wrapText="1"/>
      <protection hidden="1"/>
    </xf>
    <xf numFmtId="0" fontId="4" fillId="0" borderId="0" xfId="0" applyFont="1" applyAlignment="1">
      <alignment horizontal="left"/>
    </xf>
    <xf numFmtId="0" fontId="5" fillId="0" borderId="0" xfId="0" applyFont="1" applyAlignment="1">
      <alignment horizontal="left" vertical="top" wrapText="1"/>
    </xf>
    <xf numFmtId="0" fontId="4" fillId="0" borderId="0" xfId="0" applyFont="1" applyAlignment="1">
      <alignment horizontal="left" vertical="top" wrapText="1"/>
    </xf>
    <xf numFmtId="0" fontId="19" fillId="3"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17" fillId="0" borderId="0" xfId="0" applyFont="1" applyProtection="1">
      <protection hidden="1"/>
    </xf>
    <xf numFmtId="49" fontId="24" fillId="0" borderId="0" xfId="0" applyNumberFormat="1"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3" xfId="3" applyBorder="1" applyAlignment="1">
      <alignment vertical="top" wrapText="1"/>
    </xf>
    <xf numFmtId="0" fontId="4" fillId="0" borderId="0" xfId="3" applyFont="1" applyProtection="1">
      <protection locked="0" hidden="1"/>
    </xf>
    <xf numFmtId="0" fontId="5" fillId="0" borderId="0" xfId="3"/>
    <xf numFmtId="0" fontId="4" fillId="0" borderId="4" xfId="3" applyFont="1" applyBorder="1" applyAlignment="1" applyProtection="1">
      <alignment horizontal="justify" vertical="top" wrapText="1"/>
      <protection hidden="1"/>
    </xf>
    <xf numFmtId="0" fontId="5" fillId="0" borderId="0" xfId="3" applyProtection="1">
      <protection locked="0" hidden="1"/>
    </xf>
    <xf numFmtId="0" fontId="18" fillId="0" borderId="0" xfId="3" applyFont="1"/>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16" fillId="0" borderId="0" xfId="3" applyFont="1" applyAlignment="1">
      <alignment horizontal="left" vertical="top" wrapText="1"/>
    </xf>
    <xf numFmtId="0" fontId="5" fillId="0" borderId="0" xfId="4" applyFont="1"/>
    <xf numFmtId="0" fontId="4" fillId="0" borderId="4" xfId="3" applyFont="1" applyBorder="1" applyAlignment="1" applyProtection="1">
      <alignment horizontal="left" vertical="top" wrapText="1"/>
      <protection hidden="1"/>
    </xf>
    <xf numFmtId="0" fontId="5" fillId="0" borderId="3" xfId="3" applyBorder="1" applyAlignment="1" applyProtection="1">
      <alignment vertical="top" wrapText="1"/>
      <protection hidden="1"/>
    </xf>
    <xf numFmtId="0" fontId="4" fillId="0" borderId="0" xfId="3" applyFont="1" applyAlignment="1" applyProtection="1">
      <alignment horizontal="left" wrapText="1"/>
      <protection hidden="1"/>
    </xf>
    <xf numFmtId="49" fontId="24" fillId="2" borderId="0" xfId="0" applyNumberFormat="1" applyFont="1" applyFill="1" applyAlignment="1" applyProtection="1">
      <alignment vertical="center"/>
      <protection locked="0"/>
    </xf>
    <xf numFmtId="0" fontId="24" fillId="2" borderId="0" xfId="0" applyFont="1" applyFill="1" applyAlignment="1" applyProtection="1">
      <alignment horizontal="center" vertical="center"/>
      <protection hidden="1"/>
    </xf>
    <xf numFmtId="0" fontId="16" fillId="0" borderId="0" xfId="3" applyFont="1" applyAlignment="1">
      <alignment horizontal="justify" vertical="top" wrapText="1"/>
    </xf>
    <xf numFmtId="0" fontId="5" fillId="0" borderId="0" xfId="3" applyAlignment="1">
      <alignment horizontal="justify" vertical="top" wrapText="1"/>
    </xf>
    <xf numFmtId="0" fontId="4" fillId="0" borderId="0" xfId="0" applyFont="1" applyAlignment="1" applyProtection="1">
      <alignment horizontal="left" vertical="top"/>
      <protection hidden="1"/>
    </xf>
    <xf numFmtId="0" fontId="4" fillId="0" borderId="0" xfId="0" applyFont="1" applyAlignment="1" applyProtection="1">
      <alignment horizontal="justify" vertical="top"/>
      <protection hidden="1"/>
    </xf>
    <xf numFmtId="0" fontId="24" fillId="4" borderId="0" xfId="0" applyFont="1" applyFill="1" applyAlignment="1" applyProtection="1">
      <alignment vertical="center" wrapText="1"/>
      <protection hidden="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4" xfId="3" applyFont="1" applyBorder="1" applyAlignment="1">
      <alignment horizontal="justify" vertical="top" wrapText="1"/>
    </xf>
    <xf numFmtId="0" fontId="24" fillId="0" borderId="0" xfId="0" applyFont="1" applyAlignment="1">
      <alignment vertical="top" wrapText="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9" fillId="0" borderId="0" xfId="0" applyFont="1" applyProtection="1">
      <protection hidden="1"/>
    </xf>
    <xf numFmtId="49" fontId="4" fillId="2" borderId="0" xfId="0" applyNumberFormat="1" applyFont="1" applyFill="1" applyAlignment="1" applyProtection="1">
      <alignment horizontal="left" vertical="center"/>
      <protection locked="0"/>
    </xf>
    <xf numFmtId="0" fontId="4" fillId="0" borderId="0" xfId="0" applyFont="1" applyAlignment="1">
      <alignment vertical="center" wrapText="1"/>
    </xf>
    <xf numFmtId="0" fontId="4" fillId="4" borderId="0" xfId="0" applyFont="1" applyFill="1" applyAlignment="1" applyProtection="1">
      <alignment vertical="center" wrapText="1"/>
      <protection hidden="1"/>
    </xf>
    <xf numFmtId="0" fontId="21" fillId="0" borderId="0" xfId="0" applyFont="1" applyAlignment="1" applyProtection="1">
      <alignment vertical="center"/>
      <protection hidden="1"/>
    </xf>
    <xf numFmtId="0" fontId="16" fillId="0" borderId="0" xfId="0" applyFont="1" applyAlignment="1">
      <alignment horizontal="justify" vertical="top" wrapText="1"/>
    </xf>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3" borderId="0" xfId="3" applyFill="1"/>
    <xf numFmtId="0" fontId="1" fillId="0" borderId="0" xfId="1" applyAlignment="1" applyProtection="1">
      <alignment vertical="center"/>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5" borderId="0" xfId="6" applyFill="1"/>
    <xf numFmtId="0" fontId="5" fillId="6" borderId="0" xfId="6" applyFill="1"/>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16" fillId="0" borderId="0" xfId="0" applyFont="1" applyAlignment="1">
      <alignment wrapText="1"/>
    </xf>
    <xf numFmtId="0" fontId="16" fillId="0" borderId="0" xfId="0" applyFont="1"/>
    <xf numFmtId="0" fontId="16" fillId="0" borderId="0" xfId="0" applyFont="1" applyAlignment="1">
      <alignment horizontal="left" wrapText="1"/>
    </xf>
    <xf numFmtId="0" fontId="5" fillId="0" borderId="3" xfId="0" applyFont="1" applyBorder="1" applyAlignment="1">
      <alignment vertical="top" wrapText="1"/>
    </xf>
    <xf numFmtId="49" fontId="5" fillId="2" borderId="0" xfId="0" applyNumberFormat="1" applyFont="1" applyFill="1" applyAlignment="1" applyProtection="1">
      <alignment vertical="center"/>
      <protection locked="0"/>
    </xf>
    <xf numFmtId="0" fontId="5" fillId="0" borderId="6" xfId="3" applyBorder="1" applyAlignment="1">
      <alignment horizontal="left" wrapText="1"/>
    </xf>
    <xf numFmtId="0" fontId="5" fillId="0" borderId="6"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6" xfId="6" applyFont="1" applyFill="1" applyBorder="1" applyAlignment="1">
      <alignment horizontal="left" vertical="center" wrapText="1"/>
    </xf>
    <xf numFmtId="0" fontId="4" fillId="3" borderId="6"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18" fillId="3" borderId="0" xfId="6" applyFont="1" applyFill="1" applyAlignment="1">
      <alignment horizontal="left" vertical="center" wrapText="1"/>
    </xf>
    <xf numFmtId="0" fontId="5" fillId="3" borderId="0" xfId="6" applyFill="1" applyAlignment="1">
      <alignment horizontal="left"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18" fillId="8" borderId="0" xfId="6" applyFont="1" applyFill="1" applyAlignment="1">
      <alignment horizontal="left" vertical="center" wrapText="1"/>
    </xf>
    <xf numFmtId="0" fontId="0" fillId="4" borderId="0" xfId="0" applyFill="1" applyAlignment="1" applyProtection="1">
      <alignment vertical="center" wrapText="1"/>
      <protection locked="0"/>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5"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locked="0" hidden="1"/>
    </xf>
    <xf numFmtId="0" fontId="0" fillId="4" borderId="0" xfId="0" applyFill="1" applyAlignment="1" applyProtection="1">
      <alignment horizontal="left" vertical="center" wrapText="1"/>
      <protection locked="0" hidden="1"/>
    </xf>
    <xf numFmtId="0" fontId="0" fillId="4" borderId="0" xfId="0" applyFill="1" applyAlignment="1" applyProtection="1">
      <alignment horizontal="left"/>
      <protection locked="0" hidden="1"/>
    </xf>
    <xf numFmtId="0" fontId="0" fillId="0" borderId="0" xfId="0" applyAlignment="1" applyProtection="1">
      <alignment horizontal="left" vertical="center" wrapText="1"/>
      <protection hidden="1"/>
    </xf>
    <xf numFmtId="49" fontId="24" fillId="2" borderId="0" xfId="0" applyNumberFormat="1" applyFont="1" applyFill="1" applyAlignment="1" applyProtection="1">
      <alignment horizontal="center" vertical="center"/>
      <protection locked="0" hidden="1"/>
    </xf>
    <xf numFmtId="0" fontId="21"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0" fillId="4" borderId="0" xfId="0" applyFill="1" applyAlignment="1" applyProtection="1">
      <alignment vertical="center" wrapText="1"/>
      <protection locked="0" hidden="1"/>
    </xf>
    <xf numFmtId="0" fontId="4"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cellXfs>
  <cellStyles count="8">
    <cellStyle name="Hyperlink 2" xfId="2" xr:uid="{00000000-0005-0000-0000-000000000000}"/>
    <cellStyle name="Link" xfId="1" builtinId="8"/>
    <cellStyle name="Link 2" xfId="7" xr:uid="{EE5E6807-C0D6-44F5-9692-A22C5526F06E}"/>
    <cellStyle name="Standard" xfId="0" builtinId="0"/>
    <cellStyle name="Standard 2" xfId="3" xr:uid="{00000000-0005-0000-0000-000003000000}"/>
    <cellStyle name="Standard 2 2" xfId="5" xr:uid="{A7403580-AE4F-42A9-848E-9D3A0CC7E696}"/>
    <cellStyle name="Standard 2 2 2" xfId="6" xr:uid="{45542FA9-3B00-4605-9CAD-84BA9428C19C}"/>
    <cellStyle name="Standard_Parameter2"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theme="0" tint="-0.14996795556505021"/>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25" fmlaLink="Lactat!$C$2" fmlaRange="Lactat!$B$3:$B$16" sel="14" val="0"/>
</file>

<file path=xl/ctrlProps/ctrlProp10.xml><?xml version="1.0" encoding="utf-8"?>
<formControlPr xmlns="http://schemas.microsoft.com/office/spreadsheetml/2009/9/main" objectType="Drop" dropLines="50" dropStyle="combo" dx="25" fmlaLink="pHWert!$B$1" fmlaRange="pHWert!$B$3:$B$12" sel="10" val="0"/>
</file>

<file path=xl/ctrlProps/ctrlProp11.xml><?xml version="1.0" encoding="utf-8"?>
<formControlPr xmlns="http://schemas.microsoft.com/office/spreadsheetml/2009/9/main" objectType="Drop" dropLines="25" dropStyle="combo" dx="25" fmlaLink="Wasser!$B$1" fmlaRange="Wasser!$B$3:$B$23" sel="21" val="0"/>
</file>

<file path=xl/ctrlProps/ctrlProp12.xml><?xml version="1.0" encoding="utf-8"?>
<formControlPr xmlns="http://schemas.microsoft.com/office/spreadsheetml/2009/9/main" objectType="Drop" dropLines="25" dropStyle="combo" dx="25" fmlaLink="Farbstoffe!$C$2" fmlaRange="Farbstoffe!$B$3:$B$21" sel="19" val="0"/>
</file>

<file path=xl/ctrlProps/ctrlProp13.xml><?xml version="1.0" encoding="utf-8"?>
<formControlPr xmlns="http://schemas.microsoft.com/office/spreadsheetml/2009/9/main" objectType="Drop" dropLines="25" dropStyle="combo" dx="25" fmlaLink="Farbstoffe!$D$2" fmlaRange="Farbstoffe!$B$3:$B$21" sel="19" val="0"/>
</file>

<file path=xl/ctrlProps/ctrlProp14.xml><?xml version="1.0" encoding="utf-8"?>
<formControlPr xmlns="http://schemas.microsoft.com/office/spreadsheetml/2009/9/main" objectType="Drop" dropLines="25" dropStyle="combo" dx="25" fmlaLink="Farbstoffe!$E$2" fmlaRange="Farbstoffe!$B$3:$B$21" sel="19" val="0"/>
</file>

<file path=xl/ctrlProps/ctrlProp15.xml><?xml version="1.0" encoding="utf-8"?>
<formControlPr xmlns="http://schemas.microsoft.com/office/spreadsheetml/2009/9/main" objectType="Drop" dropLines="25" dropStyle="combo" dx="25" fmlaLink="Farbstoffe!$F$2" fmlaRange="Farbstoffe!$B$3:$B$21" sel="19" val="0"/>
</file>

<file path=xl/ctrlProps/ctrlProp16.xml><?xml version="1.0" encoding="utf-8"?>
<formControlPr xmlns="http://schemas.microsoft.com/office/spreadsheetml/2009/9/main" objectType="Drop" dropLines="15" dropStyle="combo" dx="25" fmlaLink="Cellulose_qual!$C$15" fmlaRange="Cellulose_qual!$B$16:$B$19" sel="4" val="0"/>
</file>

<file path=xl/ctrlProps/ctrlProp17.xml><?xml version="1.0" encoding="utf-8"?>
<formControlPr xmlns="http://schemas.microsoft.com/office/spreadsheetml/2009/9/main" objectType="Drop" dropLines="15" dropStyle="combo" dx="25" fmlaLink="Cellulose_qual!$B$15" fmlaRange="Cellulose_qual!$B$16:$B$19" sel="4" val="0"/>
</file>

<file path=xl/ctrlProps/ctrlProp18.xml><?xml version="1.0" encoding="utf-8"?>
<formControlPr xmlns="http://schemas.microsoft.com/office/spreadsheetml/2009/9/main" objectType="Drop" dropLines="30" dropStyle="combo" dx="25" fmlaLink="Cellulose_quan!$B$1" fmlaRange="Cellulose_quan!$B$3:$B$11" sel="9" val="0"/>
</file>

<file path=xl/ctrlProps/ctrlProp19.xml><?xml version="1.0" encoding="utf-8"?>
<formControlPr xmlns="http://schemas.microsoft.com/office/spreadsheetml/2009/9/main" objectType="Drop" dropLines="30" dropStyle="combo" dx="25" fmlaLink="Cellulose_qual!$B$1" fmlaRange="Cellulose_qual!$B$3:$B$10" sel="8" val="0"/>
</file>

<file path=xl/ctrlProps/ctrlProp2.xml><?xml version="1.0" encoding="utf-8"?>
<formControlPr xmlns="http://schemas.microsoft.com/office/spreadsheetml/2009/9/main" objectType="Drop" dropLines="30" dropStyle="combo" dx="25" fmlaLink="Lactat!$D$2" fmlaRange="Lactat!$B$3:$B$16" sel="14" val="0"/>
</file>

<file path=xl/ctrlProps/ctrlProp20.xml><?xml version="1.0" encoding="utf-8"?>
<formControlPr xmlns="http://schemas.microsoft.com/office/spreadsheetml/2009/9/main" objectType="Drop" dropLines="30" dropStyle="combo" dx="25" fmlaLink="Farbstoffe_qual!$B$1" fmlaRange="Farbstoffe_qual!$B$3:$B$27" sel="25" val="0"/>
</file>

<file path=xl/ctrlProps/ctrlProp21.xml><?xml version="1.0" encoding="utf-8"?>
<formControlPr xmlns="http://schemas.microsoft.com/office/spreadsheetml/2009/9/main" objectType="Drop" dropLines="25" dropStyle="combo" dx="25" fmlaLink="aw!$B$1" fmlaRange="aw!$B$3:$B$19" sel="17" val="0"/>
</file>

<file path=xl/ctrlProps/ctrlProp3.xml><?xml version="1.0" encoding="utf-8"?>
<formControlPr xmlns="http://schemas.microsoft.com/office/spreadsheetml/2009/9/main" objectType="Drop" dropLines="30" dropStyle="combo" dx="25" fmlaLink="Nitrit!$B$1" fmlaRange="Nitrit!$B$3:$B$24" sel="22" val="0"/>
</file>

<file path=xl/ctrlProps/ctrlProp4.xml><?xml version="1.0" encoding="utf-8"?>
<formControlPr xmlns="http://schemas.microsoft.com/office/spreadsheetml/2009/9/main" objectType="Drop" dropLines="50" dropStyle="combo" dx="25" fmlaLink="Nitrat!$B$1" fmlaRange="Nitrat!$B$3:$B$23" sel="21" val="0"/>
</file>

<file path=xl/ctrlProps/ctrlProp5.xml><?xml version="1.0" encoding="utf-8"?>
<formControlPr xmlns="http://schemas.microsoft.com/office/spreadsheetml/2009/9/main" objectType="Drop" dropLines="30" dropStyle="combo" dx="25" fmlaLink="Sorbinsäure!$B$1" fmlaRange="Sorbinsäure!$B$3:$B$17" sel="15" val="0"/>
</file>

<file path=xl/ctrlProps/ctrlProp6.xml><?xml version="1.0" encoding="utf-8"?>
<formControlPr xmlns="http://schemas.microsoft.com/office/spreadsheetml/2009/9/main" objectType="Drop" dropStyle="combo" dx="25" fmlaLink="Natamycin!$B$1" fmlaRange="Natamycin!$B$3:$B$10" sel="8" val="0"/>
</file>

<file path=xl/ctrlProps/ctrlProp7.xml><?xml version="1.0" encoding="utf-8"?>
<formControlPr xmlns="http://schemas.microsoft.com/office/spreadsheetml/2009/9/main" objectType="Drop" dropLines="25" dropStyle="combo" dx="25" fmlaLink="Gluconsäure!$B$1" fmlaRange="Gluconsäure!$B$3:$B$8" sel="6" val="0"/>
</file>

<file path=xl/ctrlProps/ctrlProp8.xml><?xml version="1.0" encoding="utf-8"?>
<formControlPr xmlns="http://schemas.microsoft.com/office/spreadsheetml/2009/9/main" objectType="Drop" dropLines="15" dropStyle="combo" dx="25" fmlaLink="Teilnehmerdaten!$D$4" fmlaRange="Teilnehmerdaten!$G$5:$G$6" sel="2" val="0"/>
</file>

<file path=xl/ctrlProps/ctrlProp9.xml><?xml version="1.0" encoding="utf-8"?>
<formControlPr xmlns="http://schemas.microsoft.com/office/spreadsheetml/2009/9/main" objectType="Drop" dropLines="30" dropStyle="combo" dx="25" fmlaLink="Cellulose_qual!$B$1" fmlaRange="Cellulose_qual!$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FC7F82A-4DF9-4669-BD2E-9A14B22E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470380</xdr:colOff>
      <xdr:row>50</xdr:row>
      <xdr:rowOff>16933</xdr:rowOff>
    </xdr:to>
    <xdr:pic>
      <xdr:nvPicPr>
        <xdr:cNvPr id="2" name="Grafik 1">
          <a:extLst>
            <a:ext uri="{FF2B5EF4-FFF2-40B4-BE49-F238E27FC236}">
              <a16:creationId xmlns:a16="http://schemas.microsoft.com/office/drawing/2014/main" id="{60E5029E-E9F5-93C9-4D73-1A3EB8DD0B60}"/>
            </a:ext>
          </a:extLst>
        </xdr:cNvPr>
        <xdr:cNvPicPr>
          <a:picLocks noChangeAspect="1"/>
        </xdr:cNvPicPr>
      </xdr:nvPicPr>
      <xdr:blipFill>
        <a:blip xmlns:r="http://schemas.openxmlformats.org/officeDocument/2006/relationships" r:embed="rId1"/>
        <a:stretch>
          <a:fillRect/>
        </a:stretch>
      </xdr:blipFill>
      <xdr:spPr>
        <a:xfrm>
          <a:off x="0" y="1"/>
          <a:ext cx="6600247" cy="8906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42</xdr:row>
          <xdr:rowOff>12700</xdr:rowOff>
        </xdr:from>
        <xdr:to>
          <xdr:col>7</xdr:col>
          <xdr:colOff>165100</xdr:colOff>
          <xdr:row>43</xdr:row>
          <xdr:rowOff>12700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9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44</xdr:row>
          <xdr:rowOff>8467</xdr:rowOff>
        </xdr:from>
        <xdr:to>
          <xdr:col>7</xdr:col>
          <xdr:colOff>165100</xdr:colOff>
          <xdr:row>45</xdr:row>
          <xdr:rowOff>8467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xdr:row>
          <xdr:rowOff>8467</xdr:rowOff>
        </xdr:from>
        <xdr:to>
          <xdr:col>7</xdr:col>
          <xdr:colOff>165100</xdr:colOff>
          <xdr:row>47</xdr:row>
          <xdr:rowOff>8467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48</xdr:row>
          <xdr:rowOff>8467</xdr:rowOff>
        </xdr:from>
        <xdr:to>
          <xdr:col>7</xdr:col>
          <xdr:colOff>165100</xdr:colOff>
          <xdr:row>49</xdr:row>
          <xdr:rowOff>8467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50</xdr:row>
          <xdr:rowOff>8467</xdr:rowOff>
        </xdr:from>
        <xdr:to>
          <xdr:col>7</xdr:col>
          <xdr:colOff>165100</xdr:colOff>
          <xdr:row>51</xdr:row>
          <xdr:rowOff>8467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xdr:row>
          <xdr:rowOff>8467</xdr:rowOff>
        </xdr:from>
        <xdr:to>
          <xdr:col>7</xdr:col>
          <xdr:colOff>165100</xdr:colOff>
          <xdr:row>53</xdr:row>
          <xdr:rowOff>8467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54</xdr:row>
          <xdr:rowOff>8467</xdr:rowOff>
        </xdr:from>
        <xdr:to>
          <xdr:col>7</xdr:col>
          <xdr:colOff>165100</xdr:colOff>
          <xdr:row>55</xdr:row>
          <xdr:rowOff>8467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118533</xdr:colOff>
          <xdr:row>15</xdr:row>
          <xdr:rowOff>59267</xdr:rowOff>
        </xdr:from>
        <xdr:to>
          <xdr:col>6</xdr:col>
          <xdr:colOff>1020233</xdr:colOff>
          <xdr:row>15</xdr:row>
          <xdr:rowOff>334433</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62</xdr:row>
          <xdr:rowOff>8467</xdr:rowOff>
        </xdr:from>
        <xdr:to>
          <xdr:col>7</xdr:col>
          <xdr:colOff>165100</xdr:colOff>
          <xdr:row>63</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9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xdr:row>
          <xdr:rowOff>12700</xdr:rowOff>
        </xdr:from>
        <xdr:to>
          <xdr:col>7</xdr:col>
          <xdr:colOff>165100</xdr:colOff>
          <xdr:row>39</xdr:row>
          <xdr:rowOff>12700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40</xdr:row>
          <xdr:rowOff>12700</xdr:rowOff>
        </xdr:from>
        <xdr:to>
          <xdr:col>7</xdr:col>
          <xdr:colOff>165100</xdr:colOff>
          <xdr:row>41</xdr:row>
          <xdr:rowOff>12700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4233</xdr:rowOff>
        </xdr:from>
        <xdr:to>
          <xdr:col>5</xdr:col>
          <xdr:colOff>12700</xdr:colOff>
          <xdr:row>30</xdr:row>
          <xdr:rowOff>304800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31</xdr:row>
          <xdr:rowOff>0</xdr:rowOff>
        </xdr:from>
        <xdr:to>
          <xdr:col>5</xdr:col>
          <xdr:colOff>12700</xdr:colOff>
          <xdr:row>31</xdr:row>
          <xdr:rowOff>300567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0</xdr:rowOff>
        </xdr:from>
        <xdr:to>
          <xdr:col>5</xdr:col>
          <xdr:colOff>12700</xdr:colOff>
          <xdr:row>32</xdr:row>
          <xdr:rowOff>300567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0</xdr:rowOff>
        </xdr:from>
        <xdr:to>
          <xdr:col>5</xdr:col>
          <xdr:colOff>12700</xdr:colOff>
          <xdr:row>33</xdr:row>
          <xdr:rowOff>300567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71967</xdr:colOff>
          <xdr:row>28</xdr:row>
          <xdr:rowOff>33867</xdr:rowOff>
        </xdr:from>
        <xdr:to>
          <xdr:col>4</xdr:col>
          <xdr:colOff>1071033</xdr:colOff>
          <xdr:row>28</xdr:row>
          <xdr:rowOff>309033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71967</xdr:colOff>
          <xdr:row>28</xdr:row>
          <xdr:rowOff>33867</xdr:rowOff>
        </xdr:from>
        <xdr:to>
          <xdr:col>3</xdr:col>
          <xdr:colOff>1071033</xdr:colOff>
          <xdr:row>29</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64</xdr:row>
          <xdr:rowOff>12700</xdr:rowOff>
        </xdr:from>
        <xdr:to>
          <xdr:col>7</xdr:col>
          <xdr:colOff>165100</xdr:colOff>
          <xdr:row>65</xdr:row>
          <xdr:rowOff>8467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9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66</xdr:row>
          <xdr:rowOff>8467</xdr:rowOff>
        </xdr:from>
        <xdr:to>
          <xdr:col>7</xdr:col>
          <xdr:colOff>165100</xdr:colOff>
          <xdr:row>67</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9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66</xdr:row>
          <xdr:rowOff>8467</xdr:rowOff>
        </xdr:from>
        <xdr:to>
          <xdr:col>7</xdr:col>
          <xdr:colOff>165100</xdr:colOff>
          <xdr:row>67</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9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xdr:row>
          <xdr:rowOff>12700</xdr:rowOff>
        </xdr:from>
        <xdr:to>
          <xdr:col>7</xdr:col>
          <xdr:colOff>165100</xdr:colOff>
          <xdr:row>37</xdr:row>
          <xdr:rowOff>12700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21D8-F43F-4914-98B1-CE9305D240F8}">
  <dimension ref="A1:C13"/>
  <sheetViews>
    <sheetView workbookViewId="0">
      <selection sqref="A1:C1"/>
    </sheetView>
  </sheetViews>
  <sheetFormatPr baseColWidth="10" defaultColWidth="11.41015625" defaultRowHeight="14" x14ac:dyDescent="0.45"/>
  <cols>
    <col min="1" max="2" width="27.64453125" style="69" customWidth="1"/>
    <col min="3" max="3" width="30.41015625" style="69" customWidth="1"/>
    <col min="4" max="16384" width="11.41015625" style="69"/>
  </cols>
  <sheetData>
    <row r="1" spans="1:3" ht="30.75" customHeight="1" x14ac:dyDescent="0.45">
      <c r="A1" s="131" t="s">
        <v>57</v>
      </c>
      <c r="B1" s="132"/>
      <c r="C1" s="132"/>
    </row>
    <row r="2" spans="1:3" ht="51.95" customHeight="1" x14ac:dyDescent="0.45">
      <c r="A2" s="133" t="s">
        <v>58</v>
      </c>
      <c r="B2" s="134"/>
      <c r="C2" s="134"/>
    </row>
    <row r="3" spans="1:3" ht="74.25" customHeight="1" x14ac:dyDescent="0.45">
      <c r="A3" s="133" t="s">
        <v>59</v>
      </c>
      <c r="B3" s="133"/>
      <c r="C3" s="133"/>
    </row>
    <row r="4" spans="1:3" ht="80.45" customHeight="1" x14ac:dyDescent="0.6">
      <c r="A4" s="133" t="s">
        <v>74</v>
      </c>
      <c r="B4" s="134"/>
      <c r="C4" s="134"/>
    </row>
    <row r="5" spans="1:3" ht="30.45" customHeight="1" x14ac:dyDescent="0.5">
      <c r="A5" s="135"/>
      <c r="B5" s="135"/>
      <c r="C5" s="135"/>
    </row>
    <row r="6" spans="1:3" ht="30.45" customHeight="1" x14ac:dyDescent="0.45">
      <c r="A6" s="72" t="s">
        <v>60</v>
      </c>
    </row>
    <row r="7" spans="1:3" ht="54" customHeight="1" x14ac:dyDescent="0.45">
      <c r="A7" s="129" t="s">
        <v>61</v>
      </c>
      <c r="B7" s="130"/>
      <c r="C7" s="130"/>
    </row>
    <row r="9" spans="1:3" x14ac:dyDescent="0.45">
      <c r="A9" s="100" t="s">
        <v>62</v>
      </c>
      <c r="B9" s="100" t="s">
        <v>63</v>
      </c>
    </row>
    <row r="10" spans="1:3" ht="15.35" x14ac:dyDescent="0.45">
      <c r="A10" s="101">
        <v>1379</v>
      </c>
      <c r="B10" s="101">
        <v>1380</v>
      </c>
    </row>
    <row r="11" spans="1:3" ht="15.35" x14ac:dyDescent="0.45">
      <c r="A11" s="101">
        <v>179.34</v>
      </c>
      <c r="B11" s="101">
        <v>179</v>
      </c>
    </row>
    <row r="12" spans="1:3" ht="15.35" x14ac:dyDescent="0.45">
      <c r="A12" s="101">
        <v>80.12</v>
      </c>
      <c r="B12" s="101">
        <v>80.099999999999994</v>
      </c>
    </row>
    <row r="13" spans="1:3" ht="15.35" x14ac:dyDescent="0.45">
      <c r="A13" s="101">
        <v>7.8</v>
      </c>
      <c r="B13" s="10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8"/>
  <sheetViews>
    <sheetView workbookViewId="0"/>
  </sheetViews>
  <sheetFormatPr baseColWidth="10" defaultColWidth="11.41015625" defaultRowHeight="14" x14ac:dyDescent="0.45"/>
  <cols>
    <col min="1" max="1" width="35.64453125" style="9" customWidth="1"/>
    <col min="2" max="2" width="11.41015625" style="9"/>
    <col min="3" max="3" width="13" style="9" customWidth="1"/>
    <col min="4" max="7" width="15.64453125" style="9" customWidth="1"/>
    <col min="8" max="8" width="9.64453125" style="9" customWidth="1"/>
    <col min="9" max="9" width="9.1171875" style="9" bestFit="1" customWidth="1"/>
    <col min="10" max="10" width="11.64453125" style="9" customWidth="1"/>
    <col min="11" max="16384" width="11.41015625" style="9"/>
  </cols>
  <sheetData>
    <row r="1" spans="1:8" ht="21.95" customHeight="1" x14ac:dyDescent="0.65">
      <c r="A1" s="5" t="s">
        <v>0</v>
      </c>
      <c r="B1" s="6"/>
      <c r="E1" s="7" t="s">
        <v>2</v>
      </c>
      <c r="F1" s="8"/>
      <c r="G1" s="95" t="s">
        <v>275</v>
      </c>
    </row>
    <row r="2" spans="1:8" ht="21.95" customHeight="1" x14ac:dyDescent="0.65">
      <c r="A2" s="5" t="s">
        <v>228</v>
      </c>
      <c r="B2" s="6"/>
      <c r="E2" s="7" t="s">
        <v>3</v>
      </c>
      <c r="F2" s="8"/>
      <c r="G2" s="95" t="s">
        <v>275</v>
      </c>
    </row>
    <row r="3" spans="1:8" ht="15.1" customHeight="1" x14ac:dyDescent="0.65">
      <c r="A3" s="94" t="s">
        <v>336</v>
      </c>
      <c r="B3" s="6"/>
      <c r="E3" s="160" t="s">
        <v>75</v>
      </c>
      <c r="F3" s="160"/>
      <c r="G3" s="51">
        <v>1</v>
      </c>
      <c r="H3" s="19" t="s">
        <v>155</v>
      </c>
    </row>
    <row r="4" spans="1:8" ht="21.95" customHeight="1" x14ac:dyDescent="0.55000000000000004">
      <c r="A4" s="7" t="s">
        <v>9</v>
      </c>
      <c r="B4" s="9" t="s">
        <v>4</v>
      </c>
      <c r="F4" s="98" t="str">
        <f>IF(OR(ISBLANK(G1),G1="?"),"",IF(ISNUMBER(VALUE(G1)),"","Bitte nur Ziffern eingeben (numbers only)"))</f>
        <v/>
      </c>
      <c r="G4" s="8"/>
      <c r="H4" s="10"/>
    </row>
    <row r="5" spans="1:8" ht="21.95" customHeight="1" x14ac:dyDescent="0.55000000000000004">
      <c r="A5" s="10" t="s">
        <v>29</v>
      </c>
      <c r="E5" s="13">
        <v>45683</v>
      </c>
      <c r="F5" s="98" t="str">
        <f>IF(OR(ISBLANK(G2),G2="?"),"",IF(ISNUMBER(VALUE(G2)),"","Bitte nur Ziffern eingeben (numbers only)"))</f>
        <v/>
      </c>
      <c r="G5" s="8"/>
      <c r="H5" s="10"/>
    </row>
    <row r="6" spans="1:8" ht="12.1" customHeight="1" x14ac:dyDescent="0.45"/>
    <row r="7" spans="1:8" s="14" customFormat="1" ht="35.25" customHeight="1" x14ac:dyDescent="0.45">
      <c r="A7" s="161" t="s">
        <v>77</v>
      </c>
      <c r="B7" s="162"/>
      <c r="C7" s="162"/>
      <c r="D7" s="162"/>
      <c r="E7" s="162"/>
      <c r="F7" s="162"/>
      <c r="G7" s="162"/>
    </row>
    <row r="8" spans="1:8" s="14" customFormat="1" ht="35.25" customHeight="1" x14ac:dyDescent="0.45">
      <c r="A8" s="161" t="s">
        <v>304</v>
      </c>
      <c r="B8" s="162"/>
      <c r="C8" s="162"/>
      <c r="D8" s="162"/>
      <c r="E8" s="162"/>
      <c r="F8" s="162"/>
      <c r="G8" s="162"/>
    </row>
    <row r="9" spans="1:8" s="14" customFormat="1" ht="45" customHeight="1" x14ac:dyDescent="0.45">
      <c r="A9" s="161" t="s">
        <v>120</v>
      </c>
      <c r="B9" s="162"/>
      <c r="C9" s="162"/>
      <c r="D9" s="162"/>
      <c r="E9" s="162"/>
      <c r="F9" s="162"/>
      <c r="G9" s="162"/>
    </row>
    <row r="10" spans="1:8" s="14" customFormat="1" ht="35.25" customHeight="1" x14ac:dyDescent="0.45">
      <c r="A10" s="161" t="s">
        <v>119</v>
      </c>
      <c r="B10" s="162"/>
      <c r="C10" s="162"/>
      <c r="D10" s="162"/>
      <c r="E10" s="162"/>
      <c r="F10" s="162"/>
      <c r="G10" s="162"/>
    </row>
    <row r="11" spans="1:8" s="14" customFormat="1" ht="35.25" customHeight="1" x14ac:dyDescent="0.45">
      <c r="A11" s="161" t="s">
        <v>78</v>
      </c>
      <c r="B11" s="162"/>
      <c r="C11" s="162"/>
      <c r="D11" s="162"/>
      <c r="E11" s="162"/>
      <c r="F11" s="162"/>
      <c r="G11" s="162"/>
    </row>
    <row r="12" spans="1:8" s="14" customFormat="1" ht="35.25" customHeight="1" x14ac:dyDescent="0.45">
      <c r="A12" s="161" t="s">
        <v>79</v>
      </c>
      <c r="B12" s="161"/>
      <c r="C12" s="161"/>
      <c r="D12" s="161"/>
      <c r="E12" s="161"/>
      <c r="F12" s="161"/>
      <c r="G12" s="161"/>
    </row>
    <row r="13" spans="1:8" s="14" customFormat="1" ht="25.1" customHeight="1" x14ac:dyDescent="0.45">
      <c r="A13" s="17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1"/>
      <c r="C13" s="171"/>
      <c r="D13" s="171"/>
      <c r="E13" s="171"/>
      <c r="F13" s="171"/>
      <c r="G13" s="171"/>
    </row>
    <row r="14" spans="1:8" s="14" customFormat="1" ht="25.1" customHeight="1" x14ac:dyDescent="0.45">
      <c r="A14" s="171" t="str">
        <f>IF(OR(OR(G1="?",ISBLANK(G1)),OR(G2="?",ISBLANK(G2))),"Nur wenn diese beiden Felder korrekt ausgefüllt sind, kann der Absender dieser Tabelle identifiziert werden.","")</f>
        <v>Nur wenn diese beiden Felder korrekt ausgefüllt sind, kann der Absender dieser Tabelle identifiziert werden.</v>
      </c>
      <c r="B14" s="171"/>
      <c r="C14" s="171"/>
      <c r="D14" s="171"/>
      <c r="E14" s="171"/>
      <c r="F14" s="171"/>
      <c r="G14" s="171"/>
    </row>
    <row r="15" spans="1:8" s="14" customFormat="1" ht="9.9499999999999993" customHeight="1" x14ac:dyDescent="0.45">
      <c r="A15" s="159"/>
      <c r="B15" s="159"/>
      <c r="C15" s="159"/>
      <c r="D15" s="159"/>
      <c r="E15" s="159"/>
      <c r="F15" s="159"/>
      <c r="G15" s="159"/>
    </row>
    <row r="16" spans="1:8" ht="30.1" customHeight="1" x14ac:dyDescent="0.55000000000000004">
      <c r="A16" s="46" t="s">
        <v>35</v>
      </c>
      <c r="B16" s="7"/>
      <c r="C16" s="10"/>
      <c r="D16" s="7"/>
      <c r="E16" s="7"/>
      <c r="F16" s="7"/>
      <c r="G16" s="44"/>
      <c r="H16" s="14"/>
    </row>
    <row r="17" spans="1:11" s="14" customFormat="1" ht="30.1" customHeight="1" x14ac:dyDescent="0.45">
      <c r="A17" s="172" t="s">
        <v>76</v>
      </c>
      <c r="B17" s="172"/>
      <c r="C17" s="172"/>
      <c r="D17" s="172"/>
      <c r="E17" s="172"/>
      <c r="F17" s="172"/>
      <c r="G17" s="172"/>
    </row>
    <row r="18" spans="1:11" ht="35.25" customHeight="1" x14ac:dyDescent="0.5">
      <c r="A18" s="91" t="s">
        <v>274</v>
      </c>
      <c r="B18" s="92" t="s">
        <v>1</v>
      </c>
      <c r="C18" s="93" t="s">
        <v>107</v>
      </c>
      <c r="D18" s="93" t="s">
        <v>5</v>
      </c>
      <c r="E18" s="93" t="s">
        <v>6</v>
      </c>
      <c r="F18" s="93" t="s">
        <v>7</v>
      </c>
      <c r="G18" s="39"/>
      <c r="H18" s="12"/>
      <c r="I18" s="11"/>
    </row>
    <row r="19" spans="1:11" ht="25.25" customHeight="1" x14ac:dyDescent="0.5">
      <c r="A19" s="38" t="s">
        <v>166</v>
      </c>
      <c r="B19" s="57" t="s">
        <v>172</v>
      </c>
      <c r="C19" s="56" t="s">
        <v>168</v>
      </c>
      <c r="D19" s="80"/>
      <c r="E19" s="80"/>
      <c r="F19" s="39">
        <f>aw!B1</f>
        <v>17</v>
      </c>
      <c r="G19" s="39"/>
      <c r="H19" s="40">
        <f>aw!C1</f>
        <v>16</v>
      </c>
      <c r="I19" s="11"/>
    </row>
    <row r="20" spans="1:11" ht="25.25" customHeight="1" x14ac:dyDescent="0.5">
      <c r="A20" s="38" t="s">
        <v>157</v>
      </c>
      <c r="B20" s="57" t="s">
        <v>172</v>
      </c>
      <c r="C20" s="39">
        <v>3</v>
      </c>
      <c r="D20" s="80"/>
      <c r="E20" s="80"/>
      <c r="F20" s="39">
        <f>pHWert!$B$1</f>
        <v>10</v>
      </c>
      <c r="G20" s="39"/>
      <c r="H20" s="40">
        <f>pHWert!C1</f>
        <v>9</v>
      </c>
      <c r="I20" s="11"/>
    </row>
    <row r="21" spans="1:11" ht="25.25" customHeight="1" x14ac:dyDescent="0.45">
      <c r="A21" s="38" t="s">
        <v>229</v>
      </c>
      <c r="B21" s="42" t="s">
        <v>28</v>
      </c>
      <c r="C21" s="39">
        <v>4</v>
      </c>
      <c r="D21" s="80"/>
      <c r="E21" s="80"/>
      <c r="F21" s="39">
        <f>Wasser!$B$1</f>
        <v>21</v>
      </c>
      <c r="H21" s="40">
        <f>Wasser!$C$1</f>
        <v>20</v>
      </c>
    </row>
    <row r="22" spans="1:11" s="14" customFormat="1" ht="25.25" customHeight="1" x14ac:dyDescent="0.45">
      <c r="A22" s="38" t="s">
        <v>248</v>
      </c>
      <c r="B22" s="42" t="s">
        <v>43</v>
      </c>
      <c r="C22" s="39">
        <v>3</v>
      </c>
      <c r="D22" s="80"/>
      <c r="E22" s="80"/>
      <c r="F22" s="39">
        <f>Lactat!C2</f>
        <v>14</v>
      </c>
      <c r="G22" s="39"/>
      <c r="H22" s="40">
        <f>Lactat!B1</f>
        <v>13</v>
      </c>
      <c r="I22" s="37"/>
      <c r="J22" s="37"/>
    </row>
    <row r="23" spans="1:11" s="14" customFormat="1" ht="25.25" customHeight="1" x14ac:dyDescent="0.45">
      <c r="A23" s="38" t="s">
        <v>249</v>
      </c>
      <c r="B23" s="42" t="s">
        <v>43</v>
      </c>
      <c r="C23" s="39">
        <v>3</v>
      </c>
      <c r="D23" s="80"/>
      <c r="E23" s="80"/>
      <c r="F23" s="39">
        <f>Lactat!$D$2</f>
        <v>14</v>
      </c>
      <c r="G23" s="39"/>
      <c r="H23" s="40">
        <f>Lactat!$B$1</f>
        <v>13</v>
      </c>
      <c r="I23" s="37"/>
      <c r="J23" s="37"/>
    </row>
    <row r="24" spans="1:11" s="14" customFormat="1" ht="25.25" customHeight="1" x14ac:dyDescent="0.45">
      <c r="A24" s="41" t="s">
        <v>139</v>
      </c>
      <c r="B24" s="42" t="s">
        <v>43</v>
      </c>
      <c r="C24" s="39">
        <v>3</v>
      </c>
      <c r="D24" s="80"/>
      <c r="E24" s="80"/>
      <c r="F24" s="39">
        <f>Nitrit!$B$1</f>
        <v>22</v>
      </c>
      <c r="G24" s="39"/>
      <c r="H24" s="40">
        <f>Nitrit!$C$1</f>
        <v>21</v>
      </c>
      <c r="I24" s="37"/>
      <c r="J24" s="37"/>
      <c r="K24" s="169"/>
    </row>
    <row r="25" spans="1:11" s="14" customFormat="1" ht="25.25" customHeight="1" x14ac:dyDescent="0.45">
      <c r="A25" s="41" t="s">
        <v>138</v>
      </c>
      <c r="B25" s="42" t="s">
        <v>43</v>
      </c>
      <c r="C25" s="39">
        <v>3</v>
      </c>
      <c r="D25" s="80"/>
      <c r="E25" s="80"/>
      <c r="F25" s="39">
        <f>Nitrat!B1</f>
        <v>21</v>
      </c>
      <c r="G25" s="39"/>
      <c r="H25" s="40">
        <f>Nitrat!$C$1</f>
        <v>20</v>
      </c>
      <c r="I25" s="37"/>
      <c r="J25" s="37"/>
      <c r="K25" s="169"/>
    </row>
    <row r="26" spans="1:11" s="14" customFormat="1" ht="25.25" customHeight="1" x14ac:dyDescent="0.45">
      <c r="A26" s="38" t="s">
        <v>137</v>
      </c>
      <c r="B26" s="42" t="s">
        <v>43</v>
      </c>
      <c r="C26" s="39">
        <v>3</v>
      </c>
      <c r="D26" s="80"/>
      <c r="E26" s="80"/>
      <c r="F26" s="39">
        <f>Sorbinsäure!B1</f>
        <v>15</v>
      </c>
      <c r="G26" s="39"/>
      <c r="H26" s="40">
        <f>Sorbinsäure!C1</f>
        <v>14</v>
      </c>
      <c r="I26" s="37"/>
      <c r="J26" s="37"/>
      <c r="K26" s="169"/>
    </row>
    <row r="27" spans="1:11" s="14" customFormat="1" ht="25.25" customHeight="1" x14ac:dyDescent="0.45">
      <c r="A27" s="38" t="s">
        <v>169</v>
      </c>
      <c r="B27" s="42" t="s">
        <v>43</v>
      </c>
      <c r="C27" s="39">
        <v>3</v>
      </c>
      <c r="D27" s="80"/>
      <c r="E27" s="80"/>
      <c r="F27" s="39">
        <f>Natamycin!B1</f>
        <v>8</v>
      </c>
      <c r="G27" s="39"/>
      <c r="H27" s="40">
        <f>Natamycin!C1</f>
        <v>7</v>
      </c>
      <c r="I27" s="37"/>
      <c r="J27" s="37"/>
      <c r="K27" s="169"/>
    </row>
    <row r="28" spans="1:11" s="14" customFormat="1" ht="27.1" hidden="1" customHeight="1" x14ac:dyDescent="0.45">
      <c r="A28" s="38" t="s">
        <v>170</v>
      </c>
      <c r="B28" s="42" t="s">
        <v>43</v>
      </c>
      <c r="C28" s="39">
        <v>3</v>
      </c>
      <c r="D28" s="80"/>
      <c r="E28" s="80"/>
      <c r="F28" s="39">
        <f>Gluconsäure!$B$1</f>
        <v>6</v>
      </c>
      <c r="G28" s="39"/>
      <c r="H28" s="40">
        <f>Gluconsäure!$C$1</f>
        <v>5</v>
      </c>
      <c r="I28" s="37"/>
      <c r="J28" s="37"/>
      <c r="K28" s="169"/>
    </row>
    <row r="29" spans="1:11" s="14" customFormat="1" ht="25.35" customHeight="1" x14ac:dyDescent="0.45">
      <c r="A29" s="41" t="s">
        <v>171</v>
      </c>
      <c r="B29" s="57" t="s">
        <v>172</v>
      </c>
      <c r="C29" s="57" t="s">
        <v>172</v>
      </c>
      <c r="D29" s="81">
        <f>Cellulose_qual!B15</f>
        <v>4</v>
      </c>
      <c r="E29" s="81">
        <f>Cellulose_qual!C15</f>
        <v>4</v>
      </c>
      <c r="F29" s="39">
        <f>Cellulose_qual!B1</f>
        <v>8</v>
      </c>
      <c r="G29" s="39"/>
      <c r="H29" s="40">
        <f>Cellulose_qual!C1</f>
        <v>7</v>
      </c>
      <c r="I29" s="37"/>
      <c r="J29" s="37"/>
      <c r="K29" s="169"/>
    </row>
    <row r="30" spans="1:11" s="14" customFormat="1" ht="25.35" customHeight="1" x14ac:dyDescent="0.45">
      <c r="A30" s="96" t="s">
        <v>273</v>
      </c>
      <c r="B30" s="42" t="s">
        <v>28</v>
      </c>
      <c r="C30" s="39">
        <v>3</v>
      </c>
      <c r="D30" s="80"/>
      <c r="E30" s="80"/>
      <c r="F30" s="39">
        <f>Cellulose_quan!B1</f>
        <v>9</v>
      </c>
      <c r="G30" s="39"/>
      <c r="H30" s="40">
        <f>Cellulose_quan!C1</f>
        <v>8</v>
      </c>
      <c r="I30" s="37"/>
      <c r="J30" s="37"/>
      <c r="K30" s="169"/>
    </row>
    <row r="31" spans="1:11" s="14" customFormat="1" ht="25.25" customHeight="1" x14ac:dyDescent="0.45">
      <c r="A31" s="38" t="s">
        <v>189</v>
      </c>
      <c r="B31" s="162" t="s">
        <v>327</v>
      </c>
      <c r="C31" s="162"/>
      <c r="D31" s="170" t="s">
        <v>332</v>
      </c>
      <c r="E31" s="170"/>
      <c r="F31" s="39">
        <f>Farbstoffe_qual!B1</f>
        <v>25</v>
      </c>
      <c r="G31" s="39"/>
      <c r="H31" s="40">
        <f>Farbstoffe_qual!C1</f>
        <v>24</v>
      </c>
      <c r="I31" s="37"/>
      <c r="J31" s="37"/>
      <c r="K31" s="169"/>
    </row>
    <row r="32" spans="1:11" s="14" customFormat="1" ht="25.25" customHeight="1" x14ac:dyDescent="0.45">
      <c r="A32" s="38" t="s">
        <v>189</v>
      </c>
      <c r="B32" s="162" t="s">
        <v>327</v>
      </c>
      <c r="C32" s="162"/>
      <c r="D32" s="170" t="s">
        <v>333</v>
      </c>
      <c r="E32" s="170"/>
      <c r="F32" s="39"/>
      <c r="G32" s="39"/>
      <c r="H32" s="40"/>
      <c r="I32" s="37"/>
      <c r="J32" s="37"/>
      <c r="K32" s="169"/>
    </row>
    <row r="33" spans="1:11" s="14" customFormat="1" ht="25.25" customHeight="1" x14ac:dyDescent="0.45">
      <c r="A33" s="38" t="s">
        <v>189</v>
      </c>
      <c r="B33" s="162" t="s">
        <v>327</v>
      </c>
      <c r="C33" s="162"/>
      <c r="D33" s="170" t="s">
        <v>334</v>
      </c>
      <c r="E33" s="170"/>
      <c r="F33" s="39"/>
      <c r="G33" s="39"/>
      <c r="H33" s="40"/>
      <c r="I33" s="37"/>
      <c r="J33" s="37"/>
      <c r="K33" s="169"/>
    </row>
    <row r="34" spans="1:11" s="14" customFormat="1" ht="25.25" customHeight="1" x14ac:dyDescent="0.45">
      <c r="A34" s="38" t="s">
        <v>189</v>
      </c>
      <c r="B34" s="162" t="s">
        <v>327</v>
      </c>
      <c r="C34" s="162"/>
      <c r="D34" s="170" t="s">
        <v>335</v>
      </c>
      <c r="E34" s="170"/>
      <c r="F34" s="39"/>
      <c r="G34" s="39"/>
      <c r="H34" s="40"/>
      <c r="I34" s="37"/>
      <c r="J34" s="37"/>
      <c r="K34" s="169"/>
    </row>
    <row r="35" spans="1:11" s="14" customFormat="1" ht="25.25" customHeight="1" x14ac:dyDescent="0.45">
      <c r="A35" s="38" t="s">
        <v>170</v>
      </c>
      <c r="B35" s="42" t="s">
        <v>43</v>
      </c>
      <c r="C35" s="39">
        <v>3</v>
      </c>
      <c r="D35" s="80"/>
      <c r="E35" s="80"/>
      <c r="F35" s="39">
        <f>Gluconsäure!$B$1</f>
        <v>6</v>
      </c>
      <c r="G35" s="39"/>
      <c r="H35" s="40">
        <f>Gluconsäure!$C$1</f>
        <v>5</v>
      </c>
      <c r="I35" s="37"/>
      <c r="J35" s="37"/>
      <c r="K35" s="169"/>
    </row>
    <row r="36" spans="1:11" ht="25.25" customHeight="1" x14ac:dyDescent="0.5">
      <c r="A36" s="94" t="s">
        <v>8</v>
      </c>
      <c r="K36" s="169"/>
    </row>
    <row r="37" spans="1:11" s="14" customFormat="1" ht="17.100000000000001" customHeight="1" x14ac:dyDescent="0.45">
      <c r="A37" s="86" t="s">
        <v>166</v>
      </c>
      <c r="B37" s="164"/>
      <c r="C37" s="164"/>
      <c r="D37" s="164"/>
      <c r="E37" s="164"/>
      <c r="F37" s="164"/>
      <c r="G37" s="164"/>
      <c r="H37" s="164"/>
      <c r="I37" s="16" t="b">
        <f>ISBLANK(VLOOKUP(F19,aw!A3:C19,3))</f>
        <v>1</v>
      </c>
    </row>
    <row r="38" spans="1:11" s="14" customFormat="1" ht="23.1" customHeight="1" x14ac:dyDescent="0.45">
      <c r="A38" s="15" t="str">
        <f>IF(F19=H19,"bitte eingeben:",IF(I37,"","Prinzip:"))</f>
        <v/>
      </c>
      <c r="B38" s="163"/>
      <c r="C38" s="163"/>
      <c r="D38" s="163"/>
      <c r="E38" s="163"/>
      <c r="F38" s="163"/>
      <c r="G38" s="163"/>
      <c r="H38" s="163"/>
      <c r="I38" s="9"/>
    </row>
    <row r="39" spans="1:11" ht="17.100000000000001" customHeight="1" x14ac:dyDescent="0.45">
      <c r="A39" s="86" t="s">
        <v>157</v>
      </c>
      <c r="B39" s="164"/>
      <c r="C39" s="164"/>
      <c r="D39" s="164"/>
      <c r="E39" s="164"/>
      <c r="F39" s="164"/>
      <c r="G39" s="164"/>
      <c r="H39" s="164"/>
      <c r="I39" s="16" t="b">
        <f>ISBLANK(VLOOKUP(F20,pHWert!A3:C11,3))</f>
        <v>1</v>
      </c>
    </row>
    <row r="40" spans="1:11" ht="23.1" customHeight="1" x14ac:dyDescent="0.45">
      <c r="A40" s="15" t="str">
        <f>IF(F20=H20,"bitte eingeben:",IF(I39,"","Art der Modifikation/Ausgabedatum:"))</f>
        <v/>
      </c>
      <c r="B40" s="163"/>
      <c r="C40" s="163"/>
      <c r="D40" s="163"/>
      <c r="E40" s="163"/>
      <c r="F40" s="163"/>
      <c r="G40" s="163"/>
      <c r="H40" s="163"/>
    </row>
    <row r="41" spans="1:11" ht="17.100000000000001" customHeight="1" x14ac:dyDescent="0.45">
      <c r="A41" s="86" t="s">
        <v>229</v>
      </c>
      <c r="B41" s="164"/>
      <c r="C41" s="164"/>
      <c r="D41" s="164"/>
      <c r="E41" s="164"/>
      <c r="F41" s="164"/>
      <c r="G41" s="164"/>
      <c r="H41" s="164"/>
      <c r="I41" s="16" t="b">
        <f>ISBLANK(VLOOKUP(F21,Wasser!A3:C15,3))</f>
        <v>1</v>
      </c>
    </row>
    <row r="42" spans="1:11" ht="23.1" customHeight="1" x14ac:dyDescent="0.45">
      <c r="A42" s="15" t="str">
        <f>IF(F21=H21,"bitte eingeben:",IF(I41,"","Prinzip:"))</f>
        <v/>
      </c>
      <c r="B42" s="163"/>
      <c r="C42" s="163"/>
      <c r="D42" s="163"/>
      <c r="E42" s="163"/>
      <c r="F42" s="163"/>
      <c r="G42" s="163"/>
      <c r="H42" s="163"/>
    </row>
    <row r="43" spans="1:11" ht="17.100000000000001" customHeight="1" x14ac:dyDescent="0.45">
      <c r="A43" s="86" t="s">
        <v>44</v>
      </c>
      <c r="B43" s="164"/>
      <c r="C43" s="164"/>
      <c r="D43" s="164"/>
      <c r="E43" s="164"/>
      <c r="F43" s="164"/>
      <c r="G43" s="164"/>
      <c r="H43" s="164"/>
      <c r="I43" s="16" t="b">
        <f>ISBLANK(VLOOKUP(F22,Lactat!A3:C15,3))</f>
        <v>1</v>
      </c>
    </row>
    <row r="44" spans="1:11" ht="23.1" customHeight="1" x14ac:dyDescent="0.45">
      <c r="A44" s="15" t="str">
        <f>IF(F22=H22,"bitte eingeben:",IF(I43,"","Art der Modifikation/Ausgabedatum:"))</f>
        <v/>
      </c>
      <c r="B44" s="163"/>
      <c r="C44" s="163"/>
      <c r="D44" s="163"/>
      <c r="E44" s="163"/>
      <c r="F44" s="163"/>
      <c r="G44" s="163"/>
      <c r="H44" s="163"/>
      <c r="I44" s="16"/>
    </row>
    <row r="45" spans="1:11" ht="17.100000000000001" customHeight="1" x14ac:dyDescent="0.45">
      <c r="A45" s="86" t="s">
        <v>218</v>
      </c>
      <c r="B45" s="164"/>
      <c r="C45" s="164"/>
      <c r="D45" s="164"/>
      <c r="E45" s="164"/>
      <c r="F45" s="164"/>
      <c r="G45" s="164"/>
      <c r="H45" s="164"/>
      <c r="I45" s="16" t="b">
        <f>ISBLANK(VLOOKUP(F23,Lactat!A3:C15,3))</f>
        <v>1</v>
      </c>
    </row>
    <row r="46" spans="1:11" ht="23.1" customHeight="1" x14ac:dyDescent="0.45">
      <c r="A46" s="15" t="str">
        <f>IF(F23=H23,"bitte eingeben:",IF(I45,"","Art der Modifikation/Ausgabedatum:"))</f>
        <v/>
      </c>
      <c r="B46" s="158"/>
      <c r="C46" s="158"/>
      <c r="D46" s="158"/>
      <c r="E46" s="158"/>
      <c r="F46" s="158"/>
      <c r="G46" s="158"/>
      <c r="H46" s="158"/>
      <c r="I46" s="16"/>
    </row>
    <row r="47" spans="1:11" ht="17.100000000000001" customHeight="1" x14ac:dyDescent="0.45">
      <c r="A47" s="86" t="s">
        <v>150</v>
      </c>
      <c r="B47" s="164"/>
      <c r="C47" s="164"/>
      <c r="D47" s="164"/>
      <c r="E47" s="164"/>
      <c r="F47" s="164"/>
      <c r="G47" s="164"/>
      <c r="H47" s="164"/>
      <c r="I47" s="16" t="b">
        <f>ISBLANK(VLOOKUP(F24,Nitrit!A3:C23,3))</f>
        <v>1</v>
      </c>
    </row>
    <row r="48" spans="1:11" ht="23.1" customHeight="1" x14ac:dyDescent="0.45">
      <c r="A48" s="15" t="str">
        <f>IF(F24=H24,"bitte eingeben:",IF(I47,"","Art der Modifikation/Ausgabedatum:"))</f>
        <v/>
      </c>
      <c r="B48" s="158"/>
      <c r="C48" s="158"/>
      <c r="D48" s="158"/>
      <c r="E48" s="158"/>
      <c r="F48" s="158"/>
      <c r="G48" s="158"/>
      <c r="H48" s="158"/>
      <c r="I48" s="16"/>
    </row>
    <row r="49" spans="1:9" ht="17.100000000000001" customHeight="1" x14ac:dyDescent="0.45">
      <c r="A49" s="86" t="s">
        <v>149</v>
      </c>
      <c r="B49" s="164"/>
      <c r="C49" s="164"/>
      <c r="D49" s="164"/>
      <c r="E49" s="164"/>
      <c r="F49" s="164"/>
      <c r="G49" s="164"/>
      <c r="H49" s="164"/>
      <c r="I49" s="16" t="b">
        <f>ISBLANK(VLOOKUP(F25,Nitrat!A3:C27,3))</f>
        <v>1</v>
      </c>
    </row>
    <row r="50" spans="1:9" ht="23.1" customHeight="1" x14ac:dyDescent="0.45">
      <c r="A50" s="15" t="str">
        <f>IF(F25=H25,"bitte eingeben:",IF(I49,"","Art der Modifikation/Ausgabedatum:"))</f>
        <v/>
      </c>
      <c r="B50" s="158"/>
      <c r="C50" s="158"/>
      <c r="D50" s="158"/>
      <c r="E50" s="158"/>
      <c r="F50" s="158"/>
      <c r="G50" s="158"/>
      <c r="H50" s="158"/>
      <c r="I50" s="16"/>
    </row>
    <row r="51" spans="1:9" ht="17.100000000000001" customHeight="1" x14ac:dyDescent="0.45">
      <c r="A51" s="86" t="s">
        <v>137</v>
      </c>
      <c r="B51" s="168"/>
      <c r="C51" s="168"/>
      <c r="D51" s="168"/>
      <c r="E51" s="168"/>
      <c r="F51" s="168"/>
      <c r="G51" s="168"/>
      <c r="H51" s="168"/>
      <c r="I51" s="16" t="b">
        <f>ISBLANK(VLOOKUP(F26,Sorbinsäure!A3:C17,3))</f>
        <v>1</v>
      </c>
    </row>
    <row r="52" spans="1:9" ht="23.1" customHeight="1" x14ac:dyDescent="0.45">
      <c r="A52" s="15" t="str">
        <f>IF(F26=H26,"bitte eingeben:",IF(I51,"","Art der Modifikation/Ausgabedatum:"))</f>
        <v/>
      </c>
      <c r="B52" s="158"/>
      <c r="C52" s="158"/>
      <c r="D52" s="158"/>
      <c r="E52" s="158"/>
      <c r="F52" s="158"/>
      <c r="G52" s="158"/>
      <c r="H52" s="158"/>
      <c r="I52" s="16"/>
    </row>
    <row r="53" spans="1:9" ht="17.100000000000001" customHeight="1" x14ac:dyDescent="0.45">
      <c r="A53" s="86" t="s">
        <v>169</v>
      </c>
      <c r="B53" s="166"/>
      <c r="C53" s="166"/>
      <c r="D53" s="166"/>
      <c r="E53" s="166"/>
      <c r="F53" s="166"/>
      <c r="G53" s="166"/>
      <c r="H53" s="166"/>
      <c r="I53" s="16" t="b">
        <f>ISBLANK(VLOOKUP(F27,Natamycin!A3:C9,3))</f>
        <v>1</v>
      </c>
    </row>
    <row r="54" spans="1:9" ht="23.1" customHeight="1" x14ac:dyDescent="0.45">
      <c r="A54" s="15" t="str">
        <f>IF(F27=H27,"bitte eingeben:",IF(I53,"","Art der Modifikation/Ausgabedatum:"))</f>
        <v/>
      </c>
      <c r="B54" s="174"/>
      <c r="C54" s="174"/>
      <c r="D54" s="174"/>
      <c r="E54" s="174"/>
      <c r="F54" s="174"/>
      <c r="G54" s="174"/>
      <c r="H54" s="174"/>
      <c r="I54" s="16"/>
    </row>
    <row r="55" spans="1:9" ht="17.100000000000001" customHeight="1" x14ac:dyDescent="0.45">
      <c r="A55" s="86" t="s">
        <v>170</v>
      </c>
      <c r="B55" s="165"/>
      <c r="C55" s="165"/>
      <c r="D55" s="165"/>
      <c r="E55" s="165"/>
      <c r="F55" s="165"/>
      <c r="G55" s="165"/>
      <c r="H55" s="165"/>
      <c r="I55" s="16" t="b">
        <f>ISBLANK(VLOOKUP(F28,Gluconsäure!A3:C8,3))</f>
        <v>1</v>
      </c>
    </row>
    <row r="56" spans="1:9" ht="23.1" customHeight="1" x14ac:dyDescent="0.45">
      <c r="A56" s="15" t="str">
        <f>IF(F28=H28,"bitte eingeben:",IF(I55,"","Art der Modifikation/Ausgabedatum:"))</f>
        <v/>
      </c>
      <c r="B56" s="174"/>
      <c r="C56" s="174"/>
      <c r="D56" s="174"/>
      <c r="E56" s="174"/>
      <c r="F56" s="174"/>
      <c r="G56" s="174"/>
      <c r="H56" s="174"/>
      <c r="I56" s="16"/>
    </row>
    <row r="57" spans="1:9" ht="18" hidden="1" customHeight="1" x14ac:dyDescent="0.45">
      <c r="A57" s="17" t="s">
        <v>121</v>
      </c>
      <c r="B57" s="168"/>
      <c r="C57" s="168"/>
      <c r="D57" s="168"/>
      <c r="E57" s="168"/>
      <c r="F57" s="168"/>
      <c r="G57" s="168"/>
      <c r="H57" s="168"/>
      <c r="I57" s="16" t="b">
        <f>ISBLANK(VLOOKUP(F35,#REF!,3))</f>
        <v>0</v>
      </c>
    </row>
    <row r="58" spans="1:9" ht="23.95" hidden="1" customHeight="1" x14ac:dyDescent="0.45">
      <c r="A58" s="15" t="str">
        <f>IF(F35=H35,"bitte eingeben:",IF(I57,"","Art der Modifikation/Ausgabedatum:"))</f>
        <v>Art der Modifikation/Ausgabedatum:</v>
      </c>
      <c r="B58" s="173"/>
      <c r="C58" s="173"/>
      <c r="D58" s="173"/>
      <c r="E58" s="173"/>
      <c r="F58" s="173"/>
      <c r="G58" s="173"/>
      <c r="H58" s="173"/>
      <c r="I58" s="16"/>
    </row>
    <row r="59" spans="1:9" ht="18" hidden="1" customHeight="1" x14ac:dyDescent="0.45">
      <c r="A59" s="17" t="s">
        <v>156</v>
      </c>
      <c r="B59" s="168"/>
      <c r="C59" s="168"/>
      <c r="D59" s="168"/>
      <c r="E59" s="168"/>
      <c r="F59" s="168"/>
      <c r="G59" s="168"/>
      <c r="H59" s="168"/>
      <c r="I59" s="16" t="b">
        <f>ISBLANK(VLOOKUP(#REF!,#REF!,3))</f>
        <v>0</v>
      </c>
    </row>
    <row r="60" spans="1:9" ht="26.2" hidden="1" customHeight="1" x14ac:dyDescent="0.45">
      <c r="A60" s="15" t="e">
        <f>IF(#REF!=#REF!,"bitte eingeben:",IF(I59,"","Art der Modifikation/Ausgabedatum:"))</f>
        <v>#REF!</v>
      </c>
      <c r="B60" s="173"/>
      <c r="C60" s="173"/>
      <c r="D60" s="173"/>
      <c r="E60" s="173"/>
      <c r="F60" s="173"/>
      <c r="G60" s="173"/>
      <c r="H60" s="173"/>
    </row>
    <row r="61" spans="1:9" ht="18" hidden="1" customHeight="1" x14ac:dyDescent="0.45">
      <c r="A61" s="17" t="s">
        <v>122</v>
      </c>
      <c r="B61" s="167"/>
      <c r="C61" s="167"/>
      <c r="D61" s="167"/>
      <c r="E61" s="167"/>
      <c r="F61" s="167"/>
      <c r="G61" s="167"/>
      <c r="H61" s="167"/>
      <c r="I61" s="16" t="b">
        <f>ISBLANK(VLOOKUP(F36,#REF!,3))</f>
        <v>0</v>
      </c>
    </row>
    <row r="62" spans="1:9" ht="23.95" hidden="1" customHeight="1" x14ac:dyDescent="0.45">
      <c r="A62" s="15" t="str">
        <f>IF(F36=H36,"bitte eingeben:",IF(I61,"","Art der Modifikation/Ausgabedatum:"))</f>
        <v>bitte eingeben:</v>
      </c>
      <c r="B62" s="167"/>
      <c r="C62" s="167"/>
      <c r="D62" s="167"/>
      <c r="E62" s="167"/>
      <c r="F62" s="167"/>
      <c r="G62" s="167"/>
      <c r="H62" s="167"/>
    </row>
    <row r="63" spans="1:9" ht="17.100000000000001" customHeight="1" x14ac:dyDescent="0.45">
      <c r="A63" s="86" t="s">
        <v>171</v>
      </c>
      <c r="B63" s="165"/>
      <c r="C63" s="165"/>
      <c r="D63" s="165"/>
      <c r="E63" s="165"/>
      <c r="F63" s="165"/>
      <c r="G63" s="165"/>
      <c r="H63" s="165"/>
      <c r="I63" s="16" t="b">
        <f>ISBLANK(VLOOKUP(F29,Cellulose_qual!A3:C10,3))</f>
        <v>1</v>
      </c>
    </row>
    <row r="64" spans="1:9" ht="23.1" customHeight="1" x14ac:dyDescent="0.45">
      <c r="A64" s="15" t="str">
        <f>IF(F29=H29,"bitte eingeben:",IF(I63,"","Art der Modifikation/Ausgabedatum:"))</f>
        <v/>
      </c>
      <c r="B64" s="158"/>
      <c r="C64" s="158"/>
      <c r="D64" s="158"/>
      <c r="E64" s="158"/>
      <c r="F64" s="158"/>
      <c r="G64" s="158"/>
      <c r="H64" s="158"/>
    </row>
    <row r="65" spans="1:9" ht="17.100000000000001" customHeight="1" x14ac:dyDescent="0.45">
      <c r="A65" s="97" t="s">
        <v>273</v>
      </c>
      <c r="B65" s="165"/>
      <c r="C65" s="165"/>
      <c r="D65" s="165"/>
      <c r="E65" s="165"/>
      <c r="F65" s="165"/>
      <c r="G65" s="165"/>
      <c r="H65" s="165"/>
      <c r="I65" s="16" t="b">
        <f>ISBLANK(VLOOKUP(F30,Cellulose_quan!A3:C11,3))</f>
        <v>1</v>
      </c>
    </row>
    <row r="66" spans="1:9" ht="23.1" customHeight="1" x14ac:dyDescent="0.45">
      <c r="A66" s="45" t="str">
        <f>IF(F30=H30,"bitte eingeben:",IF(I65,"","Art der Modifikation/Ausgabedatum:"))</f>
        <v/>
      </c>
      <c r="B66" s="158"/>
      <c r="C66" s="158"/>
      <c r="D66" s="158"/>
      <c r="E66" s="158"/>
      <c r="F66" s="158"/>
      <c r="G66" s="158"/>
      <c r="H66" s="158"/>
    </row>
    <row r="67" spans="1:9" ht="17.100000000000001" customHeight="1" x14ac:dyDescent="0.45">
      <c r="A67" s="86" t="s">
        <v>219</v>
      </c>
      <c r="B67" s="165"/>
      <c r="C67" s="165"/>
      <c r="D67" s="165"/>
      <c r="E67" s="165"/>
      <c r="F67" s="165"/>
      <c r="G67" s="165"/>
      <c r="H67" s="165"/>
      <c r="I67" s="16" t="b">
        <f>ISBLANK(VLOOKUP(F31,Farbstoffe_qual!A3:C26,3))</f>
        <v>1</v>
      </c>
    </row>
    <row r="68" spans="1:9" ht="23.1" customHeight="1" x14ac:dyDescent="0.45">
      <c r="A68" s="15" t="str">
        <f>IF(F31=H31,"bitte eingeben:",IF(I67,"","Art der Modifikation/Ausgabedatum:"))</f>
        <v/>
      </c>
      <c r="B68" s="158"/>
      <c r="C68" s="158"/>
      <c r="D68" s="158"/>
      <c r="E68" s="158"/>
      <c r="F68" s="158"/>
      <c r="G68" s="158"/>
      <c r="H68" s="158"/>
    </row>
  </sheetData>
  <sheetProtection algorithmName="SHA-512" hashValue="RG6afInW57JbBMUSGDGedoVHm4QHVOekxiwyozIxsZYvyTiuvEzm9ktRj4m6PNxZIFQPFM+GlZha79BeSGY8xA==" saltValue="BKkC5tQBc8fodhv8mtQ3Lg==" spinCount="100000" sheet="1" objects="1" scenarios="1"/>
  <mergeCells count="52">
    <mergeCell ref="B49:H49"/>
    <mergeCell ref="B50:H50"/>
    <mergeCell ref="B52:H52"/>
    <mergeCell ref="B54:H54"/>
    <mergeCell ref="B63:H63"/>
    <mergeCell ref="B64:H64"/>
    <mergeCell ref="B60:H60"/>
    <mergeCell ref="B55:H55"/>
    <mergeCell ref="B58:H58"/>
    <mergeCell ref="B57:H57"/>
    <mergeCell ref="B56:H56"/>
    <mergeCell ref="B59:H59"/>
    <mergeCell ref="B62:H62"/>
    <mergeCell ref="B48:H48"/>
    <mergeCell ref="B42:H42"/>
    <mergeCell ref="B43:H43"/>
    <mergeCell ref="B38:H38"/>
    <mergeCell ref="B46:H46"/>
    <mergeCell ref="B47:H47"/>
    <mergeCell ref="A13:G13"/>
    <mergeCell ref="B41:H41"/>
    <mergeCell ref="A14:G14"/>
    <mergeCell ref="A12:G12"/>
    <mergeCell ref="A17:G17"/>
    <mergeCell ref="B39:H39"/>
    <mergeCell ref="B40:H40"/>
    <mergeCell ref="B37:H37"/>
    <mergeCell ref="B31:C31"/>
    <mergeCell ref="B32:C32"/>
    <mergeCell ref="B33:C33"/>
    <mergeCell ref="B34:C34"/>
    <mergeCell ref="K24:K36"/>
    <mergeCell ref="D31:E31"/>
    <mergeCell ref="D32:E32"/>
    <mergeCell ref="D33:E33"/>
    <mergeCell ref="D34:E34"/>
    <mergeCell ref="B68:H68"/>
    <mergeCell ref="A15:G15"/>
    <mergeCell ref="E3:F3"/>
    <mergeCell ref="A7:G7"/>
    <mergeCell ref="A9:G9"/>
    <mergeCell ref="A8:G8"/>
    <mergeCell ref="A10:G10"/>
    <mergeCell ref="B44:H44"/>
    <mergeCell ref="B45:H45"/>
    <mergeCell ref="B65:H65"/>
    <mergeCell ref="B66:H66"/>
    <mergeCell ref="B67:H67"/>
    <mergeCell ref="B53:H53"/>
    <mergeCell ref="B61:H61"/>
    <mergeCell ref="B51:H51"/>
    <mergeCell ref="A11:G11"/>
  </mergeCells>
  <phoneticPr fontId="0" type="noConversion"/>
  <conditionalFormatting sqref="B19:B20">
    <cfRule type="cellIs" dxfId="39" priority="14" stopIfTrue="1" operator="equal">
      <formula>4</formula>
    </cfRule>
  </conditionalFormatting>
  <conditionalFormatting sqref="B29:C29">
    <cfRule type="cellIs" dxfId="38" priority="13" stopIfTrue="1" operator="equal">
      <formula>4</formula>
    </cfRule>
  </conditionalFormatting>
  <conditionalFormatting sqref="B38:H38">
    <cfRule type="expression" dxfId="37" priority="3" stopIfTrue="1">
      <formula>OR($F$19-$H$19=0,NOT($I37))</formula>
    </cfRule>
  </conditionalFormatting>
  <conditionalFormatting sqref="B40:H40">
    <cfRule type="expression" dxfId="36" priority="45" stopIfTrue="1">
      <formula>OR($F$20-$H$20=0,NOT($I39))</formula>
    </cfRule>
  </conditionalFormatting>
  <conditionalFormatting sqref="B42:H42">
    <cfRule type="expression" dxfId="35" priority="61" stopIfTrue="1">
      <formula>OR($F$21-$H$21=0,NOT($I41))</formula>
    </cfRule>
  </conditionalFormatting>
  <conditionalFormatting sqref="B44:H44">
    <cfRule type="expression" dxfId="34" priority="47" stopIfTrue="1">
      <formula>OR($F$22-$H$22=0,NOT($I43))</formula>
    </cfRule>
  </conditionalFormatting>
  <conditionalFormatting sqref="B46:H46">
    <cfRule type="expression" dxfId="33" priority="46" stopIfTrue="1">
      <formula>OR($F$23-$H$23=0,NOT($I45))</formula>
    </cfRule>
  </conditionalFormatting>
  <conditionalFormatting sqref="B48:H48">
    <cfRule type="expression" dxfId="32" priority="48" stopIfTrue="1">
      <formula>OR($F$24-$H$24=0,NOT($I47))</formula>
    </cfRule>
  </conditionalFormatting>
  <conditionalFormatting sqref="B50:H50">
    <cfRule type="expression" dxfId="31" priority="49" stopIfTrue="1">
      <formula>OR($F$25-$H$25=0,NOT($I49))</formula>
    </cfRule>
  </conditionalFormatting>
  <conditionalFormatting sqref="B51:H51">
    <cfRule type="expression" dxfId="30" priority="28" stopIfTrue="1">
      <formula>$G$22-5=0</formula>
    </cfRule>
  </conditionalFormatting>
  <conditionalFormatting sqref="B52:H52">
    <cfRule type="expression" dxfId="29" priority="50" stopIfTrue="1">
      <formula>OR($F$26-$H$26=0,NOT($I51))</formula>
    </cfRule>
  </conditionalFormatting>
  <conditionalFormatting sqref="B53:H53">
    <cfRule type="expression" dxfId="28" priority="29" stopIfTrue="1">
      <formula>$I$22-3=0</formula>
    </cfRule>
  </conditionalFormatting>
  <conditionalFormatting sqref="B54:H54">
    <cfRule type="expression" dxfId="27" priority="51" stopIfTrue="1">
      <formula>OR($F$27-$H$27=0,NOT($I53))</formula>
    </cfRule>
  </conditionalFormatting>
  <conditionalFormatting sqref="B55:H55">
    <cfRule type="expression" dxfId="26" priority="30" stopIfTrue="1">
      <formula>$I$22-10=0</formula>
    </cfRule>
  </conditionalFormatting>
  <conditionalFormatting sqref="B56:H56">
    <cfRule type="expression" dxfId="25" priority="52" stopIfTrue="1">
      <formula>OR($F$28-$H$28=0,NOT($I55))</formula>
    </cfRule>
  </conditionalFormatting>
  <conditionalFormatting sqref="B57:H57 B59:H59">
    <cfRule type="expression" dxfId="24" priority="31" stopIfTrue="1">
      <formula>$J$22-14=0</formula>
    </cfRule>
  </conditionalFormatting>
  <conditionalFormatting sqref="B58:H58">
    <cfRule type="expression" dxfId="23" priority="53" stopIfTrue="1">
      <formula>OR($F$35-$H$35=0,NOT($I57))</formula>
    </cfRule>
  </conditionalFormatting>
  <conditionalFormatting sqref="B60:H60 B62:H62">
    <cfRule type="expression" dxfId="22" priority="54" stopIfTrue="1">
      <formula>OR($F$36-$H$36=0,NOT($I59))</formula>
    </cfRule>
  </conditionalFormatting>
  <conditionalFormatting sqref="B64:H64">
    <cfRule type="expression" dxfId="21" priority="55" stopIfTrue="1">
      <formula>OR($F$29-$H$29=0,NOT($I63))</formula>
    </cfRule>
  </conditionalFormatting>
  <conditionalFormatting sqref="B66:H66">
    <cfRule type="expression" dxfId="20" priority="8" stopIfTrue="1">
      <formula>OR($F$30-$H$30=0,NOT($I65))</formula>
    </cfRule>
  </conditionalFormatting>
  <conditionalFormatting sqref="B68:H68">
    <cfRule type="expression" dxfId="19" priority="7" stopIfTrue="1">
      <formula>OR($F$31-$H$31=0,NOT($I67))</formula>
    </cfRule>
  </conditionalFormatting>
  <conditionalFormatting sqref="F19">
    <cfRule type="expression" dxfId="18" priority="57" stopIfTrue="1">
      <formula>$F$19-$H$19=1</formula>
    </cfRule>
  </conditionalFormatting>
  <conditionalFormatting sqref="F20">
    <cfRule type="expression" dxfId="17" priority="44" stopIfTrue="1">
      <formula>$F$20-$H$20=1</formula>
    </cfRule>
  </conditionalFormatting>
  <conditionalFormatting sqref="F21">
    <cfRule type="expression" dxfId="16" priority="5" stopIfTrue="1">
      <formula>$F$21-$H$21=1</formula>
    </cfRule>
  </conditionalFormatting>
  <conditionalFormatting sqref="F22">
    <cfRule type="expression" dxfId="15" priority="33" stopIfTrue="1">
      <formula>$F$22-$H$22=1</formula>
    </cfRule>
  </conditionalFormatting>
  <conditionalFormatting sqref="F23">
    <cfRule type="expression" dxfId="14" priority="34" stopIfTrue="1">
      <formula>$F$23-$H$23=1</formula>
    </cfRule>
  </conditionalFormatting>
  <conditionalFormatting sqref="F24">
    <cfRule type="expression" dxfId="13" priority="35" stopIfTrue="1">
      <formula>$F$24-$H$24=1</formula>
    </cfRule>
  </conditionalFormatting>
  <conditionalFormatting sqref="F25">
    <cfRule type="expression" dxfId="12" priority="36" stopIfTrue="1">
      <formula>$F$25-$H$25=1</formula>
    </cfRule>
  </conditionalFormatting>
  <conditionalFormatting sqref="F26">
    <cfRule type="expression" dxfId="11" priority="37" stopIfTrue="1">
      <formula>$F$26-$H$26=1</formula>
    </cfRule>
  </conditionalFormatting>
  <conditionalFormatting sqref="F27">
    <cfRule type="expression" dxfId="10" priority="17" stopIfTrue="1">
      <formula>$F$27-$H$27=1</formula>
    </cfRule>
  </conditionalFormatting>
  <conditionalFormatting sqref="F28">
    <cfRule type="expression" dxfId="9" priority="18" stopIfTrue="1">
      <formula>$F$28-$H$28=1</formula>
    </cfRule>
  </conditionalFormatting>
  <conditionalFormatting sqref="F29">
    <cfRule type="expression" dxfId="8" priority="38" stopIfTrue="1">
      <formula>$F$29-$H$29=1</formula>
    </cfRule>
  </conditionalFormatting>
  <conditionalFormatting sqref="F30">
    <cfRule type="expression" dxfId="7" priority="16" stopIfTrue="1">
      <formula>$F$30-$H$30=1</formula>
    </cfRule>
  </conditionalFormatting>
  <conditionalFormatting sqref="F31">
    <cfRule type="expression" dxfId="6" priority="6" stopIfTrue="1">
      <formula>$F$31-$H$31=1</formula>
    </cfRule>
  </conditionalFormatting>
  <conditionalFormatting sqref="F35">
    <cfRule type="expression" dxfId="5" priority="1" stopIfTrue="1">
      <formula>$F$35-$H$35=1</formula>
    </cfRule>
  </conditionalFormatting>
  <conditionalFormatting sqref="G18:G20">
    <cfRule type="cellIs" dxfId="4" priority="19" stopIfTrue="1" operator="equal">
      <formula>3</formula>
    </cfRule>
  </conditionalFormatting>
  <conditionalFormatting sqref="G22:G35">
    <cfRule type="cellIs" dxfId="3" priority="2" stopIfTrue="1" operator="equal">
      <formula>3</formula>
    </cfRule>
  </conditionalFormatting>
  <conditionalFormatting sqref="H19:H25">
    <cfRule type="cellIs" dxfId="2" priority="4" stopIfTrue="1" operator="equal">
      <formula>6</formula>
    </cfRule>
  </conditionalFormatting>
  <conditionalFormatting sqref="I22:I35">
    <cfRule type="cellIs" dxfId="1" priority="27" stopIfTrue="1" operator="equal">
      <formula>11</formula>
    </cfRule>
  </conditionalFormatting>
  <conditionalFormatting sqref="J22:J35">
    <cfRule type="cellIs" dxfId="0" priority="26" stopIfTrue="1" operator="equal">
      <formula>15</formula>
    </cfRule>
  </conditionalFormatting>
  <pageMargins left="0.59055118110236227" right="0.59055118110236227" top="0.51181102362204722" bottom="0.51181102362204722"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25400</xdr:colOff>
                    <xdr:row>42</xdr:row>
                    <xdr:rowOff>12700</xdr:rowOff>
                  </from>
                  <to>
                    <xdr:col>7</xdr:col>
                    <xdr:colOff>165100</xdr:colOff>
                    <xdr:row>43</xdr:row>
                    <xdr:rowOff>12700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25400</xdr:colOff>
                    <xdr:row>44</xdr:row>
                    <xdr:rowOff>8467</xdr:rowOff>
                  </from>
                  <to>
                    <xdr:col>7</xdr:col>
                    <xdr:colOff>165100</xdr:colOff>
                    <xdr:row>45</xdr:row>
                    <xdr:rowOff>8467</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25400</xdr:colOff>
                    <xdr:row>46</xdr:row>
                    <xdr:rowOff>8467</xdr:rowOff>
                  </from>
                  <to>
                    <xdr:col>7</xdr:col>
                    <xdr:colOff>165100</xdr:colOff>
                    <xdr:row>47</xdr:row>
                    <xdr:rowOff>8467</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25400</xdr:colOff>
                    <xdr:row>48</xdr:row>
                    <xdr:rowOff>8467</xdr:rowOff>
                  </from>
                  <to>
                    <xdr:col>7</xdr:col>
                    <xdr:colOff>165100</xdr:colOff>
                    <xdr:row>49</xdr:row>
                    <xdr:rowOff>8467</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25400</xdr:colOff>
                    <xdr:row>50</xdr:row>
                    <xdr:rowOff>8467</xdr:rowOff>
                  </from>
                  <to>
                    <xdr:col>7</xdr:col>
                    <xdr:colOff>165100</xdr:colOff>
                    <xdr:row>51</xdr:row>
                    <xdr:rowOff>8467</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25400</xdr:colOff>
                    <xdr:row>52</xdr:row>
                    <xdr:rowOff>8467</xdr:rowOff>
                  </from>
                  <to>
                    <xdr:col>7</xdr:col>
                    <xdr:colOff>165100</xdr:colOff>
                    <xdr:row>53</xdr:row>
                    <xdr:rowOff>8467</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25400</xdr:colOff>
                    <xdr:row>54</xdr:row>
                    <xdr:rowOff>8467</xdr:rowOff>
                  </from>
                  <to>
                    <xdr:col>7</xdr:col>
                    <xdr:colOff>165100</xdr:colOff>
                    <xdr:row>55</xdr:row>
                    <xdr:rowOff>8467</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118533</xdr:colOff>
                    <xdr:row>15</xdr:row>
                    <xdr:rowOff>59267</xdr:rowOff>
                  </from>
                  <to>
                    <xdr:col>6</xdr:col>
                    <xdr:colOff>1020233</xdr:colOff>
                    <xdr:row>15</xdr:row>
                    <xdr:rowOff>334433</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25400</xdr:colOff>
                    <xdr:row>62</xdr:row>
                    <xdr:rowOff>8467</xdr:rowOff>
                  </from>
                  <to>
                    <xdr:col>7</xdr:col>
                    <xdr:colOff>165100</xdr:colOff>
                    <xdr:row>63</xdr:row>
                    <xdr:rowOff>0</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1</xdr:col>
                    <xdr:colOff>25400</xdr:colOff>
                    <xdr:row>38</xdr:row>
                    <xdr:rowOff>12700</xdr:rowOff>
                  </from>
                  <to>
                    <xdr:col>7</xdr:col>
                    <xdr:colOff>165100</xdr:colOff>
                    <xdr:row>39</xdr:row>
                    <xdr:rowOff>12700</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25400</xdr:colOff>
                    <xdr:row>40</xdr:row>
                    <xdr:rowOff>12700</xdr:rowOff>
                  </from>
                  <to>
                    <xdr:col>7</xdr:col>
                    <xdr:colOff>165100</xdr:colOff>
                    <xdr:row>41</xdr:row>
                    <xdr:rowOff>12700</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3</xdr:col>
                    <xdr:colOff>12700</xdr:colOff>
                    <xdr:row>30</xdr:row>
                    <xdr:rowOff>4233</xdr:rowOff>
                  </from>
                  <to>
                    <xdr:col>5</xdr:col>
                    <xdr:colOff>12700</xdr:colOff>
                    <xdr:row>30</xdr:row>
                    <xdr:rowOff>304800</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3</xdr:col>
                    <xdr:colOff>12700</xdr:colOff>
                    <xdr:row>31</xdr:row>
                    <xdr:rowOff>0</xdr:rowOff>
                  </from>
                  <to>
                    <xdr:col>5</xdr:col>
                    <xdr:colOff>12700</xdr:colOff>
                    <xdr:row>31</xdr:row>
                    <xdr:rowOff>300567</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3</xdr:col>
                    <xdr:colOff>12700</xdr:colOff>
                    <xdr:row>32</xdr:row>
                    <xdr:rowOff>0</xdr:rowOff>
                  </from>
                  <to>
                    <xdr:col>5</xdr:col>
                    <xdr:colOff>12700</xdr:colOff>
                    <xdr:row>32</xdr:row>
                    <xdr:rowOff>300567</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3</xdr:col>
                    <xdr:colOff>12700</xdr:colOff>
                    <xdr:row>33</xdr:row>
                    <xdr:rowOff>0</xdr:rowOff>
                  </from>
                  <to>
                    <xdr:col>5</xdr:col>
                    <xdr:colOff>12700</xdr:colOff>
                    <xdr:row>33</xdr:row>
                    <xdr:rowOff>300567</xdr:rowOff>
                  </to>
                </anchor>
              </controlPr>
            </control>
          </mc:Choice>
        </mc:AlternateContent>
        <mc:AlternateContent xmlns:mc="http://schemas.openxmlformats.org/markup-compatibility/2006">
          <mc:Choice Requires="x14">
            <control shapeId="2130" r:id="rId19" name="Drop Down 82">
              <controlPr locked="0" defaultSize="0" autoLine="0" autoPict="0">
                <anchor moveWithCells="1">
                  <from>
                    <xdr:col>4</xdr:col>
                    <xdr:colOff>71967</xdr:colOff>
                    <xdr:row>28</xdr:row>
                    <xdr:rowOff>33867</xdr:rowOff>
                  </from>
                  <to>
                    <xdr:col>4</xdr:col>
                    <xdr:colOff>1071033</xdr:colOff>
                    <xdr:row>28</xdr:row>
                    <xdr:rowOff>309033</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3</xdr:col>
                    <xdr:colOff>71967</xdr:colOff>
                    <xdr:row>28</xdr:row>
                    <xdr:rowOff>33867</xdr:rowOff>
                  </from>
                  <to>
                    <xdr:col>3</xdr:col>
                    <xdr:colOff>1071033</xdr:colOff>
                    <xdr:row>29</xdr:row>
                    <xdr:rowOff>0</xdr:rowOff>
                  </to>
                </anchor>
              </controlPr>
            </control>
          </mc:Choice>
        </mc:AlternateContent>
        <mc:AlternateContent xmlns:mc="http://schemas.openxmlformats.org/markup-compatibility/2006">
          <mc:Choice Requires="x14">
            <control shapeId="2134" r:id="rId21" name="Drop Down 86">
              <controlPr locked="0" defaultSize="0" autoLine="0" autoPict="0">
                <anchor moveWithCells="1">
                  <from>
                    <xdr:col>1</xdr:col>
                    <xdr:colOff>25400</xdr:colOff>
                    <xdr:row>64</xdr:row>
                    <xdr:rowOff>12700</xdr:rowOff>
                  </from>
                  <to>
                    <xdr:col>7</xdr:col>
                    <xdr:colOff>165100</xdr:colOff>
                    <xdr:row>65</xdr:row>
                    <xdr:rowOff>8467</xdr:rowOff>
                  </to>
                </anchor>
              </controlPr>
            </control>
          </mc:Choice>
        </mc:AlternateContent>
        <mc:AlternateContent xmlns:mc="http://schemas.openxmlformats.org/markup-compatibility/2006">
          <mc:Choice Requires="x14">
            <control shapeId="2135" r:id="rId22" name="Drop Down 87">
              <controlPr locked="0" defaultSize="0" autoLine="0" autoPict="0">
                <anchor moveWithCells="1">
                  <from>
                    <xdr:col>1</xdr:col>
                    <xdr:colOff>25400</xdr:colOff>
                    <xdr:row>66</xdr:row>
                    <xdr:rowOff>8467</xdr:rowOff>
                  </from>
                  <to>
                    <xdr:col>7</xdr:col>
                    <xdr:colOff>165100</xdr:colOff>
                    <xdr:row>67</xdr:row>
                    <xdr:rowOff>0</xdr:rowOff>
                  </to>
                </anchor>
              </controlPr>
            </control>
          </mc:Choice>
        </mc:AlternateContent>
        <mc:AlternateContent xmlns:mc="http://schemas.openxmlformats.org/markup-compatibility/2006">
          <mc:Choice Requires="x14">
            <control shapeId="2136" r:id="rId23" name="Drop Down 88">
              <controlPr locked="0" defaultSize="0" autoLine="0" autoPict="0">
                <anchor moveWithCells="1">
                  <from>
                    <xdr:col>1</xdr:col>
                    <xdr:colOff>25400</xdr:colOff>
                    <xdr:row>66</xdr:row>
                    <xdr:rowOff>8467</xdr:rowOff>
                  </from>
                  <to>
                    <xdr:col>7</xdr:col>
                    <xdr:colOff>165100</xdr:colOff>
                    <xdr:row>67</xdr:row>
                    <xdr:rowOff>0</xdr:rowOff>
                  </to>
                </anchor>
              </controlPr>
            </control>
          </mc:Choice>
        </mc:AlternateContent>
        <mc:AlternateContent xmlns:mc="http://schemas.openxmlformats.org/markup-compatibility/2006">
          <mc:Choice Requires="x14">
            <control shapeId="2137" r:id="rId24" name="Drop Down 89">
              <controlPr locked="0" defaultSize="0" autoLine="0" autoPict="0">
                <anchor moveWithCells="1">
                  <from>
                    <xdr:col>1</xdr:col>
                    <xdr:colOff>25400</xdr:colOff>
                    <xdr:row>36</xdr:row>
                    <xdr:rowOff>12700</xdr:rowOff>
                  </from>
                  <to>
                    <xdr:col>7</xdr:col>
                    <xdr:colOff>165100</xdr:colOff>
                    <xdr:row>37</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55">
        <f>COUNTA(A2:G38)</f>
        <v>0</v>
      </c>
    </row>
    <row r="2" spans="1:8" x14ac:dyDescent="0.5">
      <c r="A2" s="175"/>
      <c r="B2" s="175"/>
      <c r="C2" s="175"/>
      <c r="D2" s="175"/>
      <c r="E2" s="175"/>
      <c r="F2" s="175"/>
      <c r="G2" s="175"/>
    </row>
    <row r="3" spans="1:8" x14ac:dyDescent="0.5">
      <c r="A3" s="175"/>
      <c r="B3" s="175"/>
      <c r="C3" s="175"/>
      <c r="D3" s="175"/>
      <c r="E3" s="175"/>
      <c r="F3" s="175"/>
      <c r="G3" s="175"/>
    </row>
    <row r="4" spans="1:8" x14ac:dyDescent="0.5">
      <c r="A4" s="175"/>
      <c r="B4" s="175"/>
      <c r="C4" s="175"/>
      <c r="D4" s="175"/>
      <c r="E4" s="175"/>
      <c r="F4" s="175"/>
      <c r="G4" s="175"/>
    </row>
    <row r="5" spans="1:8" x14ac:dyDescent="0.5">
      <c r="A5" s="175"/>
      <c r="B5" s="175"/>
      <c r="C5" s="175"/>
      <c r="D5" s="175"/>
      <c r="E5" s="175"/>
      <c r="F5" s="175"/>
      <c r="G5" s="175"/>
    </row>
    <row r="6" spans="1:8" x14ac:dyDescent="0.5">
      <c r="A6" s="175"/>
      <c r="B6" s="175"/>
      <c r="C6" s="175"/>
      <c r="D6" s="175"/>
      <c r="E6" s="175"/>
      <c r="F6" s="175"/>
      <c r="G6" s="175"/>
    </row>
    <row r="7" spans="1:8" x14ac:dyDescent="0.5">
      <c r="A7" s="175"/>
      <c r="B7" s="175"/>
      <c r="C7" s="175"/>
      <c r="D7" s="175"/>
      <c r="E7" s="175"/>
      <c r="F7" s="175"/>
      <c r="G7" s="175"/>
    </row>
    <row r="8" spans="1:8" x14ac:dyDescent="0.5">
      <c r="A8" s="175"/>
      <c r="B8" s="175"/>
      <c r="C8" s="175"/>
      <c r="D8" s="175"/>
      <c r="E8" s="175"/>
      <c r="F8" s="175"/>
      <c r="G8" s="175"/>
    </row>
    <row r="9" spans="1:8" x14ac:dyDescent="0.5">
      <c r="A9" s="175"/>
      <c r="B9" s="175"/>
      <c r="C9" s="175"/>
      <c r="D9" s="175"/>
      <c r="E9" s="175"/>
      <c r="F9" s="175"/>
      <c r="G9" s="175"/>
    </row>
    <row r="10" spans="1:8" x14ac:dyDescent="0.5">
      <c r="A10" s="175"/>
      <c r="B10" s="175"/>
      <c r="C10" s="175"/>
      <c r="D10" s="175"/>
      <c r="E10" s="175"/>
      <c r="F10" s="175"/>
      <c r="G10" s="175"/>
    </row>
    <row r="11" spans="1:8" x14ac:dyDescent="0.5">
      <c r="A11" s="175"/>
      <c r="B11" s="175"/>
      <c r="C11" s="175"/>
      <c r="D11" s="175"/>
      <c r="E11" s="175"/>
      <c r="F11" s="175"/>
      <c r="G11" s="175"/>
    </row>
    <row r="12" spans="1:8" x14ac:dyDescent="0.5">
      <c r="A12" s="175"/>
      <c r="B12" s="175"/>
      <c r="C12" s="175"/>
      <c r="D12" s="175"/>
      <c r="E12" s="175"/>
      <c r="F12" s="175"/>
      <c r="G12" s="175"/>
    </row>
    <row r="13" spans="1:8" x14ac:dyDescent="0.5">
      <c r="A13" s="175"/>
      <c r="B13" s="175"/>
      <c r="C13" s="175"/>
      <c r="D13" s="175"/>
      <c r="E13" s="175"/>
      <c r="F13" s="175"/>
      <c r="G13" s="175"/>
    </row>
    <row r="14" spans="1:8" x14ac:dyDescent="0.5">
      <c r="A14" s="175"/>
      <c r="B14" s="175"/>
      <c r="C14" s="175"/>
      <c r="D14" s="175"/>
      <c r="E14" s="175"/>
      <c r="F14" s="175"/>
      <c r="G14" s="175"/>
    </row>
    <row r="15" spans="1:8" x14ac:dyDescent="0.5">
      <c r="A15" s="175"/>
      <c r="B15" s="175"/>
      <c r="C15" s="175"/>
      <c r="D15" s="175"/>
      <c r="E15" s="175"/>
      <c r="F15" s="175"/>
      <c r="G15" s="175"/>
    </row>
    <row r="16" spans="1:8" x14ac:dyDescent="0.5">
      <c r="A16" s="175"/>
      <c r="B16" s="175"/>
      <c r="C16" s="175"/>
      <c r="D16" s="175"/>
      <c r="E16" s="175"/>
      <c r="F16" s="175"/>
      <c r="G16" s="175"/>
    </row>
    <row r="17" spans="1:7" x14ac:dyDescent="0.5">
      <c r="A17" s="175"/>
      <c r="B17" s="175"/>
      <c r="C17" s="175"/>
      <c r="D17" s="175"/>
      <c r="E17" s="175"/>
      <c r="F17" s="175"/>
      <c r="G17" s="175"/>
    </row>
    <row r="18" spans="1:7" x14ac:dyDescent="0.5">
      <c r="A18" s="175"/>
      <c r="B18" s="175"/>
      <c r="C18" s="175"/>
      <c r="D18" s="175"/>
      <c r="E18" s="175"/>
      <c r="F18" s="175"/>
      <c r="G18" s="175"/>
    </row>
    <row r="19" spans="1:7" x14ac:dyDescent="0.5">
      <c r="A19" s="175"/>
      <c r="B19" s="175"/>
      <c r="C19" s="175"/>
      <c r="D19" s="175"/>
      <c r="E19" s="175"/>
      <c r="F19" s="175"/>
      <c r="G19" s="175"/>
    </row>
    <row r="20" spans="1:7" x14ac:dyDescent="0.5">
      <c r="A20" s="175"/>
      <c r="B20" s="175"/>
      <c r="C20" s="175"/>
      <c r="D20" s="175"/>
      <c r="E20" s="175"/>
      <c r="F20" s="175"/>
      <c r="G20" s="175"/>
    </row>
    <row r="21" spans="1:7" x14ac:dyDescent="0.5">
      <c r="A21" s="175"/>
      <c r="B21" s="175"/>
      <c r="C21" s="175"/>
      <c r="D21" s="175"/>
      <c r="E21" s="175"/>
      <c r="F21" s="175"/>
      <c r="G21" s="175"/>
    </row>
    <row r="22" spans="1:7" x14ac:dyDescent="0.5">
      <c r="A22" s="175"/>
      <c r="B22" s="175"/>
      <c r="C22" s="175"/>
      <c r="D22" s="175"/>
      <c r="E22" s="175"/>
      <c r="F22" s="175"/>
      <c r="G22" s="175"/>
    </row>
    <row r="23" spans="1:7" x14ac:dyDescent="0.5">
      <c r="A23" s="175"/>
      <c r="B23" s="175"/>
      <c r="C23" s="175"/>
      <c r="D23" s="175"/>
      <c r="E23" s="175"/>
      <c r="F23" s="175"/>
      <c r="G23" s="175"/>
    </row>
    <row r="24" spans="1:7" x14ac:dyDescent="0.5">
      <c r="A24" s="175"/>
      <c r="B24" s="175"/>
      <c r="C24" s="175"/>
      <c r="D24" s="175"/>
      <c r="E24" s="175"/>
      <c r="F24" s="175"/>
      <c r="G24" s="175"/>
    </row>
    <row r="25" spans="1:7" x14ac:dyDescent="0.5">
      <c r="A25" s="175"/>
      <c r="B25" s="175"/>
      <c r="C25" s="175"/>
      <c r="D25" s="175"/>
      <c r="E25" s="175"/>
      <c r="F25" s="175"/>
      <c r="G25" s="175"/>
    </row>
    <row r="26" spans="1:7" x14ac:dyDescent="0.5">
      <c r="A26" s="175"/>
      <c r="B26" s="175"/>
      <c r="C26" s="175"/>
      <c r="D26" s="175"/>
      <c r="E26" s="175"/>
      <c r="F26" s="175"/>
      <c r="G26" s="175"/>
    </row>
    <row r="27" spans="1:7" x14ac:dyDescent="0.5">
      <c r="A27" s="175"/>
      <c r="B27" s="175"/>
      <c r="C27" s="175"/>
      <c r="D27" s="175"/>
      <c r="E27" s="175"/>
      <c r="F27" s="175"/>
      <c r="G27" s="175"/>
    </row>
    <row r="28" spans="1:7" x14ac:dyDescent="0.5">
      <c r="A28" s="175"/>
      <c r="B28" s="175"/>
      <c r="C28" s="175"/>
      <c r="D28" s="175"/>
      <c r="E28" s="175"/>
      <c r="F28" s="175"/>
      <c r="G28" s="175"/>
    </row>
    <row r="29" spans="1:7" x14ac:dyDescent="0.5">
      <c r="A29" s="175"/>
      <c r="B29" s="175"/>
      <c r="C29" s="175"/>
      <c r="D29" s="175"/>
      <c r="E29" s="175"/>
      <c r="F29" s="175"/>
      <c r="G29" s="175"/>
    </row>
    <row r="30" spans="1:7" x14ac:dyDescent="0.5">
      <c r="A30" s="175"/>
      <c r="B30" s="175"/>
      <c r="C30" s="175"/>
      <c r="D30" s="175"/>
      <c r="E30" s="175"/>
      <c r="F30" s="175"/>
      <c r="G30" s="175"/>
    </row>
    <row r="31" spans="1:7" x14ac:dyDescent="0.5">
      <c r="A31" s="175"/>
      <c r="B31" s="175"/>
      <c r="C31" s="175"/>
      <c r="D31" s="175"/>
      <c r="E31" s="175"/>
      <c r="F31" s="175"/>
      <c r="G31" s="175"/>
    </row>
    <row r="32" spans="1:7" x14ac:dyDescent="0.5">
      <c r="A32" s="175"/>
      <c r="B32" s="175"/>
      <c r="C32" s="175"/>
      <c r="D32" s="175"/>
      <c r="E32" s="175"/>
      <c r="F32" s="175"/>
      <c r="G32" s="175"/>
    </row>
    <row r="33" spans="1:7" x14ac:dyDescent="0.5">
      <c r="A33" s="175"/>
      <c r="B33" s="175"/>
      <c r="C33" s="175"/>
      <c r="D33" s="175"/>
      <c r="E33" s="175"/>
      <c r="F33" s="175"/>
      <c r="G33" s="175"/>
    </row>
    <row r="34" spans="1:7" x14ac:dyDescent="0.5">
      <c r="A34" s="175"/>
      <c r="B34" s="175"/>
      <c r="C34" s="175"/>
      <c r="D34" s="175"/>
      <c r="E34" s="175"/>
      <c r="F34" s="175"/>
      <c r="G34" s="175"/>
    </row>
    <row r="35" spans="1:7" x14ac:dyDescent="0.5">
      <c r="A35" s="175"/>
      <c r="B35" s="175"/>
      <c r="C35" s="175"/>
      <c r="D35" s="175"/>
      <c r="E35" s="175"/>
      <c r="F35" s="175"/>
      <c r="G35" s="175"/>
    </row>
    <row r="36" spans="1:7" x14ac:dyDescent="0.5">
      <c r="A36" s="175"/>
      <c r="B36" s="175"/>
      <c r="C36" s="175"/>
      <c r="D36" s="175"/>
      <c r="E36" s="175"/>
      <c r="F36" s="175"/>
      <c r="G36" s="175"/>
    </row>
    <row r="37" spans="1:7" x14ac:dyDescent="0.5">
      <c r="A37" s="175"/>
      <c r="B37" s="175"/>
      <c r="C37" s="175"/>
      <c r="D37" s="175"/>
      <c r="E37" s="175"/>
      <c r="F37" s="175"/>
      <c r="G37" s="175"/>
    </row>
    <row r="38" spans="1:7" x14ac:dyDescent="0.5">
      <c r="A38" s="175"/>
      <c r="B38" s="175"/>
      <c r="C38" s="175"/>
      <c r="D38" s="175"/>
      <c r="E38" s="175"/>
      <c r="F38" s="175"/>
      <c r="G38" s="175"/>
    </row>
  </sheetData>
  <sheetProtection algorithmName="SHA-512" hashValue="9jMBM5P9dixtoelESQAayQ2FJkUxVJCSySEXDTb/bsJsMM/GIehFwMu3u8m1yOdjv3Qq48h+8Ns5M6BpjK8P/g==" saltValue="i+Ov9DfxfG6bVsKLOaXpu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7"/>
  <sheetViews>
    <sheetView workbookViewId="0">
      <selection activeCell="A2" sqref="A2:G2"/>
    </sheetView>
  </sheetViews>
  <sheetFormatPr baseColWidth="10" defaultColWidth="11.41015625" defaultRowHeight="15.35" x14ac:dyDescent="0.5"/>
  <cols>
    <col min="1" max="1" width="13.1171875" style="60" customWidth="1"/>
    <col min="2" max="2" width="55.1171875" style="66" customWidth="1"/>
    <col min="3" max="16384" width="11.41015625" style="60"/>
  </cols>
  <sheetData>
    <row r="1" spans="1:3" x14ac:dyDescent="0.5">
      <c r="A1" s="58" t="s">
        <v>80</v>
      </c>
      <c r="B1" s="59">
        <v>25</v>
      </c>
      <c r="C1" s="60">
        <f>MAX($A$3:$A$27)-1</f>
        <v>24</v>
      </c>
    </row>
    <row r="2" spans="1:3" x14ac:dyDescent="0.5">
      <c r="A2" s="61" t="s">
        <v>36</v>
      </c>
      <c r="B2" s="62" t="s">
        <v>37</v>
      </c>
      <c r="C2" s="60" t="s">
        <v>38</v>
      </c>
    </row>
    <row r="3" spans="1:3" x14ac:dyDescent="0.5">
      <c r="A3" s="60">
        <v>1</v>
      </c>
      <c r="B3" s="63" t="s">
        <v>173</v>
      </c>
      <c r="C3" s="64"/>
    </row>
    <row r="4" spans="1:3" x14ac:dyDescent="0.5">
      <c r="A4" s="60">
        <v>2</v>
      </c>
      <c r="B4" s="63" t="s">
        <v>174</v>
      </c>
      <c r="C4" s="64" t="s">
        <v>40</v>
      </c>
    </row>
    <row r="5" spans="1:3" x14ac:dyDescent="0.5">
      <c r="A5" s="60">
        <v>3</v>
      </c>
      <c r="B5" s="63" t="s">
        <v>102</v>
      </c>
      <c r="C5" s="64"/>
    </row>
    <row r="6" spans="1:3" x14ac:dyDescent="0.5">
      <c r="A6" s="60">
        <v>4</v>
      </c>
      <c r="B6" s="63" t="s">
        <v>103</v>
      </c>
      <c r="C6" s="64"/>
    </row>
    <row r="7" spans="1:3" ht="28" x14ac:dyDescent="0.5">
      <c r="A7" s="60">
        <v>5</v>
      </c>
      <c r="B7" s="63" t="s">
        <v>175</v>
      </c>
      <c r="C7" s="64"/>
    </row>
    <row r="8" spans="1:3" x14ac:dyDescent="0.5">
      <c r="A8" s="60">
        <v>6</v>
      </c>
      <c r="B8" s="63" t="s">
        <v>104</v>
      </c>
      <c r="C8" s="64"/>
    </row>
    <row r="9" spans="1:3" x14ac:dyDescent="0.5">
      <c r="A9" s="60">
        <v>7</v>
      </c>
      <c r="B9" s="63" t="s">
        <v>105</v>
      </c>
      <c r="C9" s="64"/>
    </row>
    <row r="10" spans="1:3" x14ac:dyDescent="0.5">
      <c r="A10" s="60">
        <v>8</v>
      </c>
      <c r="B10" s="63" t="s">
        <v>106</v>
      </c>
      <c r="C10" s="64"/>
    </row>
    <row r="11" spans="1:3" x14ac:dyDescent="0.5">
      <c r="A11" s="60">
        <v>9</v>
      </c>
      <c r="B11" s="63" t="s">
        <v>281</v>
      </c>
      <c r="C11" s="64"/>
    </row>
    <row r="12" spans="1:3" x14ac:dyDescent="0.5">
      <c r="A12" s="60">
        <v>10</v>
      </c>
      <c r="B12" s="63" t="s">
        <v>176</v>
      </c>
      <c r="C12" s="64"/>
    </row>
    <row r="13" spans="1:3" x14ac:dyDescent="0.5">
      <c r="A13" s="60">
        <v>11</v>
      </c>
      <c r="B13" s="63" t="s">
        <v>177</v>
      </c>
      <c r="C13" s="64"/>
    </row>
    <row r="14" spans="1:3" x14ac:dyDescent="0.5">
      <c r="A14" s="60">
        <v>12</v>
      </c>
      <c r="B14" s="63" t="s">
        <v>178</v>
      </c>
      <c r="C14" s="64"/>
    </row>
    <row r="15" spans="1:3" x14ac:dyDescent="0.5">
      <c r="A15" s="60">
        <v>13</v>
      </c>
      <c r="B15" s="63" t="s">
        <v>179</v>
      </c>
      <c r="C15" s="64"/>
    </row>
    <row r="16" spans="1:3" x14ac:dyDescent="0.5">
      <c r="A16" s="60">
        <v>14</v>
      </c>
      <c r="B16" s="63" t="s">
        <v>180</v>
      </c>
      <c r="C16" s="64"/>
    </row>
    <row r="17" spans="1:3" x14ac:dyDescent="0.5">
      <c r="A17" s="60">
        <v>15</v>
      </c>
      <c r="B17" s="63" t="s">
        <v>181</v>
      </c>
      <c r="C17" s="64"/>
    </row>
    <row r="18" spans="1:3" x14ac:dyDescent="0.5">
      <c r="A18" s="60">
        <v>16</v>
      </c>
      <c r="B18" s="63" t="s">
        <v>280</v>
      </c>
      <c r="C18" s="64"/>
    </row>
    <row r="19" spans="1:3" x14ac:dyDescent="0.5">
      <c r="A19" s="60">
        <v>17</v>
      </c>
      <c r="B19" s="63" t="s">
        <v>259</v>
      </c>
      <c r="C19" s="64"/>
    </row>
    <row r="20" spans="1:3" ht="28" x14ac:dyDescent="0.5">
      <c r="A20" s="60">
        <v>18</v>
      </c>
      <c r="B20" s="63" t="s">
        <v>182</v>
      </c>
      <c r="C20" s="64"/>
    </row>
    <row r="21" spans="1:3" x14ac:dyDescent="0.5">
      <c r="A21" s="60">
        <v>19</v>
      </c>
      <c r="B21" s="63" t="s">
        <v>183</v>
      </c>
      <c r="C21" s="64"/>
    </row>
    <row r="22" spans="1:3" ht="28" x14ac:dyDescent="0.5">
      <c r="A22" s="60">
        <v>20</v>
      </c>
      <c r="B22" s="63" t="s">
        <v>184</v>
      </c>
      <c r="C22" s="64"/>
    </row>
    <row r="23" spans="1:3" x14ac:dyDescent="0.5">
      <c r="A23" s="60">
        <v>21</v>
      </c>
      <c r="B23" s="63" t="s">
        <v>185</v>
      </c>
      <c r="C23" s="64"/>
    </row>
    <row r="24" spans="1:3" ht="28" x14ac:dyDescent="0.5">
      <c r="A24" s="60">
        <v>22</v>
      </c>
      <c r="B24" s="63" t="s">
        <v>186</v>
      </c>
      <c r="C24" s="64"/>
    </row>
    <row r="25" spans="1:3" x14ac:dyDescent="0.5">
      <c r="A25" s="60">
        <v>23</v>
      </c>
      <c r="B25" s="63" t="s">
        <v>258</v>
      </c>
      <c r="C25" s="64"/>
    </row>
    <row r="26" spans="1:3" x14ac:dyDescent="0.5">
      <c r="A26" s="60">
        <v>24</v>
      </c>
      <c r="B26" s="82" t="s">
        <v>254</v>
      </c>
      <c r="C26" s="65"/>
    </row>
    <row r="27" spans="1:3" x14ac:dyDescent="0.5">
      <c r="A27" s="60">
        <v>25</v>
      </c>
      <c r="B27" s="82" t="s">
        <v>255</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9"/>
  <sheetViews>
    <sheetView workbookViewId="0">
      <selection activeCell="A2" sqref="A2:G2"/>
    </sheetView>
  </sheetViews>
  <sheetFormatPr baseColWidth="10" defaultColWidth="11.41015625" defaultRowHeight="14" x14ac:dyDescent="0.45"/>
  <cols>
    <col min="1" max="1" width="11.41015625" style="69"/>
    <col min="2" max="2" width="52.3515625" style="69" customWidth="1"/>
    <col min="3" max="16384" width="11.41015625" style="69"/>
  </cols>
  <sheetData>
    <row r="1" spans="1:6" ht="15.7" thickBot="1" x14ac:dyDescent="0.55000000000000004">
      <c r="A1" s="127" t="s">
        <v>80</v>
      </c>
      <c r="B1" s="31"/>
      <c r="C1" s="19" t="s">
        <v>328</v>
      </c>
      <c r="D1" s="19" t="s">
        <v>329</v>
      </c>
      <c r="E1" s="19" t="s">
        <v>330</v>
      </c>
      <c r="F1" s="19" t="s">
        <v>331</v>
      </c>
    </row>
    <row r="2" spans="1:6" ht="15.7" thickTop="1" x14ac:dyDescent="0.5">
      <c r="A2" s="27" t="s">
        <v>81</v>
      </c>
      <c r="B2" s="27" t="s">
        <v>82</v>
      </c>
      <c r="C2" s="20">
        <v>19</v>
      </c>
      <c r="D2">
        <v>19</v>
      </c>
      <c r="E2">
        <v>19</v>
      </c>
      <c r="F2">
        <v>19</v>
      </c>
    </row>
    <row r="3" spans="1:6" x14ac:dyDescent="0.45">
      <c r="A3">
        <v>1</v>
      </c>
      <c r="B3" t="s">
        <v>83</v>
      </c>
      <c r="C3"/>
      <c r="D3"/>
      <c r="E3"/>
      <c r="F3"/>
    </row>
    <row r="4" spans="1:6" x14ac:dyDescent="0.45">
      <c r="A4">
        <v>2</v>
      </c>
      <c r="B4" t="s">
        <v>84</v>
      </c>
      <c r="C4"/>
      <c r="D4"/>
      <c r="E4"/>
      <c r="F4"/>
    </row>
    <row r="5" spans="1:6" x14ac:dyDescent="0.45">
      <c r="A5">
        <v>3</v>
      </c>
      <c r="B5" t="s">
        <v>85</v>
      </c>
      <c r="C5"/>
      <c r="D5"/>
      <c r="E5"/>
      <c r="F5"/>
    </row>
    <row r="6" spans="1:6" x14ac:dyDescent="0.45">
      <c r="A6">
        <v>4</v>
      </c>
      <c r="B6" t="s">
        <v>86</v>
      </c>
      <c r="C6"/>
      <c r="D6"/>
      <c r="E6"/>
      <c r="F6"/>
    </row>
    <row r="7" spans="1:6" x14ac:dyDescent="0.45">
      <c r="A7">
        <v>5</v>
      </c>
      <c r="B7" t="s">
        <v>230</v>
      </c>
      <c r="C7"/>
      <c r="D7"/>
      <c r="E7"/>
      <c r="F7"/>
    </row>
    <row r="8" spans="1:6" x14ac:dyDescent="0.45">
      <c r="A8">
        <v>6</v>
      </c>
      <c r="B8" t="s">
        <v>87</v>
      </c>
      <c r="C8"/>
      <c r="D8"/>
      <c r="E8"/>
      <c r="F8"/>
    </row>
    <row r="9" spans="1:6" x14ac:dyDescent="0.45">
      <c r="A9">
        <v>7</v>
      </c>
      <c r="B9" t="s">
        <v>88</v>
      </c>
      <c r="C9"/>
      <c r="D9"/>
      <c r="E9"/>
      <c r="F9"/>
    </row>
    <row r="10" spans="1:6" x14ac:dyDescent="0.45">
      <c r="A10">
        <v>8</v>
      </c>
      <c r="B10" t="s">
        <v>89</v>
      </c>
      <c r="C10"/>
      <c r="D10"/>
      <c r="E10"/>
      <c r="F10"/>
    </row>
    <row r="11" spans="1:6" x14ac:dyDescent="0.45">
      <c r="A11">
        <v>9</v>
      </c>
      <c r="B11" t="s">
        <v>90</v>
      </c>
      <c r="C11"/>
      <c r="D11"/>
      <c r="E11"/>
      <c r="F11"/>
    </row>
    <row r="12" spans="1:6" x14ac:dyDescent="0.45">
      <c r="A12">
        <v>10</v>
      </c>
      <c r="B12" t="s">
        <v>91</v>
      </c>
      <c r="C12"/>
      <c r="D12"/>
      <c r="E12"/>
      <c r="F12"/>
    </row>
    <row r="13" spans="1:6" x14ac:dyDescent="0.45">
      <c r="A13">
        <v>11</v>
      </c>
      <c r="B13" t="s">
        <v>92</v>
      </c>
      <c r="C13"/>
      <c r="D13"/>
      <c r="E13"/>
      <c r="F13"/>
    </row>
    <row r="14" spans="1:6" x14ac:dyDescent="0.45">
      <c r="A14">
        <v>12</v>
      </c>
      <c r="B14" t="s">
        <v>93</v>
      </c>
      <c r="C14"/>
      <c r="D14"/>
      <c r="E14"/>
      <c r="F14"/>
    </row>
    <row r="15" spans="1:6" x14ac:dyDescent="0.45">
      <c r="A15">
        <v>13</v>
      </c>
      <c r="B15" t="s">
        <v>94</v>
      </c>
      <c r="C15"/>
      <c r="D15"/>
      <c r="E15"/>
      <c r="F15"/>
    </row>
    <row r="16" spans="1:6" x14ac:dyDescent="0.45">
      <c r="A16">
        <v>14</v>
      </c>
      <c r="B16" t="s">
        <v>95</v>
      </c>
      <c r="C16"/>
      <c r="D16"/>
      <c r="E16"/>
      <c r="F16"/>
    </row>
    <row r="17" spans="1:6" x14ac:dyDescent="0.45">
      <c r="A17">
        <v>15</v>
      </c>
      <c r="B17" t="s">
        <v>96</v>
      </c>
      <c r="C17"/>
      <c r="D17"/>
      <c r="E17"/>
      <c r="F17"/>
    </row>
    <row r="18" spans="1:6" x14ac:dyDescent="0.45">
      <c r="A18">
        <v>16</v>
      </c>
      <c r="B18" s="43" t="s">
        <v>97</v>
      </c>
      <c r="C18"/>
      <c r="D18"/>
      <c r="E18"/>
      <c r="F18"/>
    </row>
    <row r="19" spans="1:6" x14ac:dyDescent="0.45">
      <c r="A19">
        <v>17</v>
      </c>
      <c r="B19" t="s">
        <v>98</v>
      </c>
      <c r="C19"/>
      <c r="D19"/>
      <c r="E19"/>
      <c r="F19"/>
    </row>
    <row r="20" spans="1:6" x14ac:dyDescent="0.45">
      <c r="A20">
        <v>18</v>
      </c>
      <c r="B20" t="s">
        <v>187</v>
      </c>
      <c r="C20"/>
      <c r="D20"/>
      <c r="E20"/>
      <c r="F20"/>
    </row>
    <row r="21" spans="1:6" x14ac:dyDescent="0.45">
      <c r="A21">
        <v>19</v>
      </c>
      <c r="B21" t="s">
        <v>188</v>
      </c>
      <c r="C21"/>
      <c r="D21"/>
      <c r="E21"/>
      <c r="F21"/>
    </row>
    <row r="24" spans="1:6" x14ac:dyDescent="0.45">
      <c r="B24" t="s">
        <v>114</v>
      </c>
    </row>
    <row r="25" spans="1:6" x14ac:dyDescent="0.45">
      <c r="B25" t="s">
        <v>113</v>
      </c>
    </row>
    <row r="26" spans="1:6" x14ac:dyDescent="0.45">
      <c r="B26" t="s">
        <v>112</v>
      </c>
    </row>
    <row r="27" spans="1:6" x14ac:dyDescent="0.45">
      <c r="B27" s="69" t="s">
        <v>100</v>
      </c>
    </row>
    <row r="28" spans="1:6" x14ac:dyDescent="0.45">
      <c r="B28" s="69" t="s">
        <v>101</v>
      </c>
    </row>
    <row r="31" spans="1:6" ht="15.7" thickBot="1" x14ac:dyDescent="0.55000000000000004">
      <c r="A31" s="67" t="s">
        <v>80</v>
      </c>
      <c r="B31" s="68">
        <v>17</v>
      </c>
      <c r="C31" s="60">
        <v>17</v>
      </c>
      <c r="D31" s="69">
        <v>17</v>
      </c>
      <c r="E31" s="69">
        <v>17</v>
      </c>
    </row>
    <row r="32" spans="1:6" ht="15.7" thickTop="1" x14ac:dyDescent="0.5">
      <c r="A32" s="70" t="s">
        <v>81</v>
      </c>
      <c r="B32" s="70" t="s">
        <v>82</v>
      </c>
      <c r="C32" s="60"/>
    </row>
    <row r="33" spans="1:2" x14ac:dyDescent="0.45">
      <c r="A33" s="69">
        <v>1</v>
      </c>
      <c r="B33" s="69" t="s">
        <v>83</v>
      </c>
    </row>
    <row r="34" spans="1:2" x14ac:dyDescent="0.45">
      <c r="A34" s="69">
        <v>2</v>
      </c>
      <c r="B34" s="69" t="s">
        <v>84</v>
      </c>
    </row>
    <row r="35" spans="1:2" x14ac:dyDescent="0.45">
      <c r="A35" s="69">
        <v>3</v>
      </c>
      <c r="B35" s="69" t="s">
        <v>85</v>
      </c>
    </row>
    <row r="36" spans="1:2" x14ac:dyDescent="0.45">
      <c r="A36" s="69">
        <v>4</v>
      </c>
      <c r="B36" s="69" t="s">
        <v>86</v>
      </c>
    </row>
    <row r="37" spans="1:2" x14ac:dyDescent="0.45">
      <c r="A37" s="69">
        <v>5</v>
      </c>
      <c r="B37" s="69" t="s">
        <v>87</v>
      </c>
    </row>
    <row r="38" spans="1:2" x14ac:dyDescent="0.45">
      <c r="A38" s="69">
        <v>6</v>
      </c>
      <c r="B38" s="69" t="s">
        <v>88</v>
      </c>
    </row>
    <row r="39" spans="1:2" x14ac:dyDescent="0.45">
      <c r="A39" s="69">
        <v>7</v>
      </c>
      <c r="B39" s="69" t="s">
        <v>89</v>
      </c>
    </row>
    <row r="40" spans="1:2" x14ac:dyDescent="0.45">
      <c r="A40" s="69">
        <v>8</v>
      </c>
      <c r="B40" s="69" t="s">
        <v>90</v>
      </c>
    </row>
    <row r="41" spans="1:2" x14ac:dyDescent="0.45">
      <c r="A41" s="69">
        <v>9</v>
      </c>
      <c r="B41" s="69" t="s">
        <v>91</v>
      </c>
    </row>
    <row r="42" spans="1:2" x14ac:dyDescent="0.45">
      <c r="A42" s="69">
        <v>10</v>
      </c>
      <c r="B42" s="69" t="s">
        <v>92</v>
      </c>
    </row>
    <row r="43" spans="1:2" x14ac:dyDescent="0.45">
      <c r="A43" s="69">
        <v>11</v>
      </c>
      <c r="B43" s="69" t="s">
        <v>93</v>
      </c>
    </row>
    <row r="44" spans="1:2" x14ac:dyDescent="0.45">
      <c r="A44" s="69">
        <v>12</v>
      </c>
      <c r="B44" s="69" t="s">
        <v>94</v>
      </c>
    </row>
    <row r="45" spans="1:2" x14ac:dyDescent="0.45">
      <c r="A45" s="69">
        <v>13</v>
      </c>
      <c r="B45" s="69" t="s">
        <v>95</v>
      </c>
    </row>
    <row r="46" spans="1:2" x14ac:dyDescent="0.45">
      <c r="A46" s="69">
        <v>14</v>
      </c>
      <c r="B46" s="69" t="s">
        <v>96</v>
      </c>
    </row>
    <row r="47" spans="1:2" x14ac:dyDescent="0.45">
      <c r="A47" s="69">
        <v>15</v>
      </c>
      <c r="B47" s="69" t="s">
        <v>97</v>
      </c>
    </row>
    <row r="48" spans="1:2" x14ac:dyDescent="0.45">
      <c r="A48" s="69">
        <v>16</v>
      </c>
      <c r="B48" s="69" t="s">
        <v>98</v>
      </c>
    </row>
    <row r="49" spans="1:2" x14ac:dyDescent="0.45">
      <c r="A49" s="69">
        <v>17</v>
      </c>
      <c r="B49" s="69" t="s">
        <v>99</v>
      </c>
    </row>
  </sheetData>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1015625" defaultRowHeight="12.7" x14ac:dyDescent="0.4"/>
  <cols>
    <col min="1" max="1" width="13.1171875" style="89" customWidth="1"/>
    <col min="2" max="2" width="61" style="89" customWidth="1"/>
    <col min="3" max="16384" width="11.41015625" style="89"/>
  </cols>
  <sheetData>
    <row r="1" spans="1:3" ht="13" thickBot="1" x14ac:dyDescent="0.45">
      <c r="A1" s="87" t="s">
        <v>229</v>
      </c>
      <c r="B1" s="88">
        <v>21</v>
      </c>
      <c r="C1" s="87">
        <f>MAX($A$3:$A$23)-1</f>
        <v>20</v>
      </c>
    </row>
    <row r="2" spans="1:3" ht="13" thickTop="1" x14ac:dyDescent="0.4">
      <c r="A2" s="90" t="s">
        <v>36</v>
      </c>
      <c r="B2" s="90" t="s">
        <v>37</v>
      </c>
      <c r="C2" s="87" t="s">
        <v>39</v>
      </c>
    </row>
    <row r="3" spans="1:3" x14ac:dyDescent="0.4">
      <c r="A3" s="99">
        <v>1</v>
      </c>
      <c r="B3" s="99" t="s">
        <v>231</v>
      </c>
      <c r="C3" s="124"/>
    </row>
    <row r="4" spans="1:3" x14ac:dyDescent="0.4">
      <c r="A4" s="99">
        <v>2</v>
      </c>
      <c r="B4" s="99" t="s">
        <v>232</v>
      </c>
      <c r="C4" s="125" t="s">
        <v>40</v>
      </c>
    </row>
    <row r="5" spans="1:3" x14ac:dyDescent="0.4">
      <c r="A5" s="99">
        <v>3</v>
      </c>
      <c r="B5" s="99" t="s">
        <v>233</v>
      </c>
      <c r="C5" s="124"/>
    </row>
    <row r="6" spans="1:3" x14ac:dyDescent="0.4">
      <c r="A6" s="99">
        <v>4</v>
      </c>
      <c r="B6" s="99" t="s">
        <v>234</v>
      </c>
      <c r="C6" s="124"/>
    </row>
    <row r="7" spans="1:3" x14ac:dyDescent="0.4">
      <c r="A7" s="99">
        <v>5</v>
      </c>
      <c r="B7" s="99" t="s">
        <v>235</v>
      </c>
      <c r="C7" s="124"/>
    </row>
    <row r="8" spans="1:3" x14ac:dyDescent="0.4">
      <c r="A8" s="99">
        <v>6</v>
      </c>
      <c r="B8" s="99" t="s">
        <v>236</v>
      </c>
      <c r="C8" s="124"/>
    </row>
    <row r="9" spans="1:3" x14ac:dyDescent="0.4">
      <c r="A9" s="99">
        <v>7</v>
      </c>
      <c r="B9" s="99" t="s">
        <v>237</v>
      </c>
      <c r="C9" s="124"/>
    </row>
    <row r="10" spans="1:3" x14ac:dyDescent="0.4">
      <c r="A10" s="99">
        <v>8</v>
      </c>
      <c r="B10" s="99" t="s">
        <v>238</v>
      </c>
      <c r="C10" s="124"/>
    </row>
    <row r="11" spans="1:3" x14ac:dyDescent="0.4">
      <c r="A11" s="99">
        <v>9</v>
      </c>
      <c r="B11" s="99" t="s">
        <v>239</v>
      </c>
      <c r="C11" s="124"/>
    </row>
    <row r="12" spans="1:3" x14ac:dyDescent="0.4">
      <c r="A12" s="99">
        <v>10</v>
      </c>
      <c r="B12" s="99" t="s">
        <v>240</v>
      </c>
      <c r="C12" s="124"/>
    </row>
    <row r="13" spans="1:3" x14ac:dyDescent="0.4">
      <c r="A13" s="99">
        <v>11</v>
      </c>
      <c r="B13" s="99" t="s">
        <v>305</v>
      </c>
      <c r="C13" s="124"/>
    </row>
    <row r="14" spans="1:3" x14ac:dyDescent="0.4">
      <c r="A14" s="99">
        <v>12</v>
      </c>
      <c r="B14" s="99" t="s">
        <v>241</v>
      </c>
      <c r="C14" s="124"/>
    </row>
    <row r="15" spans="1:3" x14ac:dyDescent="0.4">
      <c r="A15" s="99">
        <v>13</v>
      </c>
      <c r="B15" s="99" t="s">
        <v>242</v>
      </c>
      <c r="C15" s="124"/>
    </row>
    <row r="16" spans="1:3" x14ac:dyDescent="0.4">
      <c r="A16" s="99">
        <v>14</v>
      </c>
      <c r="B16" s="99" t="s">
        <v>243</v>
      </c>
      <c r="C16" s="124"/>
    </row>
    <row r="17" spans="1:3" x14ac:dyDescent="0.4">
      <c r="A17" s="99">
        <v>15</v>
      </c>
      <c r="B17" s="99" t="s">
        <v>245</v>
      </c>
      <c r="C17" s="124"/>
    </row>
    <row r="18" spans="1:3" x14ac:dyDescent="0.4">
      <c r="A18" s="99">
        <v>16</v>
      </c>
      <c r="B18" s="99" t="s">
        <v>246</v>
      </c>
      <c r="C18" s="126"/>
    </row>
    <row r="19" spans="1:3" x14ac:dyDescent="0.4">
      <c r="A19" s="99">
        <v>17</v>
      </c>
      <c r="B19" s="99" t="s">
        <v>247</v>
      </c>
      <c r="C19" s="126" t="s">
        <v>40</v>
      </c>
    </row>
    <row r="20" spans="1:3" x14ac:dyDescent="0.4">
      <c r="A20" s="99">
        <v>18</v>
      </c>
      <c r="B20" s="99" t="s">
        <v>306</v>
      </c>
      <c r="C20" s="126"/>
    </row>
    <row r="21" spans="1:3" x14ac:dyDescent="0.4">
      <c r="A21" s="99">
        <v>19</v>
      </c>
      <c r="B21" s="99" t="s">
        <v>307</v>
      </c>
      <c r="C21" s="126"/>
    </row>
    <row r="22" spans="1:3" x14ac:dyDescent="0.4">
      <c r="A22" s="99">
        <v>20</v>
      </c>
      <c r="B22" s="99" t="s">
        <v>308</v>
      </c>
      <c r="C22" s="124"/>
    </row>
    <row r="23" spans="1:3" x14ac:dyDescent="0.4">
      <c r="A23" s="99">
        <v>21</v>
      </c>
      <c r="B23" s="99"/>
      <c r="C23" s="125"/>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workbookViewId="0">
      <selection activeCell="A2" sqref="A2:G2"/>
    </sheetView>
  </sheetViews>
  <sheetFormatPr baseColWidth="10" defaultColWidth="11.41015625" defaultRowHeight="15.35" x14ac:dyDescent="0.5"/>
  <cols>
    <col min="1" max="1" width="13.1171875" style="20" customWidth="1"/>
    <col min="2" max="2" width="62.87890625" style="20" customWidth="1"/>
    <col min="3" max="16384" width="11.41015625" style="20"/>
  </cols>
  <sheetData>
    <row r="1" spans="1:6" ht="46.35" thickBot="1" x14ac:dyDescent="0.55000000000000004">
      <c r="A1" s="11" t="s">
        <v>225</v>
      </c>
      <c r="B1" s="31">
        <f>MAX($A$3:$A$16)-1</f>
        <v>13</v>
      </c>
      <c r="C1" s="20" t="s">
        <v>44</v>
      </c>
      <c r="D1" s="20" t="s">
        <v>218</v>
      </c>
    </row>
    <row r="2" spans="1:6" ht="15.7" thickTop="1" x14ac:dyDescent="0.5">
      <c r="A2" s="27" t="s">
        <v>36</v>
      </c>
      <c r="B2" s="27" t="s">
        <v>37</v>
      </c>
      <c r="C2" s="20">
        <v>14</v>
      </c>
      <c r="D2" s="20">
        <v>14</v>
      </c>
      <c r="F2" s="84"/>
    </row>
    <row r="3" spans="1:6" x14ac:dyDescent="0.5">
      <c r="A3" s="23">
        <v>1</v>
      </c>
      <c r="B3" s="26" t="s">
        <v>124</v>
      </c>
      <c r="C3" s="24"/>
      <c r="F3" s="84"/>
    </row>
    <row r="4" spans="1:6" x14ac:dyDescent="0.5">
      <c r="A4" s="23">
        <v>2</v>
      </c>
      <c r="B4" s="26" t="s">
        <v>136</v>
      </c>
      <c r="C4" s="20" t="s">
        <v>40</v>
      </c>
      <c r="F4" s="84"/>
    </row>
    <row r="5" spans="1:6" x14ac:dyDescent="0.5">
      <c r="A5" s="23">
        <v>3</v>
      </c>
      <c r="B5" s="26" t="s">
        <v>46</v>
      </c>
      <c r="C5" s="25"/>
      <c r="F5" s="84"/>
    </row>
    <row r="6" spans="1:6" ht="28" x14ac:dyDescent="0.5">
      <c r="A6" s="23">
        <v>4</v>
      </c>
      <c r="B6" s="26" t="s">
        <v>160</v>
      </c>
      <c r="C6" s="25"/>
      <c r="F6" s="84"/>
    </row>
    <row r="7" spans="1:6" x14ac:dyDescent="0.5">
      <c r="A7" s="23">
        <v>5</v>
      </c>
      <c r="B7" s="26" t="s">
        <v>309</v>
      </c>
      <c r="C7" s="25"/>
      <c r="F7" s="84"/>
    </row>
    <row r="8" spans="1:6" x14ac:dyDescent="0.5">
      <c r="A8" s="23">
        <v>6</v>
      </c>
      <c r="B8" s="26" t="s">
        <v>163</v>
      </c>
      <c r="C8" s="25"/>
      <c r="F8" s="84"/>
    </row>
    <row r="9" spans="1:6" x14ac:dyDescent="0.5">
      <c r="A9" s="23">
        <v>7</v>
      </c>
      <c r="B9" s="26" t="s">
        <v>310</v>
      </c>
      <c r="C9" s="25"/>
      <c r="F9" s="85"/>
    </row>
    <row r="10" spans="1:6" x14ac:dyDescent="0.5">
      <c r="A10" s="23">
        <v>8</v>
      </c>
      <c r="B10" s="26" t="s">
        <v>311</v>
      </c>
      <c r="C10" s="25"/>
    </row>
    <row r="11" spans="1:6" x14ac:dyDescent="0.5">
      <c r="A11" s="23">
        <v>9</v>
      </c>
      <c r="B11" s="26" t="s">
        <v>312</v>
      </c>
      <c r="C11" s="25"/>
    </row>
    <row r="12" spans="1:6" x14ac:dyDescent="0.5">
      <c r="A12" s="23">
        <v>10</v>
      </c>
      <c r="B12" s="26" t="s">
        <v>313</v>
      </c>
      <c r="C12" s="25"/>
    </row>
    <row r="13" spans="1:6" x14ac:dyDescent="0.5">
      <c r="A13" s="23">
        <v>11</v>
      </c>
      <c r="B13" s="26" t="s">
        <v>314</v>
      </c>
      <c r="C13" s="25"/>
    </row>
    <row r="14" spans="1:6" x14ac:dyDescent="0.5">
      <c r="A14" s="23">
        <v>12</v>
      </c>
      <c r="B14" s="26" t="s">
        <v>315</v>
      </c>
      <c r="C14" s="25"/>
    </row>
    <row r="15" spans="1:6" x14ac:dyDescent="0.5">
      <c r="A15" s="23">
        <v>13</v>
      </c>
      <c r="B15" s="26" t="s">
        <v>308</v>
      </c>
      <c r="C15" s="24"/>
    </row>
    <row r="16" spans="1:6" x14ac:dyDescent="0.5">
      <c r="A16" s="23">
        <v>14</v>
      </c>
      <c r="B16"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
  <sheetViews>
    <sheetView workbookViewId="0">
      <selection activeCell="A2" sqref="A2:G2"/>
    </sheetView>
  </sheetViews>
  <sheetFormatPr baseColWidth="10" defaultColWidth="11.41015625" defaultRowHeight="15.35" x14ac:dyDescent="0.5"/>
  <cols>
    <col min="1" max="1" width="13.1171875" style="60" customWidth="1"/>
    <col min="2" max="2" width="56.64453125" style="60" customWidth="1"/>
    <col min="3" max="16384" width="11.41015625" style="60"/>
  </cols>
  <sheetData>
    <row r="1" spans="1:3" ht="15.7" thickBot="1" x14ac:dyDescent="0.55000000000000004">
      <c r="A1" s="67" t="s">
        <v>169</v>
      </c>
      <c r="B1" s="68">
        <v>8</v>
      </c>
      <c r="C1" s="60">
        <f>MAX($A$3:$A$10)-1</f>
        <v>7</v>
      </c>
    </row>
    <row r="2" spans="1:3" ht="15.7" thickTop="1" x14ac:dyDescent="0.5">
      <c r="A2" s="70" t="s">
        <v>36</v>
      </c>
      <c r="B2" s="70" t="s">
        <v>37</v>
      </c>
      <c r="C2" s="60" t="s">
        <v>38</v>
      </c>
    </row>
    <row r="3" spans="1:3" x14ac:dyDescent="0.5">
      <c r="A3" s="83">
        <v>1</v>
      </c>
      <c r="B3" s="73" t="s">
        <v>220</v>
      </c>
    </row>
    <row r="4" spans="1:3" x14ac:dyDescent="0.5">
      <c r="A4" s="83">
        <v>2</v>
      </c>
      <c r="B4" s="73" t="s">
        <v>221</v>
      </c>
      <c r="C4" s="60" t="s">
        <v>40</v>
      </c>
    </row>
    <row r="5" spans="1:3" x14ac:dyDescent="0.5">
      <c r="A5" s="83">
        <v>3</v>
      </c>
      <c r="B5" s="73" t="s">
        <v>222</v>
      </c>
    </row>
    <row r="6" spans="1:3" x14ac:dyDescent="0.5">
      <c r="A6" s="83">
        <v>4</v>
      </c>
      <c r="B6" s="73" t="s">
        <v>223</v>
      </c>
      <c r="C6" s="60" t="s">
        <v>40</v>
      </c>
    </row>
    <row r="7" spans="1:3" x14ac:dyDescent="0.5">
      <c r="A7" s="83">
        <v>5</v>
      </c>
      <c r="B7" s="73" t="s">
        <v>130</v>
      </c>
    </row>
    <row r="8" spans="1:3" x14ac:dyDescent="0.5">
      <c r="A8" s="83">
        <v>6</v>
      </c>
      <c r="B8" s="73" t="s">
        <v>224</v>
      </c>
    </row>
    <row r="9" spans="1:3" x14ac:dyDescent="0.5">
      <c r="A9" s="83">
        <v>7</v>
      </c>
      <c r="B9" s="82" t="s">
        <v>254</v>
      </c>
    </row>
    <row r="10" spans="1:3" x14ac:dyDescent="0.5">
      <c r="A10" s="83">
        <v>8</v>
      </c>
      <c r="B10" s="82" t="s">
        <v>255</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0"/>
  <sheetViews>
    <sheetView workbookViewId="0">
      <selection activeCell="A2" sqref="A2:G2"/>
    </sheetView>
  </sheetViews>
  <sheetFormatPr baseColWidth="10" defaultColWidth="11.41015625" defaultRowHeight="15.35" x14ac:dyDescent="0.5"/>
  <cols>
    <col min="1" max="1" width="13.1171875" style="60" customWidth="1"/>
    <col min="2" max="2" width="55.1171875" style="60" customWidth="1"/>
    <col min="3" max="16384" width="11.41015625" style="60"/>
  </cols>
  <sheetData>
    <row r="1" spans="1:3" ht="15.7" thickBot="1" x14ac:dyDescent="0.55000000000000004">
      <c r="A1" s="60" t="s">
        <v>166</v>
      </c>
      <c r="B1" s="60">
        <v>17</v>
      </c>
      <c r="C1" s="60">
        <f>MAX($A$3:$A$20)-1</f>
        <v>16</v>
      </c>
    </row>
    <row r="2" spans="1:3" ht="15.7" thickTop="1" x14ac:dyDescent="0.5">
      <c r="A2" s="70" t="s">
        <v>36</v>
      </c>
      <c r="B2" s="70" t="s">
        <v>37</v>
      </c>
    </row>
    <row r="3" spans="1:3" x14ac:dyDescent="0.5">
      <c r="A3" s="73">
        <v>1</v>
      </c>
      <c r="B3" s="82" t="s">
        <v>206</v>
      </c>
      <c r="C3" s="60" t="s">
        <v>40</v>
      </c>
    </row>
    <row r="4" spans="1:3" x14ac:dyDescent="0.5">
      <c r="A4" s="73">
        <v>2</v>
      </c>
      <c r="B4" s="82" t="s">
        <v>207</v>
      </c>
    </row>
    <row r="5" spans="1:3" x14ac:dyDescent="0.5">
      <c r="A5" s="73">
        <v>3</v>
      </c>
      <c r="B5" s="82" t="s">
        <v>208</v>
      </c>
    </row>
    <row r="6" spans="1:3" x14ac:dyDescent="0.5">
      <c r="A6" s="73">
        <v>4</v>
      </c>
      <c r="B6" s="82" t="s">
        <v>209</v>
      </c>
    </row>
    <row r="7" spans="1:3" x14ac:dyDescent="0.5">
      <c r="A7" s="73">
        <v>5</v>
      </c>
      <c r="B7" s="82" t="s">
        <v>210</v>
      </c>
    </row>
    <row r="8" spans="1:3" x14ac:dyDescent="0.5">
      <c r="A8" s="73">
        <v>6</v>
      </c>
      <c r="B8" s="82" t="s">
        <v>211</v>
      </c>
    </row>
    <row r="9" spans="1:3" x14ac:dyDescent="0.5">
      <c r="A9" s="73">
        <v>7</v>
      </c>
      <c r="B9" s="82" t="s">
        <v>212</v>
      </c>
    </row>
    <row r="10" spans="1:3" ht="25.35" x14ac:dyDescent="0.5">
      <c r="A10" s="73">
        <v>8</v>
      </c>
      <c r="B10" s="75" t="s">
        <v>213</v>
      </c>
    </row>
    <row r="11" spans="1:3" x14ac:dyDescent="0.5">
      <c r="A11" s="73">
        <v>9</v>
      </c>
      <c r="B11" s="75" t="s">
        <v>214</v>
      </c>
    </row>
    <row r="12" spans="1:3" x14ac:dyDescent="0.5">
      <c r="A12" s="73">
        <v>10</v>
      </c>
      <c r="B12" s="82" t="s">
        <v>215</v>
      </c>
    </row>
    <row r="13" spans="1:3" x14ac:dyDescent="0.5">
      <c r="A13" s="73">
        <v>11</v>
      </c>
      <c r="B13" s="82" t="s">
        <v>216</v>
      </c>
    </row>
    <row r="14" spans="1:3" x14ac:dyDescent="0.5">
      <c r="A14" s="73">
        <v>12</v>
      </c>
      <c r="B14" s="82" t="s">
        <v>217</v>
      </c>
    </row>
    <row r="15" spans="1:3" x14ac:dyDescent="0.5">
      <c r="A15" s="73">
        <v>13</v>
      </c>
      <c r="B15" s="82" t="s">
        <v>260</v>
      </c>
    </row>
    <row r="16" spans="1:3" x14ac:dyDescent="0.5">
      <c r="A16" s="73">
        <v>14</v>
      </c>
      <c r="B16" s="82" t="s">
        <v>277</v>
      </c>
    </row>
    <row r="17" spans="1:3" x14ac:dyDescent="0.5">
      <c r="A17" s="73">
        <v>15</v>
      </c>
      <c r="B17" s="82" t="s">
        <v>276</v>
      </c>
    </row>
    <row r="18" spans="1:3" x14ac:dyDescent="0.5">
      <c r="A18" s="73">
        <v>16</v>
      </c>
      <c r="B18" s="82" t="s">
        <v>254</v>
      </c>
    </row>
    <row r="19" spans="1:3" x14ac:dyDescent="0.5">
      <c r="A19" s="73">
        <v>17</v>
      </c>
      <c r="B19" s="82" t="s">
        <v>255</v>
      </c>
    </row>
    <row r="20" spans="1:3" x14ac:dyDescent="0.5">
      <c r="A20" s="73"/>
      <c r="B20" s="82"/>
      <c r="C20" s="58"/>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9"/>
  <sheetViews>
    <sheetView workbookViewId="0">
      <selection activeCell="A2" sqref="A2:G2"/>
    </sheetView>
  </sheetViews>
  <sheetFormatPr baseColWidth="10" defaultColWidth="11.41015625" defaultRowHeight="15.35" x14ac:dyDescent="0.5"/>
  <cols>
    <col min="1" max="1" width="24.41015625" style="58" customWidth="1"/>
    <col min="2" max="2" width="55.1171875" style="66" customWidth="1"/>
    <col min="3" max="16384" width="11.41015625" style="58"/>
  </cols>
  <sheetData>
    <row r="1" spans="1:5" ht="15.7" thickBot="1" x14ac:dyDescent="0.55000000000000004">
      <c r="A1" s="67" t="s">
        <v>198</v>
      </c>
      <c r="B1" s="59">
        <v>8</v>
      </c>
      <c r="C1" s="58">
        <f>MAX($A$3:$A$10)-1</f>
        <v>7</v>
      </c>
    </row>
    <row r="2" spans="1:5" ht="15.7" thickTop="1" x14ac:dyDescent="0.45">
      <c r="A2" s="78"/>
      <c r="B2" s="77" t="s">
        <v>37</v>
      </c>
      <c r="C2" s="58" t="s">
        <v>39</v>
      </c>
    </row>
    <row r="3" spans="1:5" x14ac:dyDescent="0.5">
      <c r="A3" s="73">
        <v>1</v>
      </c>
      <c r="B3" s="75" t="s">
        <v>197</v>
      </c>
      <c r="C3" s="60"/>
      <c r="D3" s="76"/>
    </row>
    <row r="4" spans="1:5" x14ac:dyDescent="0.5">
      <c r="A4" s="73">
        <v>2</v>
      </c>
      <c r="B4" s="75" t="s">
        <v>284</v>
      </c>
      <c r="C4" s="60"/>
      <c r="D4" s="76"/>
    </row>
    <row r="5" spans="1:5" x14ac:dyDescent="0.5">
      <c r="A5" s="73">
        <v>3</v>
      </c>
      <c r="B5" s="75" t="s">
        <v>196</v>
      </c>
      <c r="C5" s="60"/>
      <c r="D5" s="76"/>
    </row>
    <row r="6" spans="1:5" x14ac:dyDescent="0.5">
      <c r="A6" s="73">
        <v>4</v>
      </c>
      <c r="B6" s="75" t="s">
        <v>195</v>
      </c>
      <c r="C6" s="60"/>
      <c r="D6" s="76"/>
    </row>
    <row r="7" spans="1:5" x14ac:dyDescent="0.5">
      <c r="A7" s="73">
        <v>5</v>
      </c>
      <c r="B7" s="75" t="s">
        <v>194</v>
      </c>
      <c r="C7" s="60"/>
      <c r="D7" s="76"/>
    </row>
    <row r="8" spans="1:5" x14ac:dyDescent="0.5">
      <c r="A8" s="73">
        <v>6</v>
      </c>
      <c r="B8" s="75" t="s">
        <v>257</v>
      </c>
      <c r="C8" s="60"/>
      <c r="D8" s="76"/>
    </row>
    <row r="9" spans="1:5" x14ac:dyDescent="0.5">
      <c r="A9" s="73">
        <v>7</v>
      </c>
      <c r="B9" s="82" t="s">
        <v>254</v>
      </c>
      <c r="C9" s="74"/>
      <c r="D9" s="60"/>
    </row>
    <row r="10" spans="1:5" x14ac:dyDescent="0.5">
      <c r="A10" s="73">
        <v>8</v>
      </c>
      <c r="B10" s="82" t="s">
        <v>255</v>
      </c>
      <c r="D10" s="60"/>
    </row>
    <row r="15" spans="1:5" ht="14" x14ac:dyDescent="0.45">
      <c r="A15" s="72" t="s">
        <v>193</v>
      </c>
      <c r="B15" s="71">
        <v>4</v>
      </c>
      <c r="C15" s="69">
        <v>4</v>
      </c>
      <c r="D15" s="69">
        <v>4</v>
      </c>
      <c r="E15" s="58">
        <v>4</v>
      </c>
    </row>
    <row r="16" spans="1:5" ht="14" x14ac:dyDescent="0.45">
      <c r="A16" s="69">
        <v>1</v>
      </c>
      <c r="B16" s="69" t="s">
        <v>192</v>
      </c>
      <c r="C16" s="69"/>
      <c r="D16" s="69"/>
    </row>
    <row r="17" spans="1:4" ht="14" x14ac:dyDescent="0.45">
      <c r="A17" s="69">
        <v>2</v>
      </c>
      <c r="B17" s="69" t="s">
        <v>191</v>
      </c>
      <c r="C17" s="69"/>
      <c r="D17" s="69"/>
    </row>
    <row r="18" spans="1:4" ht="14" x14ac:dyDescent="0.45">
      <c r="A18" s="69">
        <v>3</v>
      </c>
      <c r="B18" s="69" t="s">
        <v>190</v>
      </c>
      <c r="C18" s="69"/>
      <c r="D18" s="69"/>
    </row>
    <row r="19" spans="1:4" ht="14" x14ac:dyDescent="0.45">
      <c r="A19" s="69">
        <v>4</v>
      </c>
      <c r="B19" s="69"/>
      <c r="C19" s="69"/>
      <c r="D19" s="69"/>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workbookViewId="0">
      <selection activeCell="A2" sqref="A2:G2"/>
    </sheetView>
  </sheetViews>
  <sheetFormatPr baseColWidth="10" defaultColWidth="11.41015625" defaultRowHeight="15.35" x14ac:dyDescent="0.5"/>
  <cols>
    <col min="1" max="1" width="24.41015625" style="58" customWidth="1"/>
    <col min="2" max="2" width="55.1171875" style="66" customWidth="1"/>
    <col min="3" max="16384" width="11.41015625" style="58"/>
  </cols>
  <sheetData>
    <row r="1" spans="1:4" ht="15.7" thickBot="1" x14ac:dyDescent="0.55000000000000004">
      <c r="A1" s="67" t="s">
        <v>198</v>
      </c>
      <c r="B1" s="59">
        <v>9</v>
      </c>
      <c r="C1" s="58">
        <f>MAX($A$3:$A$11)-1</f>
        <v>8</v>
      </c>
    </row>
    <row r="2" spans="1:4" ht="15.7" thickTop="1" x14ac:dyDescent="0.45">
      <c r="A2" s="78"/>
      <c r="B2" s="77" t="s">
        <v>37</v>
      </c>
      <c r="C2" s="58" t="s">
        <v>39</v>
      </c>
    </row>
    <row r="3" spans="1:4" x14ac:dyDescent="0.5">
      <c r="A3" s="73">
        <v>1</v>
      </c>
      <c r="B3" s="75" t="s">
        <v>205</v>
      </c>
      <c r="C3" s="60"/>
      <c r="D3" s="76"/>
    </row>
    <row r="4" spans="1:4" x14ac:dyDescent="0.5">
      <c r="A4" s="73">
        <v>2</v>
      </c>
      <c r="B4" s="75" t="s">
        <v>204</v>
      </c>
      <c r="C4" s="60" t="s">
        <v>40</v>
      </c>
      <c r="D4" s="76"/>
    </row>
    <row r="5" spans="1:4" x14ac:dyDescent="0.5">
      <c r="A5" s="73">
        <v>3</v>
      </c>
      <c r="B5" s="75" t="s">
        <v>203</v>
      </c>
      <c r="C5" s="79"/>
      <c r="D5" s="76"/>
    </row>
    <row r="6" spans="1:4" x14ac:dyDescent="0.5">
      <c r="A6" s="73">
        <v>4</v>
      </c>
      <c r="B6" s="75" t="s">
        <v>202</v>
      </c>
      <c r="C6" s="79"/>
      <c r="D6" s="76"/>
    </row>
    <row r="7" spans="1:4" x14ac:dyDescent="0.5">
      <c r="A7" s="73">
        <v>5</v>
      </c>
      <c r="B7" s="75" t="s">
        <v>201</v>
      </c>
      <c r="C7" s="79"/>
      <c r="D7" s="76"/>
    </row>
    <row r="8" spans="1:4" x14ac:dyDescent="0.5">
      <c r="A8" s="73">
        <v>6</v>
      </c>
      <c r="B8" s="75" t="s">
        <v>200</v>
      </c>
      <c r="C8" s="79"/>
      <c r="D8" s="76"/>
    </row>
    <row r="9" spans="1:4" x14ac:dyDescent="0.5">
      <c r="A9" s="73">
        <v>7</v>
      </c>
      <c r="B9" s="75" t="s">
        <v>199</v>
      </c>
      <c r="C9" s="79"/>
      <c r="D9" s="76"/>
    </row>
    <row r="10" spans="1:4" x14ac:dyDescent="0.5">
      <c r="A10" s="73">
        <v>8</v>
      </c>
      <c r="B10" s="82" t="s">
        <v>254</v>
      </c>
      <c r="C10" s="74"/>
      <c r="D10" s="60"/>
    </row>
    <row r="11" spans="1:4" x14ac:dyDescent="0.5">
      <c r="A11" s="73">
        <v>9</v>
      </c>
      <c r="B11" s="82" t="s">
        <v>255</v>
      </c>
      <c r="D11" s="60"/>
    </row>
    <row r="16" spans="1:4" ht="14" x14ac:dyDescent="0.45">
      <c r="A16" s="72"/>
      <c r="B16" s="71"/>
      <c r="C16" s="69"/>
      <c r="D16" s="69"/>
    </row>
    <row r="17" spans="1:4" ht="14" x14ac:dyDescent="0.45">
      <c r="A17" s="69"/>
      <c r="B17" s="69"/>
      <c r="C17" s="69"/>
      <c r="D17" s="69"/>
    </row>
    <row r="18" spans="1:4" ht="14" x14ac:dyDescent="0.45">
      <c r="A18" s="69"/>
      <c r="B18" s="69"/>
      <c r="C18" s="69"/>
      <c r="D18" s="69"/>
    </row>
    <row r="19" spans="1:4" ht="14" x14ac:dyDescent="0.45">
      <c r="A19" s="69"/>
      <c r="B19" s="69"/>
      <c r="C19" s="69"/>
      <c r="D19" s="69"/>
    </row>
    <row r="20" spans="1:4" ht="14" x14ac:dyDescent="0.45">
      <c r="A20" s="69"/>
      <c r="B20" s="69"/>
      <c r="C20" s="69"/>
      <c r="D20" s="69"/>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66CD-BDBA-48D0-9B45-C3D80A64CBF8}">
  <dimension ref="A1"/>
  <sheetViews>
    <sheetView workbookViewId="0"/>
  </sheetViews>
  <sheetFormatPr baseColWidth="10" defaultColWidth="11.41015625" defaultRowHeight="14" x14ac:dyDescent="0.45"/>
  <cols>
    <col min="1" max="16384" width="11.41015625" style="10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election activeCell="A2" sqref="A2:G2"/>
    </sheetView>
  </sheetViews>
  <sheetFormatPr baseColWidth="10" defaultColWidth="11.41015625" defaultRowHeight="15.35" x14ac:dyDescent="0.5"/>
  <cols>
    <col min="1" max="1" width="24.41015625" style="20" customWidth="1"/>
    <col min="2" max="2" width="55.1171875" style="19" customWidth="1"/>
    <col min="3" max="16384" width="11.41015625" style="20"/>
  </cols>
  <sheetData>
    <row r="1" spans="1:3" ht="15.7" thickBot="1" x14ac:dyDescent="0.55000000000000004">
      <c r="A1" s="18" t="s">
        <v>157</v>
      </c>
      <c r="B1" s="30">
        <v>10</v>
      </c>
      <c r="C1" s="20">
        <f>MAX($A$3:$A$12)-1</f>
        <v>9</v>
      </c>
    </row>
    <row r="2" spans="1:3" ht="15.7" thickTop="1" x14ac:dyDescent="0.5">
      <c r="A2" s="21"/>
      <c r="B2" s="22" t="s">
        <v>37</v>
      </c>
      <c r="C2" s="20" t="s">
        <v>39</v>
      </c>
    </row>
    <row r="3" spans="1:3" x14ac:dyDescent="0.5">
      <c r="A3" s="99">
        <v>1</v>
      </c>
      <c r="B3" s="82" t="s">
        <v>316</v>
      </c>
      <c r="C3" s="24"/>
    </row>
    <row r="4" spans="1:3" ht="25.35" x14ac:dyDescent="0.5">
      <c r="A4" s="99">
        <v>2</v>
      </c>
      <c r="B4" s="82" t="s">
        <v>317</v>
      </c>
      <c r="C4" s="25" t="s">
        <v>40</v>
      </c>
    </row>
    <row r="5" spans="1:3" x14ac:dyDescent="0.5">
      <c r="A5" s="99">
        <v>3</v>
      </c>
      <c r="B5" s="82" t="s">
        <v>158</v>
      </c>
      <c r="C5" s="25"/>
    </row>
    <row r="6" spans="1:3" x14ac:dyDescent="0.5">
      <c r="A6" s="99">
        <v>4</v>
      </c>
      <c r="B6" s="82" t="s">
        <v>159</v>
      </c>
      <c r="C6" s="25"/>
    </row>
    <row r="7" spans="1:3" x14ac:dyDescent="0.5">
      <c r="A7" s="99">
        <v>5</v>
      </c>
      <c r="B7" s="82" t="s">
        <v>164</v>
      </c>
      <c r="C7" s="25"/>
    </row>
    <row r="8" spans="1:3" x14ac:dyDescent="0.5">
      <c r="A8" s="99">
        <v>6</v>
      </c>
      <c r="B8" s="82" t="s">
        <v>318</v>
      </c>
      <c r="C8" s="25"/>
    </row>
    <row r="9" spans="1:3" x14ac:dyDescent="0.5">
      <c r="A9" s="99">
        <v>7</v>
      </c>
      <c r="B9" s="82" t="s">
        <v>319</v>
      </c>
      <c r="C9" s="25"/>
    </row>
    <row r="10" spans="1:3" x14ac:dyDescent="0.5">
      <c r="A10" s="99">
        <v>8</v>
      </c>
      <c r="B10" s="82" t="s">
        <v>244</v>
      </c>
      <c r="C10" s="25"/>
    </row>
    <row r="11" spans="1:3" x14ac:dyDescent="0.5">
      <c r="A11" s="99">
        <v>9</v>
      </c>
      <c r="B11" s="82" t="s">
        <v>308</v>
      </c>
      <c r="C11" s="24"/>
    </row>
    <row r="12" spans="1:3" x14ac:dyDescent="0.5">
      <c r="A12" s="99">
        <v>10</v>
      </c>
      <c r="B12" s="82"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4"/>
  <sheetViews>
    <sheetView topLeftCell="A6" workbookViewId="0">
      <selection activeCell="A2" sqref="A2:G2"/>
    </sheetView>
  </sheetViews>
  <sheetFormatPr baseColWidth="10" defaultColWidth="11.41015625" defaultRowHeight="15.35" x14ac:dyDescent="0.5"/>
  <cols>
    <col min="1" max="1" width="13.1171875" style="20" customWidth="1"/>
    <col min="2" max="2" width="55.1171875" style="20" customWidth="1"/>
    <col min="3" max="16384" width="11.41015625" style="20"/>
  </cols>
  <sheetData>
    <row r="1" spans="1:3" ht="15.7" thickBot="1" x14ac:dyDescent="0.55000000000000004">
      <c r="A1" s="20" t="s">
        <v>150</v>
      </c>
      <c r="B1" s="31">
        <v>22</v>
      </c>
      <c r="C1" s="20">
        <f>MAX($A$3:$A$24)-1</f>
        <v>21</v>
      </c>
    </row>
    <row r="2" spans="1:3" ht="15.7" thickTop="1" x14ac:dyDescent="0.5">
      <c r="A2" s="27" t="s">
        <v>36</v>
      </c>
      <c r="B2" s="27" t="s">
        <v>37</v>
      </c>
      <c r="C2" s="20" t="s">
        <v>38</v>
      </c>
    </row>
    <row r="3" spans="1:3" x14ac:dyDescent="0.5">
      <c r="A3" s="26">
        <v>1</v>
      </c>
      <c r="B3" s="75" t="s">
        <v>126</v>
      </c>
      <c r="C3" s="28"/>
    </row>
    <row r="4" spans="1:3" x14ac:dyDescent="0.5">
      <c r="A4" s="26">
        <v>2</v>
      </c>
      <c r="B4" s="75" t="s">
        <v>132</v>
      </c>
      <c r="C4" s="19" t="s">
        <v>40</v>
      </c>
    </row>
    <row r="5" spans="1:3" x14ac:dyDescent="0.5">
      <c r="A5" s="26">
        <v>3</v>
      </c>
      <c r="B5" s="75" t="s">
        <v>161</v>
      </c>
      <c r="C5" s="29"/>
    </row>
    <row r="6" spans="1:3" ht="25.35" x14ac:dyDescent="0.5">
      <c r="A6" s="26">
        <v>4</v>
      </c>
      <c r="B6" s="75" t="s">
        <v>162</v>
      </c>
      <c r="C6" s="29" t="s">
        <v>40</v>
      </c>
    </row>
    <row r="7" spans="1:3" x14ac:dyDescent="0.5">
      <c r="A7" s="26">
        <v>5</v>
      </c>
      <c r="B7" s="75" t="s">
        <v>128</v>
      </c>
      <c r="C7" s="29"/>
    </row>
    <row r="8" spans="1:3" x14ac:dyDescent="0.5">
      <c r="A8" s="26">
        <v>6</v>
      </c>
      <c r="B8" s="75" t="s">
        <v>134</v>
      </c>
      <c r="C8" s="29" t="s">
        <v>40</v>
      </c>
    </row>
    <row r="9" spans="1:3" x14ac:dyDescent="0.5">
      <c r="A9" s="26">
        <v>7</v>
      </c>
      <c r="B9" s="75" t="s">
        <v>125</v>
      </c>
      <c r="C9" s="29"/>
    </row>
    <row r="10" spans="1:3" x14ac:dyDescent="0.5">
      <c r="A10" s="26">
        <v>8</v>
      </c>
      <c r="B10" s="75" t="s">
        <v>135</v>
      </c>
      <c r="C10" s="29" t="s">
        <v>40</v>
      </c>
    </row>
    <row r="11" spans="1:3" x14ac:dyDescent="0.5">
      <c r="A11" s="26">
        <v>9</v>
      </c>
      <c r="B11" s="75" t="s">
        <v>108</v>
      </c>
      <c r="C11" s="29"/>
    </row>
    <row r="12" spans="1:3" x14ac:dyDescent="0.5">
      <c r="A12" s="26">
        <v>10</v>
      </c>
      <c r="B12" s="75" t="s">
        <v>110</v>
      </c>
      <c r="C12" s="29"/>
    </row>
    <row r="13" spans="1:3" x14ac:dyDescent="0.5">
      <c r="A13" s="26">
        <v>11</v>
      </c>
      <c r="B13" s="75" t="s">
        <v>127</v>
      </c>
      <c r="C13" s="29"/>
    </row>
    <row r="14" spans="1:3" x14ac:dyDescent="0.5">
      <c r="A14" s="26">
        <v>12</v>
      </c>
      <c r="B14" s="75" t="s">
        <v>133</v>
      </c>
      <c r="C14" s="29" t="s">
        <v>40</v>
      </c>
    </row>
    <row r="15" spans="1:3" x14ac:dyDescent="0.5">
      <c r="A15" s="26">
        <v>13</v>
      </c>
      <c r="B15" s="75" t="s">
        <v>152</v>
      </c>
      <c r="C15" s="29"/>
    </row>
    <row r="16" spans="1:3" x14ac:dyDescent="0.5">
      <c r="A16" s="26">
        <v>14</v>
      </c>
      <c r="B16" s="75" t="s">
        <v>151</v>
      </c>
      <c r="C16" s="29"/>
    </row>
    <row r="17" spans="1:3" x14ac:dyDescent="0.5">
      <c r="A17" s="26">
        <v>15</v>
      </c>
      <c r="B17" s="75" t="s">
        <v>165</v>
      </c>
      <c r="C17" s="29"/>
    </row>
    <row r="18" spans="1:3" x14ac:dyDescent="0.5">
      <c r="A18" s="26">
        <v>16</v>
      </c>
      <c r="B18" s="75" t="s">
        <v>320</v>
      </c>
      <c r="C18" s="29"/>
    </row>
    <row r="19" spans="1:3" ht="25.35" x14ac:dyDescent="0.5">
      <c r="A19" s="26">
        <v>17</v>
      </c>
      <c r="B19" s="75" t="s">
        <v>321</v>
      </c>
      <c r="C19" s="29"/>
    </row>
    <row r="20" spans="1:3" x14ac:dyDescent="0.5">
      <c r="A20" s="26">
        <v>18</v>
      </c>
      <c r="B20" s="75" t="s">
        <v>322</v>
      </c>
      <c r="C20" s="29"/>
    </row>
    <row r="21" spans="1:3" x14ac:dyDescent="0.5">
      <c r="A21" s="26">
        <v>19</v>
      </c>
      <c r="B21" s="75" t="s">
        <v>323</v>
      </c>
      <c r="C21" s="29"/>
    </row>
    <row r="22" spans="1:3" ht="25.35" x14ac:dyDescent="0.5">
      <c r="A22" s="26">
        <v>20</v>
      </c>
      <c r="B22" s="75" t="s">
        <v>324</v>
      </c>
      <c r="C22" s="29"/>
    </row>
    <row r="23" spans="1:3" x14ac:dyDescent="0.5">
      <c r="A23" s="26">
        <v>21</v>
      </c>
      <c r="B23" s="26" t="s">
        <v>308</v>
      </c>
    </row>
    <row r="24" spans="1:3" x14ac:dyDescent="0.5">
      <c r="A24" s="26">
        <v>22</v>
      </c>
      <c r="B24" s="82"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3"/>
  <sheetViews>
    <sheetView workbookViewId="0">
      <selection activeCell="A2" sqref="A2:G2"/>
    </sheetView>
  </sheetViews>
  <sheetFormatPr baseColWidth="10" defaultColWidth="11.41015625" defaultRowHeight="15.35" x14ac:dyDescent="0.5"/>
  <cols>
    <col min="1" max="1" width="13.1171875" style="20" customWidth="1"/>
    <col min="2" max="2" width="55.1171875" style="19" customWidth="1"/>
    <col min="3" max="16384" width="11.41015625" style="20"/>
  </cols>
  <sheetData>
    <row r="1" spans="1:3" ht="15.7" thickBot="1" x14ac:dyDescent="0.55000000000000004">
      <c r="A1" s="11" t="s">
        <v>149</v>
      </c>
      <c r="B1" s="30">
        <v>21</v>
      </c>
      <c r="C1" s="20">
        <f>MAX($A$3:$A$23)-1</f>
        <v>20</v>
      </c>
    </row>
    <row r="2" spans="1:3" ht="15.7" thickTop="1" x14ac:dyDescent="0.5">
      <c r="A2" s="27" t="s">
        <v>36</v>
      </c>
      <c r="B2" s="22" t="s">
        <v>37</v>
      </c>
      <c r="C2" s="20" t="s">
        <v>38</v>
      </c>
    </row>
    <row r="3" spans="1:3" x14ac:dyDescent="0.5">
      <c r="A3" s="26">
        <v>1</v>
      </c>
      <c r="B3" s="75" t="s">
        <v>126</v>
      </c>
      <c r="C3" s="28"/>
    </row>
    <row r="4" spans="1:3" x14ac:dyDescent="0.5">
      <c r="A4" s="26">
        <v>2</v>
      </c>
      <c r="B4" s="75" t="s">
        <v>132</v>
      </c>
      <c r="C4" s="19" t="s">
        <v>40</v>
      </c>
    </row>
    <row r="5" spans="1:3" x14ac:dyDescent="0.5">
      <c r="A5" s="26">
        <v>3</v>
      </c>
      <c r="B5" s="75" t="s">
        <v>325</v>
      </c>
      <c r="C5" s="28"/>
    </row>
    <row r="6" spans="1:3" x14ac:dyDescent="0.5">
      <c r="A6" s="26">
        <v>4</v>
      </c>
      <c r="B6" s="75" t="s">
        <v>133</v>
      </c>
      <c r="C6" s="19" t="s">
        <v>40</v>
      </c>
    </row>
    <row r="7" spans="1:3" x14ac:dyDescent="0.5">
      <c r="A7" s="26">
        <v>5</v>
      </c>
      <c r="B7" s="75" t="s">
        <v>161</v>
      </c>
      <c r="C7" s="19"/>
    </row>
    <row r="8" spans="1:3" ht="25.35" x14ac:dyDescent="0.5">
      <c r="A8" s="26">
        <v>6</v>
      </c>
      <c r="B8" s="75" t="s">
        <v>162</v>
      </c>
      <c r="C8" s="29" t="s">
        <v>40</v>
      </c>
    </row>
    <row r="9" spans="1:3" x14ac:dyDescent="0.5">
      <c r="A9" s="26">
        <v>7</v>
      </c>
      <c r="B9" s="75" t="s">
        <v>128</v>
      </c>
      <c r="C9" s="29"/>
    </row>
    <row r="10" spans="1:3" x14ac:dyDescent="0.5">
      <c r="A10" s="26">
        <v>8</v>
      </c>
      <c r="B10" s="75" t="s">
        <v>134</v>
      </c>
      <c r="C10" s="29" t="s">
        <v>40</v>
      </c>
    </row>
    <row r="11" spans="1:3" ht="25.35" x14ac:dyDescent="0.5">
      <c r="A11" s="26">
        <v>9</v>
      </c>
      <c r="B11" s="75" t="s">
        <v>321</v>
      </c>
      <c r="C11" s="29"/>
    </row>
    <row r="12" spans="1:3" x14ac:dyDescent="0.5">
      <c r="A12" s="26">
        <v>10</v>
      </c>
      <c r="B12" s="75" t="s">
        <v>323</v>
      </c>
      <c r="C12" s="29"/>
    </row>
    <row r="13" spans="1:3" x14ac:dyDescent="0.5">
      <c r="A13" s="26">
        <v>11</v>
      </c>
      <c r="B13" s="75" t="s">
        <v>125</v>
      </c>
      <c r="C13" s="29"/>
    </row>
    <row r="14" spans="1:3" x14ac:dyDescent="0.5">
      <c r="A14" s="26">
        <v>12</v>
      </c>
      <c r="B14" s="75" t="s">
        <v>135</v>
      </c>
      <c r="C14" s="29" t="s">
        <v>40</v>
      </c>
    </row>
    <row r="15" spans="1:3" x14ac:dyDescent="0.5">
      <c r="A15" s="26">
        <v>13</v>
      </c>
      <c r="B15" s="75" t="s">
        <v>109</v>
      </c>
      <c r="C15" s="29"/>
    </row>
    <row r="16" spans="1:3" x14ac:dyDescent="0.5">
      <c r="A16" s="26">
        <v>14</v>
      </c>
      <c r="B16" s="75" t="s">
        <v>108</v>
      </c>
      <c r="C16" s="29"/>
    </row>
    <row r="17" spans="1:3" x14ac:dyDescent="0.5">
      <c r="A17" s="26">
        <v>15</v>
      </c>
      <c r="B17" s="75" t="s">
        <v>110</v>
      </c>
      <c r="C17" s="29"/>
    </row>
    <row r="18" spans="1:3" ht="25.35" x14ac:dyDescent="0.5">
      <c r="A18" s="26">
        <v>16</v>
      </c>
      <c r="B18" s="75" t="s">
        <v>111</v>
      </c>
      <c r="C18" s="29"/>
    </row>
    <row r="19" spans="1:3" x14ac:dyDescent="0.5">
      <c r="A19" s="26">
        <v>17</v>
      </c>
      <c r="B19" s="75" t="s">
        <v>165</v>
      </c>
      <c r="C19" s="29"/>
    </row>
    <row r="20" spans="1:3" x14ac:dyDescent="0.5">
      <c r="A20" s="26">
        <v>18</v>
      </c>
      <c r="B20" s="75" t="s">
        <v>320</v>
      </c>
      <c r="C20" s="29"/>
    </row>
    <row r="21" spans="1:3" x14ac:dyDescent="0.5">
      <c r="A21" s="26">
        <v>19</v>
      </c>
      <c r="B21" s="75" t="s">
        <v>326</v>
      </c>
      <c r="C21" s="29"/>
    </row>
    <row r="22" spans="1:3" x14ac:dyDescent="0.5">
      <c r="A22" s="26">
        <v>20</v>
      </c>
      <c r="B22" s="75" t="s">
        <v>254</v>
      </c>
    </row>
    <row r="23" spans="1:3" x14ac:dyDescent="0.5">
      <c r="A23" s="26">
        <v>21</v>
      </c>
      <c r="B23" s="82"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8"/>
  <sheetViews>
    <sheetView workbookViewId="0">
      <selection activeCell="A2" sqref="A2:G2"/>
    </sheetView>
  </sheetViews>
  <sheetFormatPr baseColWidth="10" defaultColWidth="11.41015625" defaultRowHeight="15.35" x14ac:dyDescent="0.5"/>
  <cols>
    <col min="1" max="1" width="13.1171875" style="20" customWidth="1"/>
    <col min="2" max="2" width="55.1171875" style="20" customWidth="1"/>
    <col min="3" max="16384" width="11.41015625" style="20"/>
  </cols>
  <sheetData>
    <row r="1" spans="1:3" ht="15.7" thickBot="1" x14ac:dyDescent="0.55000000000000004">
      <c r="A1" s="20" t="s">
        <v>41</v>
      </c>
      <c r="B1" s="31">
        <v>6</v>
      </c>
      <c r="C1" s="20">
        <f>MAX($A$3:$A$8)-1</f>
        <v>5</v>
      </c>
    </row>
    <row r="2" spans="1:3" ht="15.7" thickTop="1" x14ac:dyDescent="0.5">
      <c r="A2" s="27" t="s">
        <v>36</v>
      </c>
      <c r="B2" s="27" t="s">
        <v>37</v>
      </c>
      <c r="C2" s="20" t="s">
        <v>38</v>
      </c>
    </row>
    <row r="3" spans="1:3" x14ac:dyDescent="0.5">
      <c r="A3" s="26">
        <v>1</v>
      </c>
      <c r="B3" s="26" t="s">
        <v>129</v>
      </c>
      <c r="C3" s="28"/>
    </row>
    <row r="4" spans="1:3" ht="28" x14ac:dyDescent="0.5">
      <c r="A4" s="26">
        <v>2</v>
      </c>
      <c r="B4" s="26" t="s">
        <v>131</v>
      </c>
      <c r="C4" s="19" t="s">
        <v>40</v>
      </c>
    </row>
    <row r="5" spans="1:3" x14ac:dyDescent="0.5">
      <c r="A5" s="26">
        <v>3</v>
      </c>
      <c r="B5" s="26" t="s">
        <v>49</v>
      </c>
      <c r="C5" s="29"/>
    </row>
    <row r="6" spans="1:3" x14ac:dyDescent="0.5">
      <c r="A6" s="26">
        <v>4</v>
      </c>
      <c r="B6" s="26" t="s">
        <v>256</v>
      </c>
      <c r="C6" s="29"/>
    </row>
    <row r="7" spans="1:3" x14ac:dyDescent="0.5">
      <c r="A7" s="26">
        <v>5</v>
      </c>
      <c r="B7" s="82" t="s">
        <v>254</v>
      </c>
    </row>
    <row r="8" spans="1:3" x14ac:dyDescent="0.5">
      <c r="A8" s="26">
        <v>6</v>
      </c>
      <c r="B8" s="82"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2"/>
  <sheetViews>
    <sheetView workbookViewId="0">
      <selection activeCell="A2" sqref="A2:G2"/>
    </sheetView>
  </sheetViews>
  <sheetFormatPr baseColWidth="10" defaultColWidth="11.41015625" defaultRowHeight="15.35" x14ac:dyDescent="0.5"/>
  <cols>
    <col min="1" max="1" width="13.1171875" style="20" customWidth="1"/>
    <col min="2" max="2" width="62.87890625" style="20" customWidth="1"/>
    <col min="3" max="16384" width="11.41015625" style="20"/>
  </cols>
  <sheetData>
    <row r="1" spans="1:3" ht="15.7" thickBot="1" x14ac:dyDescent="0.55000000000000004">
      <c r="A1" s="20" t="s">
        <v>137</v>
      </c>
      <c r="B1" s="31">
        <v>15</v>
      </c>
      <c r="C1" s="20">
        <f>MAX($A$3:$A$17)-1</f>
        <v>14</v>
      </c>
    </row>
    <row r="2" spans="1:3" ht="15.7" thickTop="1" x14ac:dyDescent="0.5">
      <c r="A2" s="27" t="s">
        <v>36</v>
      </c>
      <c r="B2" s="27" t="s">
        <v>37</v>
      </c>
      <c r="C2" s="20" t="s">
        <v>38</v>
      </c>
    </row>
    <row r="3" spans="1:3" x14ac:dyDescent="0.5">
      <c r="A3" s="26">
        <v>1</v>
      </c>
      <c r="B3" s="23" t="s">
        <v>143</v>
      </c>
      <c r="C3" s="47"/>
    </row>
    <row r="4" spans="1:3" x14ac:dyDescent="0.5">
      <c r="A4" s="26">
        <v>2</v>
      </c>
      <c r="B4" s="23" t="s">
        <v>144</v>
      </c>
      <c r="C4" s="47" t="s">
        <v>40</v>
      </c>
    </row>
    <row r="5" spans="1:3" x14ac:dyDescent="0.5">
      <c r="A5" s="26">
        <v>3</v>
      </c>
      <c r="B5" s="23" t="s">
        <v>145</v>
      </c>
      <c r="C5" s="47"/>
    </row>
    <row r="6" spans="1:3" x14ac:dyDescent="0.5">
      <c r="A6" s="26">
        <v>4</v>
      </c>
      <c r="B6" s="23" t="s">
        <v>146</v>
      </c>
      <c r="C6" s="47" t="s">
        <v>40</v>
      </c>
    </row>
    <row r="7" spans="1:3" x14ac:dyDescent="0.5">
      <c r="A7" s="26">
        <v>5</v>
      </c>
      <c r="B7" s="50" t="s">
        <v>147</v>
      </c>
      <c r="C7" s="47"/>
    </row>
    <row r="8" spans="1:3" ht="30.7" x14ac:dyDescent="0.5">
      <c r="A8" s="26">
        <v>6</v>
      </c>
      <c r="B8" s="50" t="s">
        <v>148</v>
      </c>
      <c r="C8" s="47" t="s">
        <v>40</v>
      </c>
    </row>
    <row r="9" spans="1:3" x14ac:dyDescent="0.5">
      <c r="A9" s="26">
        <v>7</v>
      </c>
      <c r="B9" s="48" t="s">
        <v>140</v>
      </c>
      <c r="C9" s="47"/>
    </row>
    <row r="10" spans="1:3" x14ac:dyDescent="0.5">
      <c r="A10" s="26">
        <v>8</v>
      </c>
      <c r="B10" s="48" t="s">
        <v>141</v>
      </c>
      <c r="C10" s="47"/>
    </row>
    <row r="11" spans="1:3" x14ac:dyDescent="0.5">
      <c r="A11" s="26">
        <v>9</v>
      </c>
      <c r="B11" s="48" t="s">
        <v>142</v>
      </c>
      <c r="C11" s="19"/>
    </row>
    <row r="12" spans="1:3" x14ac:dyDescent="0.5">
      <c r="A12" s="26">
        <v>10</v>
      </c>
      <c r="B12" s="48" t="s">
        <v>278</v>
      </c>
      <c r="C12" s="19"/>
    </row>
    <row r="13" spans="1:3" x14ac:dyDescent="0.5">
      <c r="A13" s="26">
        <v>11</v>
      </c>
      <c r="B13" s="48" t="s">
        <v>279</v>
      </c>
      <c r="C13" s="19"/>
    </row>
    <row r="14" spans="1:3" x14ac:dyDescent="0.5">
      <c r="A14" s="26">
        <v>12</v>
      </c>
      <c r="B14" s="48" t="s">
        <v>283</v>
      </c>
      <c r="C14" s="19"/>
    </row>
    <row r="15" spans="1:3" x14ac:dyDescent="0.5">
      <c r="A15" s="26">
        <v>13</v>
      </c>
      <c r="B15" s="48" t="s">
        <v>282</v>
      </c>
      <c r="C15" s="19"/>
    </row>
    <row r="16" spans="1:3" x14ac:dyDescent="0.5">
      <c r="A16" s="26">
        <v>14</v>
      </c>
      <c r="B16" s="82" t="s">
        <v>254</v>
      </c>
    </row>
    <row r="17" spans="1:2" x14ac:dyDescent="0.5">
      <c r="A17" s="26">
        <v>15</v>
      </c>
      <c r="B17" s="82" t="s">
        <v>255</v>
      </c>
    </row>
    <row r="21" spans="1:2" x14ac:dyDescent="0.5">
      <c r="B21" s="49"/>
    </row>
    <row r="22" spans="1:2" x14ac:dyDescent="0.5">
      <c r="B22"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16F9-90B8-4F41-B343-9B16F6741F6B}">
  <dimension ref="A1:C7"/>
  <sheetViews>
    <sheetView workbookViewId="0">
      <selection sqref="A1:C1"/>
    </sheetView>
  </sheetViews>
  <sheetFormatPr baseColWidth="10" defaultColWidth="11.41015625" defaultRowHeight="14" x14ac:dyDescent="0.45"/>
  <cols>
    <col min="1" max="3" width="27.52734375" style="106" customWidth="1"/>
    <col min="4" max="16384" width="11.41015625" style="106"/>
  </cols>
  <sheetData>
    <row r="1" spans="1:3" s="105" customFormat="1" ht="15" x14ac:dyDescent="0.45">
      <c r="A1" s="138" t="s">
        <v>52</v>
      </c>
      <c r="B1" s="138"/>
      <c r="C1" s="138"/>
    </row>
    <row r="2" spans="1:3" s="105" customFormat="1" ht="79.7" customHeight="1" x14ac:dyDescent="0.45">
      <c r="A2" s="136" t="s">
        <v>285</v>
      </c>
      <c r="B2" s="137"/>
      <c r="C2" s="137"/>
    </row>
    <row r="3" spans="1:3" s="105" customFormat="1" ht="66.2" customHeight="1" x14ac:dyDescent="0.45">
      <c r="A3" s="136" t="s">
        <v>53</v>
      </c>
      <c r="B3" s="137"/>
      <c r="C3" s="137"/>
    </row>
    <row r="4" spans="1:3" s="105" customFormat="1" ht="45" customHeight="1" x14ac:dyDescent="0.45">
      <c r="A4" s="136" t="s">
        <v>54</v>
      </c>
      <c r="B4" s="137"/>
      <c r="C4" s="137"/>
    </row>
    <row r="5" spans="1:3" s="105" customFormat="1" ht="45" customHeight="1" x14ac:dyDescent="0.45">
      <c r="A5" s="136" t="s">
        <v>55</v>
      </c>
      <c r="B5" s="136"/>
      <c r="C5" s="136"/>
    </row>
    <row r="6" spans="1:3" s="105" customFormat="1" ht="70.2" customHeight="1" x14ac:dyDescent="0.45">
      <c r="A6" s="136" t="s">
        <v>56</v>
      </c>
      <c r="B6" s="137"/>
      <c r="C6" s="137"/>
    </row>
    <row r="7" spans="1:3" s="105" customFormat="1" ht="65.25" customHeight="1" x14ac:dyDescent="0.45">
      <c r="A7" s="136" t="s">
        <v>73</v>
      </c>
      <c r="B7" s="137"/>
      <c r="C7" s="13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749F-0EDD-426E-9C7B-631F01A3AD05}">
  <dimension ref="A1:D16"/>
  <sheetViews>
    <sheetView workbookViewId="0"/>
  </sheetViews>
  <sheetFormatPr baseColWidth="10" defaultColWidth="11.41015625" defaultRowHeight="15.35" x14ac:dyDescent="0.5"/>
  <cols>
    <col min="1" max="3" width="27.52734375" style="109" customWidth="1"/>
    <col min="4" max="16384" width="11.41015625" style="109"/>
  </cols>
  <sheetData>
    <row r="1" spans="1:4" s="108" customFormat="1" x14ac:dyDescent="0.45">
      <c r="A1" s="107" t="s">
        <v>10</v>
      </c>
      <c r="B1" s="107"/>
      <c r="C1" s="107"/>
      <c r="D1" s="107"/>
    </row>
    <row r="2" spans="1:4" s="108" customFormat="1" ht="72" customHeight="1" x14ac:dyDescent="0.45">
      <c r="A2" s="139" t="s">
        <v>23</v>
      </c>
      <c r="B2" s="140"/>
      <c r="C2" s="140"/>
    </row>
    <row r="3" spans="1:4" s="108" customFormat="1" ht="59.45" customHeight="1" x14ac:dyDescent="0.45">
      <c r="A3" s="139" t="s">
        <v>24</v>
      </c>
      <c r="B3" s="140"/>
      <c r="C3" s="140"/>
    </row>
    <row r="4" spans="1:4" s="108" customFormat="1" ht="108" customHeight="1" x14ac:dyDescent="0.45">
      <c r="A4" s="139" t="s">
        <v>25</v>
      </c>
      <c r="B4" s="140"/>
      <c r="C4" s="140"/>
    </row>
    <row r="5" spans="1:4" s="108" customFormat="1" ht="154.5" customHeight="1" x14ac:dyDescent="0.45">
      <c r="A5" s="139" t="s">
        <v>26</v>
      </c>
      <c r="B5" s="139"/>
      <c r="C5" s="139"/>
    </row>
    <row r="6" spans="1:4" s="108" customFormat="1" ht="141.94999999999999" customHeight="1" x14ac:dyDescent="0.45">
      <c r="A6" s="139" t="s">
        <v>27</v>
      </c>
      <c r="B6" s="139"/>
      <c r="C6" s="139"/>
    </row>
    <row r="7" spans="1:4" s="108" customFormat="1" ht="195.2" customHeight="1" x14ac:dyDescent="0.45">
      <c r="A7" s="139" t="s">
        <v>286</v>
      </c>
      <c r="B7" s="140"/>
      <c r="C7" s="140"/>
    </row>
    <row r="8" spans="1:4" s="108" customFormat="1" ht="79.7" customHeight="1" x14ac:dyDescent="0.45">
      <c r="A8" s="139" t="s">
        <v>51</v>
      </c>
      <c r="B8" s="140"/>
      <c r="C8" s="140"/>
    </row>
    <row r="9" spans="1:4" x14ac:dyDescent="0.5">
      <c r="A9" s="141"/>
      <c r="B9" s="141"/>
      <c r="C9" s="141"/>
    </row>
    <row r="10" spans="1:4" x14ac:dyDescent="0.5">
      <c r="A10" s="141"/>
      <c r="B10" s="141"/>
      <c r="C10" s="141"/>
    </row>
    <row r="11" spans="1:4" x14ac:dyDescent="0.5">
      <c r="A11" s="141"/>
      <c r="B11" s="141"/>
      <c r="C11" s="141"/>
    </row>
    <row r="12" spans="1:4" x14ac:dyDescent="0.5">
      <c r="A12" s="141"/>
      <c r="B12" s="141"/>
      <c r="C12" s="141"/>
    </row>
    <row r="13" spans="1:4" x14ac:dyDescent="0.5">
      <c r="A13" s="141"/>
      <c r="B13" s="141"/>
      <c r="C13" s="141"/>
    </row>
    <row r="14" spans="1:4" x14ac:dyDescent="0.5">
      <c r="A14" s="141"/>
      <c r="B14" s="141"/>
      <c r="C14" s="141"/>
    </row>
    <row r="15" spans="1:4" x14ac:dyDescent="0.5">
      <c r="A15" s="141"/>
      <c r="B15" s="141"/>
      <c r="C15" s="141"/>
    </row>
    <row r="16" spans="1:4" x14ac:dyDescent="0.5">
      <c r="A16" s="141"/>
      <c r="B16" s="141"/>
      <c r="C16" s="141"/>
    </row>
  </sheetData>
  <sheetProtection algorithmName="SHA-512" hashValue="tuxIDekUj8s9OiHprSY1vGezGOi57CXW2fJI1GricujtOk1V3FC3k6T4x8MvppLvLith+j5zE1Br69spHaVeBA==" saltValue="Ota9kVBuM9NqwPZ/m1MHw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5E89-BE8C-4315-AF75-D1EDE85A0F2B}">
  <sheetPr>
    <pageSetUpPr fitToPage="1"/>
  </sheetPr>
  <dimension ref="A1:E11"/>
  <sheetViews>
    <sheetView workbookViewId="0">
      <selection sqref="A1:C1"/>
    </sheetView>
  </sheetViews>
  <sheetFormatPr baseColWidth="10" defaultColWidth="11.41015625" defaultRowHeight="15.35" x14ac:dyDescent="0.5"/>
  <cols>
    <col min="1" max="3" width="27.52734375" style="110" customWidth="1"/>
    <col min="4" max="16384" width="11.41015625" style="110"/>
  </cols>
  <sheetData>
    <row r="1" spans="1:5" ht="27.75" customHeight="1" x14ac:dyDescent="0.5">
      <c r="A1" s="142" t="s">
        <v>287</v>
      </c>
      <c r="B1" s="142"/>
      <c r="C1" s="142"/>
    </row>
    <row r="2" spans="1:5" s="111" customFormat="1" ht="100.2" customHeight="1" x14ac:dyDescent="0.45">
      <c r="A2" s="139" t="s">
        <v>288</v>
      </c>
      <c r="B2" s="140"/>
      <c r="C2" s="140"/>
      <c r="E2" s="112"/>
    </row>
    <row r="3" spans="1:5" s="111" customFormat="1" ht="45" customHeight="1" x14ac:dyDescent="0.45">
      <c r="A3" s="139" t="s">
        <v>289</v>
      </c>
      <c r="B3" s="140"/>
      <c r="C3" s="140"/>
      <c r="E3" s="112"/>
    </row>
    <row r="4" spans="1:5" s="111" customFormat="1" ht="66.75" customHeight="1" x14ac:dyDescent="0.45">
      <c r="A4" s="143" t="s">
        <v>290</v>
      </c>
      <c r="B4" s="144"/>
      <c r="C4" s="145"/>
      <c r="E4" s="112"/>
    </row>
    <row r="5" spans="1:5" ht="30.7" x14ac:dyDescent="0.5">
      <c r="A5" s="113" t="s">
        <v>42</v>
      </c>
      <c r="B5" s="113" t="s">
        <v>50</v>
      </c>
    </row>
    <row r="6" spans="1:5" x14ac:dyDescent="0.5">
      <c r="A6" s="114">
        <v>1379</v>
      </c>
      <c r="B6" s="114">
        <v>1380</v>
      </c>
    </row>
    <row r="7" spans="1:5" x14ac:dyDescent="0.5">
      <c r="A7" s="114">
        <v>179.34</v>
      </c>
      <c r="B7" s="114">
        <v>179</v>
      </c>
    </row>
    <row r="8" spans="1:5" x14ac:dyDescent="0.5">
      <c r="A8" s="114">
        <v>80.12</v>
      </c>
      <c r="B8" s="114">
        <v>80.099999999999994</v>
      </c>
    </row>
    <row r="9" spans="1:5" x14ac:dyDescent="0.5">
      <c r="A9" s="114">
        <v>7.8</v>
      </c>
      <c r="B9" s="115">
        <v>7.8</v>
      </c>
    </row>
    <row r="10" spans="1:5" ht="24" hidden="1" customHeight="1" x14ac:dyDescent="0.5">
      <c r="A10" s="146"/>
      <c r="B10" s="147"/>
      <c r="C10" s="147"/>
    </row>
    <row r="11" spans="1:5" x14ac:dyDescent="0.5">
      <c r="A11" s="114">
        <v>7.8320000000000001E-2</v>
      </c>
      <c r="B11" s="116">
        <v>7.8299999999999995E-2</v>
      </c>
    </row>
  </sheetData>
  <sheetProtection algorithmName="SHA-512" hashValue="dHXmkjMUX0ZDzzVanq/NIoGVVxslo+8bv3EJ39AFL0f2s5anCsPfSkdyABaDcgSxuxDRrYeq2LTAMq8TAGDnfQ==" saltValue="/p2CLWY2LI7TmjPb4UZX1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E14B-BE73-4A46-8493-99F02E81C245}">
  <dimension ref="A1:H20"/>
  <sheetViews>
    <sheetView zoomScaleNormal="100" workbookViewId="0">
      <selection sqref="A1:H1"/>
    </sheetView>
  </sheetViews>
  <sheetFormatPr baseColWidth="10" defaultColWidth="11.41015625" defaultRowHeight="14" x14ac:dyDescent="0.45"/>
  <cols>
    <col min="1" max="8" width="10.52734375" style="118" customWidth="1"/>
    <col min="9" max="256" width="11.41015625" style="118"/>
    <col min="257" max="264" width="10.52734375" style="118" customWidth="1"/>
    <col min="265" max="512" width="11.41015625" style="118"/>
    <col min="513" max="520" width="10.52734375" style="118" customWidth="1"/>
    <col min="521" max="768" width="11.41015625" style="118"/>
    <col min="769" max="776" width="10.52734375" style="118" customWidth="1"/>
    <col min="777" max="1024" width="11.41015625" style="118"/>
    <col min="1025" max="1032" width="10.52734375" style="118" customWidth="1"/>
    <col min="1033" max="1280" width="11.41015625" style="118"/>
    <col min="1281" max="1288" width="10.52734375" style="118" customWidth="1"/>
    <col min="1289" max="1536" width="11.41015625" style="118"/>
    <col min="1537" max="1544" width="10.52734375" style="118" customWidth="1"/>
    <col min="1545" max="1792" width="11.41015625" style="118"/>
    <col min="1793" max="1800" width="10.52734375" style="118" customWidth="1"/>
    <col min="1801" max="2048" width="11.41015625" style="118"/>
    <col min="2049" max="2056" width="10.52734375" style="118" customWidth="1"/>
    <col min="2057" max="2304" width="11.41015625" style="118"/>
    <col min="2305" max="2312" width="10.52734375" style="118" customWidth="1"/>
    <col min="2313" max="2560" width="11.41015625" style="118"/>
    <col min="2561" max="2568" width="10.52734375" style="118" customWidth="1"/>
    <col min="2569" max="2816" width="11.41015625" style="118"/>
    <col min="2817" max="2824" width="10.52734375" style="118" customWidth="1"/>
    <col min="2825" max="3072" width="11.41015625" style="118"/>
    <col min="3073" max="3080" width="10.52734375" style="118" customWidth="1"/>
    <col min="3081" max="3328" width="11.41015625" style="118"/>
    <col min="3329" max="3336" width="10.52734375" style="118" customWidth="1"/>
    <col min="3337" max="3584" width="11.41015625" style="118"/>
    <col min="3585" max="3592" width="10.52734375" style="118" customWidth="1"/>
    <col min="3593" max="3840" width="11.41015625" style="118"/>
    <col min="3841" max="3848" width="10.52734375" style="118" customWidth="1"/>
    <col min="3849" max="4096" width="11.41015625" style="118"/>
    <col min="4097" max="4104" width="10.52734375" style="118" customWidth="1"/>
    <col min="4105" max="4352" width="11.41015625" style="118"/>
    <col min="4353" max="4360" width="10.52734375" style="118" customWidth="1"/>
    <col min="4361" max="4608" width="11.41015625" style="118"/>
    <col min="4609" max="4616" width="10.52734375" style="118" customWidth="1"/>
    <col min="4617" max="4864" width="11.41015625" style="118"/>
    <col min="4865" max="4872" width="10.52734375" style="118" customWidth="1"/>
    <col min="4873" max="5120" width="11.41015625" style="118"/>
    <col min="5121" max="5128" width="10.52734375" style="118" customWidth="1"/>
    <col min="5129" max="5376" width="11.41015625" style="118"/>
    <col min="5377" max="5384" width="10.52734375" style="118" customWidth="1"/>
    <col min="5385" max="5632" width="11.41015625" style="118"/>
    <col min="5633" max="5640" width="10.52734375" style="118" customWidth="1"/>
    <col min="5641" max="5888" width="11.41015625" style="118"/>
    <col min="5889" max="5896" width="10.52734375" style="118" customWidth="1"/>
    <col min="5897" max="6144" width="11.41015625" style="118"/>
    <col min="6145" max="6152" width="10.52734375" style="118" customWidth="1"/>
    <col min="6153" max="6400" width="11.41015625" style="118"/>
    <col min="6401" max="6408" width="10.52734375" style="118" customWidth="1"/>
    <col min="6409" max="6656" width="11.41015625" style="118"/>
    <col min="6657" max="6664" width="10.52734375" style="118" customWidth="1"/>
    <col min="6665" max="6912" width="11.41015625" style="118"/>
    <col min="6913" max="6920" width="10.52734375" style="118" customWidth="1"/>
    <col min="6921" max="7168" width="11.41015625" style="118"/>
    <col min="7169" max="7176" width="10.52734375" style="118" customWidth="1"/>
    <col min="7177" max="7424" width="11.41015625" style="118"/>
    <col min="7425" max="7432" width="10.52734375" style="118" customWidth="1"/>
    <col min="7433" max="7680" width="11.41015625" style="118"/>
    <col min="7681" max="7688" width="10.52734375" style="118" customWidth="1"/>
    <col min="7689" max="7936" width="11.41015625" style="118"/>
    <col min="7937" max="7944" width="10.52734375" style="118" customWidth="1"/>
    <col min="7945" max="8192" width="11.41015625" style="118"/>
    <col min="8193" max="8200" width="10.52734375" style="118" customWidth="1"/>
    <col min="8201" max="8448" width="11.41015625" style="118"/>
    <col min="8449" max="8456" width="10.52734375" style="118" customWidth="1"/>
    <col min="8457" max="8704" width="11.41015625" style="118"/>
    <col min="8705" max="8712" width="10.52734375" style="118" customWidth="1"/>
    <col min="8713" max="8960" width="11.41015625" style="118"/>
    <col min="8961" max="8968" width="10.52734375" style="118" customWidth="1"/>
    <col min="8969" max="9216" width="11.41015625" style="118"/>
    <col min="9217" max="9224" width="10.52734375" style="118" customWidth="1"/>
    <col min="9225" max="9472" width="11.41015625" style="118"/>
    <col min="9473" max="9480" width="10.52734375" style="118" customWidth="1"/>
    <col min="9481" max="9728" width="11.41015625" style="118"/>
    <col min="9729" max="9736" width="10.52734375" style="118" customWidth="1"/>
    <col min="9737" max="9984" width="11.41015625" style="118"/>
    <col min="9985" max="9992" width="10.52734375" style="118" customWidth="1"/>
    <col min="9993" max="10240" width="11.41015625" style="118"/>
    <col min="10241" max="10248" width="10.52734375" style="118" customWidth="1"/>
    <col min="10249" max="10496" width="11.41015625" style="118"/>
    <col min="10497" max="10504" width="10.52734375" style="118" customWidth="1"/>
    <col min="10505" max="10752" width="11.41015625" style="118"/>
    <col min="10753" max="10760" width="10.52734375" style="118" customWidth="1"/>
    <col min="10761" max="11008" width="11.41015625" style="118"/>
    <col min="11009" max="11016" width="10.52734375" style="118" customWidth="1"/>
    <col min="11017" max="11264" width="11.41015625" style="118"/>
    <col min="11265" max="11272" width="10.52734375" style="118" customWidth="1"/>
    <col min="11273" max="11520" width="11.41015625" style="118"/>
    <col min="11521" max="11528" width="10.52734375" style="118" customWidth="1"/>
    <col min="11529" max="11776" width="11.41015625" style="118"/>
    <col min="11777" max="11784" width="10.52734375" style="118" customWidth="1"/>
    <col min="11785" max="12032" width="11.41015625" style="118"/>
    <col min="12033" max="12040" width="10.52734375" style="118" customWidth="1"/>
    <col min="12041" max="12288" width="11.41015625" style="118"/>
    <col min="12289" max="12296" width="10.52734375" style="118" customWidth="1"/>
    <col min="12297" max="12544" width="11.41015625" style="118"/>
    <col min="12545" max="12552" width="10.52734375" style="118" customWidth="1"/>
    <col min="12553" max="12800" width="11.41015625" style="118"/>
    <col min="12801" max="12808" width="10.52734375" style="118" customWidth="1"/>
    <col min="12809" max="13056" width="11.41015625" style="118"/>
    <col min="13057" max="13064" width="10.52734375" style="118" customWidth="1"/>
    <col min="13065" max="13312" width="11.41015625" style="118"/>
    <col min="13313" max="13320" width="10.52734375" style="118" customWidth="1"/>
    <col min="13321" max="13568" width="11.41015625" style="118"/>
    <col min="13569" max="13576" width="10.52734375" style="118" customWidth="1"/>
    <col min="13577" max="13824" width="11.41015625" style="118"/>
    <col min="13825" max="13832" width="10.52734375" style="118" customWidth="1"/>
    <col min="13833" max="14080" width="11.41015625" style="118"/>
    <col min="14081" max="14088" width="10.52734375" style="118" customWidth="1"/>
    <col min="14089" max="14336" width="11.41015625" style="118"/>
    <col min="14337" max="14344" width="10.52734375" style="118" customWidth="1"/>
    <col min="14345" max="14592" width="11.41015625" style="118"/>
    <col min="14593" max="14600" width="10.52734375" style="118" customWidth="1"/>
    <col min="14601" max="14848" width="11.41015625" style="118"/>
    <col min="14849" max="14856" width="10.52734375" style="118" customWidth="1"/>
    <col min="14857" max="15104" width="11.41015625" style="118"/>
    <col min="15105" max="15112" width="10.52734375" style="118" customWidth="1"/>
    <col min="15113" max="15360" width="11.41015625" style="118"/>
    <col min="15361" max="15368" width="10.52734375" style="118" customWidth="1"/>
    <col min="15369" max="15616" width="11.41015625" style="118"/>
    <col min="15617" max="15624" width="10.52734375" style="118" customWidth="1"/>
    <col min="15625" max="15872" width="11.41015625" style="118"/>
    <col min="15873" max="15880" width="10.52734375" style="118" customWidth="1"/>
    <col min="15881" max="16128" width="11.41015625" style="118"/>
    <col min="16129" max="16136" width="10.52734375" style="118" customWidth="1"/>
    <col min="16137" max="16384" width="11.41015625" style="118"/>
  </cols>
  <sheetData>
    <row r="1" spans="1:8" s="117" customFormat="1" ht="20.100000000000001" customHeight="1" x14ac:dyDescent="0.45">
      <c r="A1" s="149" t="s">
        <v>261</v>
      </c>
      <c r="B1" s="149"/>
      <c r="C1" s="149"/>
      <c r="D1" s="149"/>
      <c r="E1" s="149"/>
      <c r="F1" s="149"/>
      <c r="G1" s="149"/>
      <c r="H1" s="149"/>
    </row>
    <row r="2" spans="1:8" s="117" customFormat="1" ht="43.5" customHeight="1" x14ac:dyDescent="0.45">
      <c r="A2" s="148" t="s">
        <v>262</v>
      </c>
      <c r="B2" s="148"/>
      <c r="C2" s="148"/>
      <c r="D2" s="148"/>
      <c r="E2" s="148"/>
      <c r="F2" s="148"/>
      <c r="G2" s="148"/>
      <c r="H2" s="148"/>
    </row>
    <row r="3" spans="1:8" s="117" customFormat="1" ht="35.1" customHeight="1" x14ac:dyDescent="0.45">
      <c r="A3" s="148" t="s">
        <v>263</v>
      </c>
      <c r="B3" s="148"/>
      <c r="C3" s="148"/>
      <c r="D3" s="148"/>
      <c r="E3" s="148"/>
      <c r="F3" s="148"/>
      <c r="G3" s="148"/>
      <c r="H3" s="148"/>
    </row>
    <row r="4" spans="1:8" s="117" customFormat="1" ht="99.75" customHeight="1" x14ac:dyDescent="0.45">
      <c r="A4" s="148" t="s">
        <v>291</v>
      </c>
      <c r="B4" s="148"/>
      <c r="C4" s="148"/>
      <c r="D4" s="148"/>
      <c r="E4" s="148"/>
      <c r="F4" s="148"/>
      <c r="G4" s="148"/>
      <c r="H4" s="148"/>
    </row>
    <row r="5" spans="1:8" s="117" customFormat="1" ht="53.1" customHeight="1" x14ac:dyDescent="0.45">
      <c r="A5" s="148" t="s">
        <v>264</v>
      </c>
      <c r="B5" s="148"/>
      <c r="C5" s="148"/>
      <c r="D5" s="148"/>
      <c r="E5" s="148"/>
      <c r="F5" s="148"/>
      <c r="G5" s="148"/>
      <c r="H5" s="148"/>
    </row>
    <row r="6" spans="1:8" s="117" customFormat="1" ht="35.1" customHeight="1" x14ac:dyDescent="0.45">
      <c r="A6" s="148" t="s">
        <v>265</v>
      </c>
      <c r="B6" s="148"/>
      <c r="C6" s="148"/>
      <c r="D6" s="148"/>
      <c r="E6" s="148"/>
      <c r="F6" s="148"/>
      <c r="G6" s="148"/>
      <c r="H6" s="148"/>
    </row>
    <row r="7" spans="1:8" s="117" customFormat="1" ht="88.35" customHeight="1" x14ac:dyDescent="0.45">
      <c r="A7" s="148" t="s">
        <v>266</v>
      </c>
      <c r="B7" s="148"/>
      <c r="C7" s="148"/>
      <c r="D7" s="148"/>
      <c r="E7" s="148"/>
      <c r="F7" s="148"/>
      <c r="G7" s="148"/>
      <c r="H7" s="148"/>
    </row>
    <row r="8" spans="1:8" s="117" customFormat="1" ht="88.35" customHeight="1" x14ac:dyDescent="0.45">
      <c r="A8" s="148" t="s">
        <v>267</v>
      </c>
      <c r="B8" s="148"/>
      <c r="C8" s="148"/>
      <c r="D8" s="148"/>
      <c r="E8" s="148"/>
      <c r="F8" s="148"/>
      <c r="G8" s="148"/>
      <c r="H8" s="148"/>
    </row>
    <row r="9" spans="1:8" s="117" customFormat="1" ht="70.349999999999994" customHeight="1" x14ac:dyDescent="0.45">
      <c r="A9" s="148" t="s">
        <v>292</v>
      </c>
      <c r="B9" s="148"/>
      <c r="C9" s="148"/>
      <c r="D9" s="148"/>
      <c r="E9" s="148"/>
      <c r="F9" s="148"/>
      <c r="G9" s="148"/>
      <c r="H9" s="148"/>
    </row>
    <row r="10" spans="1:8" s="117" customFormat="1" ht="53.1" customHeight="1" x14ac:dyDescent="0.45">
      <c r="A10" s="148" t="s">
        <v>268</v>
      </c>
      <c r="B10" s="148"/>
      <c r="C10" s="148"/>
      <c r="D10" s="148"/>
      <c r="E10" s="148"/>
      <c r="F10" s="148"/>
      <c r="G10" s="148"/>
      <c r="H10" s="148"/>
    </row>
    <row r="11" spans="1:8" s="117" customFormat="1" ht="122.7" customHeight="1" x14ac:dyDescent="0.45">
      <c r="A11" s="150" t="s">
        <v>293</v>
      </c>
      <c r="B11" s="148"/>
      <c r="C11" s="148"/>
      <c r="D11" s="148"/>
      <c r="E11" s="148"/>
      <c r="F11" s="148"/>
      <c r="G11" s="148"/>
      <c r="H11" s="148"/>
    </row>
    <row r="12" spans="1:8" s="117" customFormat="1" ht="35.1" customHeight="1" x14ac:dyDescent="0.45">
      <c r="A12" s="148" t="s">
        <v>269</v>
      </c>
      <c r="B12" s="148"/>
      <c r="C12" s="148"/>
      <c r="D12" s="148"/>
      <c r="E12" s="148"/>
      <c r="F12" s="148"/>
      <c r="G12" s="148"/>
      <c r="H12" s="148"/>
    </row>
    <row r="13" spans="1:8" s="117" customFormat="1" ht="97.35" customHeight="1" x14ac:dyDescent="0.45">
      <c r="A13" s="148" t="s">
        <v>270</v>
      </c>
      <c r="B13" s="148"/>
      <c r="C13" s="148"/>
      <c r="D13" s="148"/>
      <c r="E13" s="148"/>
      <c r="F13" s="148"/>
      <c r="G13" s="148"/>
      <c r="H13" s="148"/>
    </row>
    <row r="14" spans="1:8" s="117" customFormat="1" ht="97.35" customHeight="1" x14ac:dyDescent="0.45">
      <c r="A14" s="148" t="s">
        <v>271</v>
      </c>
      <c r="B14" s="148"/>
      <c r="C14" s="148"/>
      <c r="D14" s="148"/>
      <c r="E14" s="148"/>
      <c r="F14" s="148"/>
      <c r="G14" s="148"/>
      <c r="H14" s="148"/>
    </row>
    <row r="15" spans="1:8" s="117" customFormat="1" ht="20.100000000000001" customHeight="1" x14ac:dyDescent="0.45">
      <c r="A15" s="148" t="s">
        <v>272</v>
      </c>
      <c r="B15" s="148"/>
      <c r="C15" s="148"/>
      <c r="D15" s="148"/>
      <c r="E15" s="148"/>
      <c r="F15" s="148"/>
      <c r="G15" s="148"/>
      <c r="H15" s="148"/>
    </row>
    <row r="16" spans="1:8" x14ac:dyDescent="0.45">
      <c r="A16" s="151"/>
      <c r="B16" s="151"/>
      <c r="C16" s="151"/>
      <c r="D16" s="151"/>
      <c r="E16" s="151"/>
      <c r="F16" s="151"/>
      <c r="G16" s="151"/>
      <c r="H16" s="151"/>
    </row>
    <row r="17" spans="1:8" x14ac:dyDescent="0.45">
      <c r="A17" s="151"/>
      <c r="B17" s="151"/>
      <c r="C17" s="151"/>
      <c r="D17" s="151"/>
      <c r="E17" s="151"/>
      <c r="F17" s="151"/>
      <c r="G17" s="151"/>
      <c r="H17" s="151"/>
    </row>
    <row r="18" spans="1:8" x14ac:dyDescent="0.45">
      <c r="A18" s="151"/>
      <c r="B18" s="151"/>
      <c r="C18" s="151"/>
      <c r="D18" s="151"/>
      <c r="E18" s="151"/>
      <c r="F18" s="151"/>
      <c r="G18" s="151"/>
      <c r="H18" s="151"/>
    </row>
    <row r="19" spans="1:8" x14ac:dyDescent="0.45">
      <c r="A19" s="151"/>
      <c r="B19" s="151"/>
      <c r="C19" s="151"/>
      <c r="D19" s="151"/>
      <c r="E19" s="151"/>
      <c r="F19" s="151"/>
      <c r="G19" s="151"/>
      <c r="H19" s="151"/>
    </row>
    <row r="20" spans="1:8" x14ac:dyDescent="0.45">
      <c r="A20" s="151"/>
      <c r="B20" s="151"/>
      <c r="C20" s="151"/>
      <c r="D20" s="151"/>
      <c r="E20" s="151"/>
      <c r="F20" s="151"/>
      <c r="G20" s="151"/>
      <c r="H20" s="151"/>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3B16-336B-4749-8E5C-397043F540DD}">
  <dimension ref="A1:I55"/>
  <sheetViews>
    <sheetView workbookViewId="0"/>
  </sheetViews>
  <sheetFormatPr baseColWidth="10" defaultColWidth="10.64453125" defaultRowHeight="14" x14ac:dyDescent="0.45"/>
  <cols>
    <col min="1" max="16384" width="10.64453125" style="106"/>
  </cols>
  <sheetData>
    <row r="1" spans="1:9" x14ac:dyDescent="0.45">
      <c r="A1" s="119"/>
      <c r="B1" s="119"/>
      <c r="C1" s="119"/>
      <c r="D1" s="119"/>
      <c r="E1" s="119"/>
      <c r="F1" s="119"/>
      <c r="G1" s="119"/>
      <c r="H1" s="119"/>
      <c r="I1" s="119"/>
    </row>
    <row r="2" spans="1:9" x14ac:dyDescent="0.45">
      <c r="A2" s="119"/>
      <c r="B2" s="119"/>
      <c r="C2" s="119"/>
      <c r="D2" s="119"/>
      <c r="E2" s="119"/>
      <c r="F2" s="119"/>
      <c r="G2" s="119"/>
      <c r="H2" s="119"/>
      <c r="I2" s="119"/>
    </row>
    <row r="3" spans="1:9" x14ac:dyDescent="0.45">
      <c r="A3" s="119"/>
      <c r="B3" s="119"/>
      <c r="C3" s="119"/>
      <c r="D3" s="119"/>
      <c r="E3" s="119"/>
      <c r="F3" s="119"/>
      <c r="G3" s="119"/>
      <c r="H3" s="119"/>
      <c r="I3" s="119"/>
    </row>
    <row r="4" spans="1:9" x14ac:dyDescent="0.45">
      <c r="A4" s="119"/>
      <c r="B4" s="119"/>
      <c r="C4" s="119"/>
      <c r="D4" s="119"/>
      <c r="E4" s="119"/>
      <c r="F4" s="119"/>
      <c r="G4" s="119"/>
      <c r="H4" s="119"/>
      <c r="I4" s="119"/>
    </row>
    <row r="5" spans="1:9" x14ac:dyDescent="0.45">
      <c r="A5" s="119"/>
      <c r="B5" s="119"/>
      <c r="C5" s="119"/>
      <c r="D5" s="119"/>
      <c r="E5" s="119"/>
      <c r="F5" s="119"/>
      <c r="G5" s="119"/>
      <c r="H5" s="119"/>
      <c r="I5" s="119"/>
    </row>
    <row r="6" spans="1:9" x14ac:dyDescent="0.45">
      <c r="A6" s="119"/>
      <c r="B6" s="119"/>
      <c r="C6" s="119"/>
      <c r="D6" s="119"/>
      <c r="E6" s="119"/>
      <c r="F6" s="119"/>
      <c r="G6" s="119"/>
      <c r="H6" s="119"/>
      <c r="I6" s="119"/>
    </row>
    <row r="7" spans="1:9" x14ac:dyDescent="0.45">
      <c r="A7" s="119"/>
      <c r="B7" s="119"/>
      <c r="C7" s="119"/>
      <c r="D7" s="119"/>
      <c r="E7" s="119"/>
      <c r="F7" s="119"/>
      <c r="G7" s="119"/>
      <c r="H7" s="119"/>
      <c r="I7" s="119"/>
    </row>
    <row r="8" spans="1:9" x14ac:dyDescent="0.45">
      <c r="A8" s="119"/>
      <c r="B8" s="119"/>
      <c r="C8" s="119"/>
      <c r="D8" s="119"/>
      <c r="E8" s="119"/>
      <c r="F8" s="119"/>
      <c r="G8" s="119"/>
      <c r="H8" s="119"/>
      <c r="I8" s="119"/>
    </row>
    <row r="9" spans="1:9" x14ac:dyDescent="0.45">
      <c r="A9" s="119"/>
      <c r="B9" s="119"/>
      <c r="C9" s="119"/>
      <c r="D9" s="119"/>
      <c r="E9" s="119"/>
      <c r="F9" s="119"/>
      <c r="G9" s="119"/>
      <c r="H9" s="119"/>
      <c r="I9" s="119"/>
    </row>
    <row r="10" spans="1:9" x14ac:dyDescent="0.45">
      <c r="A10" s="119"/>
      <c r="B10" s="119"/>
      <c r="C10" s="119"/>
      <c r="D10" s="119"/>
      <c r="E10" s="119"/>
      <c r="F10" s="119"/>
      <c r="G10" s="119"/>
      <c r="H10" s="119"/>
      <c r="I10" s="119"/>
    </row>
    <row r="11" spans="1:9" x14ac:dyDescent="0.45">
      <c r="A11" s="119"/>
      <c r="B11" s="119"/>
      <c r="C11" s="119"/>
      <c r="D11" s="119"/>
      <c r="E11" s="119"/>
      <c r="F11" s="119"/>
      <c r="G11" s="119"/>
      <c r="H11" s="119"/>
      <c r="I11" s="119"/>
    </row>
    <row r="12" spans="1:9" x14ac:dyDescent="0.45">
      <c r="A12" s="119"/>
      <c r="B12" s="119"/>
      <c r="C12" s="119"/>
      <c r="D12" s="119"/>
      <c r="E12" s="119"/>
      <c r="F12" s="119"/>
      <c r="G12" s="119"/>
      <c r="H12" s="119"/>
      <c r="I12" s="119"/>
    </row>
    <row r="13" spans="1:9" x14ac:dyDescent="0.45">
      <c r="A13" s="119"/>
      <c r="B13" s="119"/>
      <c r="C13" s="119"/>
      <c r="D13" s="119"/>
      <c r="E13" s="119"/>
      <c r="F13" s="119"/>
      <c r="G13" s="119"/>
      <c r="H13" s="119"/>
      <c r="I13" s="119"/>
    </row>
    <row r="14" spans="1:9" x14ac:dyDescent="0.45">
      <c r="A14" s="119"/>
      <c r="B14" s="119"/>
      <c r="C14" s="119"/>
      <c r="D14" s="119"/>
      <c r="E14" s="119"/>
      <c r="F14" s="119"/>
      <c r="G14" s="119"/>
      <c r="H14" s="119"/>
      <c r="I14" s="119"/>
    </row>
    <row r="15" spans="1:9" x14ac:dyDescent="0.45">
      <c r="A15" s="119"/>
      <c r="B15" s="119"/>
      <c r="C15" s="119"/>
      <c r="D15" s="119"/>
      <c r="E15" s="119"/>
      <c r="F15" s="119"/>
      <c r="G15" s="119"/>
      <c r="H15" s="119"/>
      <c r="I15" s="119"/>
    </row>
    <row r="16" spans="1:9" x14ac:dyDescent="0.45">
      <c r="A16" s="119"/>
      <c r="B16" s="119"/>
      <c r="C16" s="119"/>
      <c r="D16" s="119"/>
      <c r="E16" s="119"/>
      <c r="F16" s="119"/>
      <c r="G16" s="119"/>
      <c r="H16" s="119"/>
      <c r="I16" s="119"/>
    </row>
    <row r="17" spans="1:9" x14ac:dyDescent="0.45">
      <c r="A17" s="119"/>
      <c r="B17" s="119"/>
      <c r="C17" s="119"/>
      <c r="D17" s="119"/>
      <c r="E17" s="119"/>
      <c r="F17" s="119"/>
      <c r="G17" s="119"/>
      <c r="H17" s="119"/>
      <c r="I17" s="119"/>
    </row>
    <row r="18" spans="1:9" x14ac:dyDescent="0.45">
      <c r="A18" s="119"/>
      <c r="B18" s="119"/>
      <c r="C18" s="119"/>
      <c r="D18" s="119"/>
      <c r="E18" s="119"/>
      <c r="F18" s="119"/>
      <c r="G18" s="119"/>
      <c r="H18" s="119"/>
      <c r="I18" s="119"/>
    </row>
    <row r="19" spans="1:9" x14ac:dyDescent="0.45">
      <c r="A19" s="119"/>
      <c r="B19" s="119"/>
      <c r="C19" s="119"/>
      <c r="D19" s="119"/>
      <c r="E19" s="119"/>
      <c r="F19" s="119"/>
      <c r="G19" s="119"/>
      <c r="H19" s="119"/>
      <c r="I19" s="119"/>
    </row>
    <row r="20" spans="1:9" x14ac:dyDescent="0.45">
      <c r="A20" s="119"/>
      <c r="B20" s="119"/>
      <c r="C20" s="119"/>
      <c r="D20" s="119"/>
      <c r="E20" s="119"/>
      <c r="F20" s="119"/>
      <c r="G20" s="119"/>
      <c r="H20" s="119"/>
      <c r="I20" s="119"/>
    </row>
    <row r="21" spans="1:9" x14ac:dyDescent="0.45">
      <c r="A21" s="119"/>
      <c r="B21" s="119"/>
      <c r="C21" s="119"/>
      <c r="D21" s="119"/>
      <c r="E21" s="119"/>
      <c r="F21" s="119"/>
      <c r="G21" s="119"/>
      <c r="H21" s="119"/>
      <c r="I21" s="119"/>
    </row>
    <row r="22" spans="1:9" x14ac:dyDescent="0.45">
      <c r="A22" s="119"/>
      <c r="B22" s="119"/>
      <c r="C22" s="119"/>
      <c r="D22" s="119"/>
      <c r="E22" s="119"/>
      <c r="F22" s="119"/>
      <c r="G22" s="119"/>
      <c r="H22" s="119"/>
      <c r="I22" s="119"/>
    </row>
    <row r="23" spans="1:9" x14ac:dyDescent="0.45">
      <c r="A23" s="119"/>
      <c r="B23" s="119"/>
      <c r="C23" s="119"/>
      <c r="D23" s="119"/>
      <c r="E23" s="119"/>
      <c r="F23" s="119"/>
      <c r="G23" s="119"/>
      <c r="H23" s="119"/>
      <c r="I23" s="119"/>
    </row>
    <row r="24" spans="1:9" x14ac:dyDescent="0.45">
      <c r="A24" s="119"/>
      <c r="B24" s="119"/>
      <c r="C24" s="119"/>
      <c r="D24" s="119"/>
      <c r="E24" s="119"/>
      <c r="F24" s="119"/>
      <c r="G24" s="119"/>
      <c r="H24" s="119"/>
      <c r="I24" s="119"/>
    </row>
    <row r="25" spans="1:9" x14ac:dyDescent="0.45">
      <c r="A25" s="119"/>
      <c r="B25" s="119"/>
      <c r="C25" s="119"/>
      <c r="D25" s="119"/>
      <c r="E25" s="119"/>
      <c r="F25" s="119"/>
      <c r="G25" s="119"/>
      <c r="H25" s="119"/>
      <c r="I25" s="119"/>
    </row>
    <row r="26" spans="1:9" x14ac:dyDescent="0.45">
      <c r="A26" s="119"/>
      <c r="B26" s="119"/>
      <c r="C26" s="119"/>
      <c r="D26" s="119"/>
      <c r="E26" s="119"/>
      <c r="F26" s="119"/>
      <c r="G26" s="119"/>
      <c r="H26" s="119"/>
      <c r="I26" s="119"/>
    </row>
    <row r="27" spans="1:9" x14ac:dyDescent="0.45">
      <c r="A27" s="119"/>
      <c r="B27" s="119"/>
      <c r="C27" s="119"/>
      <c r="D27" s="119"/>
      <c r="E27" s="119"/>
      <c r="F27" s="119"/>
      <c r="G27" s="119"/>
      <c r="H27" s="119"/>
      <c r="I27" s="119"/>
    </row>
    <row r="28" spans="1:9" x14ac:dyDescent="0.45">
      <c r="A28" s="119"/>
      <c r="B28" s="119"/>
      <c r="C28" s="119"/>
      <c r="D28" s="119"/>
      <c r="E28" s="119"/>
      <c r="F28" s="119"/>
      <c r="G28" s="119"/>
      <c r="H28" s="119"/>
      <c r="I28" s="119"/>
    </row>
    <row r="29" spans="1:9" x14ac:dyDescent="0.45">
      <c r="A29" s="119"/>
      <c r="B29" s="119"/>
      <c r="C29" s="119"/>
      <c r="D29" s="119"/>
      <c r="E29" s="119"/>
      <c r="F29" s="119"/>
      <c r="G29" s="119"/>
      <c r="H29" s="119"/>
      <c r="I29" s="119"/>
    </row>
    <row r="30" spans="1:9" x14ac:dyDescent="0.45">
      <c r="A30" s="119"/>
      <c r="B30" s="119"/>
      <c r="C30" s="119"/>
      <c r="D30" s="119"/>
      <c r="E30" s="119"/>
      <c r="F30" s="119"/>
      <c r="G30" s="119"/>
      <c r="H30" s="119"/>
      <c r="I30" s="119"/>
    </row>
    <row r="31" spans="1:9" x14ac:dyDescent="0.45">
      <c r="A31" s="119"/>
      <c r="B31" s="119"/>
      <c r="C31" s="119"/>
      <c r="D31" s="119"/>
      <c r="E31" s="119"/>
      <c r="F31" s="119"/>
      <c r="G31" s="119"/>
      <c r="H31" s="119"/>
      <c r="I31" s="119"/>
    </row>
    <row r="32" spans="1:9" x14ac:dyDescent="0.45">
      <c r="A32" s="119"/>
      <c r="B32" s="119"/>
      <c r="C32" s="119"/>
      <c r="D32" s="119"/>
      <c r="E32" s="119"/>
      <c r="F32" s="119"/>
      <c r="G32" s="119"/>
      <c r="H32" s="119"/>
      <c r="I32" s="119"/>
    </row>
    <row r="33" spans="1:9" x14ac:dyDescent="0.45">
      <c r="A33" s="119"/>
      <c r="B33" s="119"/>
      <c r="C33" s="119"/>
      <c r="D33" s="119"/>
      <c r="E33" s="119"/>
      <c r="F33" s="119"/>
      <c r="G33" s="119"/>
      <c r="H33" s="119"/>
      <c r="I33" s="119"/>
    </row>
    <row r="34" spans="1:9" x14ac:dyDescent="0.45">
      <c r="A34" s="119"/>
      <c r="B34" s="119"/>
      <c r="C34" s="119"/>
      <c r="D34" s="119"/>
      <c r="E34" s="119"/>
      <c r="F34" s="119"/>
      <c r="G34" s="119"/>
      <c r="H34" s="119"/>
      <c r="I34" s="119"/>
    </row>
    <row r="35" spans="1:9" x14ac:dyDescent="0.45">
      <c r="A35" s="119"/>
      <c r="B35" s="119"/>
      <c r="C35" s="119"/>
      <c r="D35" s="119"/>
      <c r="E35" s="119"/>
      <c r="F35" s="119"/>
      <c r="G35" s="119"/>
      <c r="H35" s="119"/>
      <c r="I35" s="119"/>
    </row>
    <row r="36" spans="1:9" x14ac:dyDescent="0.45">
      <c r="A36" s="119"/>
      <c r="B36" s="119"/>
      <c r="C36" s="119"/>
      <c r="D36" s="119"/>
      <c r="E36" s="119"/>
      <c r="F36" s="119"/>
      <c r="G36" s="119"/>
      <c r="H36" s="119"/>
      <c r="I36" s="119"/>
    </row>
    <row r="37" spans="1:9" x14ac:dyDescent="0.45">
      <c r="A37" s="119"/>
      <c r="B37" s="119"/>
      <c r="C37" s="119"/>
      <c r="D37" s="119"/>
      <c r="E37" s="119"/>
      <c r="F37" s="119"/>
      <c r="G37" s="119"/>
      <c r="H37" s="119"/>
      <c r="I37" s="119"/>
    </row>
    <row r="38" spans="1:9" x14ac:dyDescent="0.45">
      <c r="A38" s="119"/>
      <c r="B38" s="119"/>
      <c r="C38" s="119"/>
      <c r="D38" s="119"/>
      <c r="E38" s="119"/>
      <c r="F38" s="119"/>
      <c r="G38" s="119"/>
      <c r="H38" s="119"/>
      <c r="I38" s="119"/>
    </row>
    <row r="39" spans="1:9" x14ac:dyDescent="0.45">
      <c r="A39" s="119"/>
      <c r="B39" s="119"/>
      <c r="C39" s="119"/>
      <c r="D39" s="119"/>
      <c r="E39" s="119"/>
      <c r="F39" s="119"/>
      <c r="G39" s="119"/>
      <c r="H39" s="119"/>
      <c r="I39" s="119"/>
    </row>
    <row r="40" spans="1:9" x14ac:dyDescent="0.45">
      <c r="A40" s="119"/>
      <c r="B40" s="119"/>
      <c r="C40" s="119"/>
      <c r="D40" s="119"/>
      <c r="E40" s="119"/>
      <c r="F40" s="119"/>
      <c r="G40" s="119"/>
      <c r="H40" s="119"/>
      <c r="I40" s="119"/>
    </row>
    <row r="41" spans="1:9" x14ac:dyDescent="0.45">
      <c r="A41" s="119"/>
      <c r="B41" s="119"/>
      <c r="C41" s="119"/>
      <c r="D41" s="119"/>
      <c r="E41" s="119"/>
      <c r="F41" s="119"/>
      <c r="G41" s="119"/>
      <c r="H41" s="119"/>
      <c r="I41" s="119"/>
    </row>
    <row r="42" spans="1:9" x14ac:dyDescent="0.45">
      <c r="A42" s="119"/>
      <c r="B42" s="119"/>
      <c r="C42" s="119"/>
      <c r="D42" s="119"/>
      <c r="E42" s="119"/>
      <c r="F42" s="119"/>
      <c r="G42" s="119"/>
      <c r="H42" s="119"/>
      <c r="I42" s="119"/>
    </row>
    <row r="43" spans="1:9" x14ac:dyDescent="0.45">
      <c r="A43" s="119"/>
      <c r="B43" s="119"/>
      <c r="C43" s="119"/>
      <c r="D43" s="119"/>
      <c r="E43" s="119"/>
      <c r="F43" s="119"/>
      <c r="G43" s="119"/>
      <c r="H43" s="119"/>
      <c r="I43" s="119"/>
    </row>
    <row r="44" spans="1:9" x14ac:dyDescent="0.45">
      <c r="A44" s="119"/>
      <c r="B44" s="119"/>
      <c r="C44" s="119"/>
      <c r="D44" s="119"/>
      <c r="E44" s="119"/>
      <c r="F44" s="119"/>
      <c r="G44" s="119"/>
      <c r="H44" s="119"/>
      <c r="I44" s="119"/>
    </row>
    <row r="45" spans="1:9" x14ac:dyDescent="0.45">
      <c r="A45" s="119"/>
      <c r="B45" s="119"/>
      <c r="C45" s="119"/>
      <c r="D45" s="119"/>
      <c r="E45" s="119"/>
      <c r="F45" s="119"/>
      <c r="G45" s="119"/>
      <c r="H45" s="119"/>
      <c r="I45" s="119"/>
    </row>
    <row r="46" spans="1:9" x14ac:dyDescent="0.45">
      <c r="A46" s="119"/>
      <c r="B46" s="119"/>
      <c r="C46" s="119"/>
      <c r="D46" s="119"/>
      <c r="E46" s="119"/>
      <c r="F46" s="119"/>
      <c r="G46" s="119"/>
      <c r="H46" s="119"/>
      <c r="I46" s="119"/>
    </row>
    <row r="47" spans="1:9" x14ac:dyDescent="0.45">
      <c r="A47" s="119"/>
      <c r="B47" s="119"/>
      <c r="C47" s="119"/>
      <c r="D47" s="119"/>
      <c r="E47" s="119"/>
      <c r="F47" s="119"/>
      <c r="G47" s="119"/>
      <c r="H47" s="119"/>
      <c r="I47" s="119"/>
    </row>
    <row r="48" spans="1:9" x14ac:dyDescent="0.45">
      <c r="A48" s="119"/>
      <c r="B48" s="119"/>
      <c r="C48" s="119"/>
      <c r="D48" s="119"/>
      <c r="E48" s="119"/>
      <c r="F48" s="119"/>
      <c r="G48" s="119"/>
      <c r="H48" s="119"/>
      <c r="I48" s="119"/>
    </row>
    <row r="49" spans="1:9" x14ac:dyDescent="0.45">
      <c r="A49" s="119"/>
      <c r="B49" s="119"/>
      <c r="C49" s="119"/>
      <c r="D49" s="119"/>
      <c r="E49" s="119"/>
      <c r="F49" s="119"/>
      <c r="G49" s="119"/>
      <c r="H49" s="119"/>
      <c r="I49" s="119"/>
    </row>
    <row r="50" spans="1:9" x14ac:dyDescent="0.45">
      <c r="A50" s="119"/>
      <c r="B50" s="119"/>
      <c r="C50" s="119"/>
      <c r="D50" s="119"/>
      <c r="E50" s="119"/>
      <c r="F50" s="119"/>
      <c r="G50" s="119"/>
      <c r="H50" s="119"/>
      <c r="I50" s="119"/>
    </row>
    <row r="51" spans="1:9" x14ac:dyDescent="0.45">
      <c r="A51" s="120" t="s">
        <v>294</v>
      </c>
      <c r="B51" s="120"/>
      <c r="C51" s="120"/>
      <c r="D51" s="120"/>
      <c r="E51" s="120"/>
      <c r="F51" s="119"/>
      <c r="G51" s="119"/>
      <c r="H51" s="119"/>
      <c r="I51" s="119"/>
    </row>
    <row r="52" spans="1:9" x14ac:dyDescent="0.45">
      <c r="A52" s="120" t="s">
        <v>295</v>
      </c>
      <c r="B52" s="120"/>
      <c r="C52" s="120"/>
      <c r="D52" s="120"/>
      <c r="E52" s="120"/>
      <c r="F52" s="119"/>
      <c r="G52" s="119"/>
      <c r="H52" s="119"/>
      <c r="I52" s="119"/>
    </row>
    <row r="53" spans="1:9" x14ac:dyDescent="0.45">
      <c r="A53" s="104" t="s">
        <v>296</v>
      </c>
      <c r="B53" s="119"/>
      <c r="C53" s="119"/>
      <c r="D53" s="119"/>
      <c r="E53" s="119"/>
      <c r="F53" s="119"/>
      <c r="G53" s="119"/>
      <c r="H53" s="119"/>
      <c r="I53" s="119"/>
    </row>
    <row r="54" spans="1:9" x14ac:dyDescent="0.45">
      <c r="A54" s="119"/>
      <c r="B54" s="119"/>
      <c r="C54" s="119"/>
      <c r="D54" s="119"/>
      <c r="E54" s="119"/>
      <c r="F54" s="119"/>
      <c r="G54" s="119"/>
      <c r="H54" s="119"/>
      <c r="I54" s="119"/>
    </row>
    <row r="55" spans="1:9" x14ac:dyDescent="0.45">
      <c r="A55" s="119"/>
      <c r="B55" s="119"/>
      <c r="C55" s="119"/>
      <c r="D55" s="119"/>
      <c r="E55" s="119"/>
      <c r="F55" s="119"/>
      <c r="G55" s="119"/>
      <c r="H55" s="119"/>
      <c r="I55" s="119"/>
    </row>
  </sheetData>
  <sheetProtection algorithmName="SHA-512" hashValue="DHynRjzSUm8WVR+rGLxB3wvcGIk/prGFR+vOZqCIv8kCblDNMvg6IGrgc0HXYN+bG2yLRa4xGK05mmOQ79Sotg==" saltValue="TABfA1c0v2WRMISB3ljLUw==" spinCount="100000" sheet="1" objects="1" scenarios="1"/>
  <hyperlinks>
    <hyperlink ref="A53" r:id="rId1" xr:uid="{D102E91F-0560-45FC-860A-22C3D866CE7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zoomScale="90" zoomScaleNormal="90" workbookViewId="0">
      <selection activeCell="B2" sqref="B2"/>
    </sheetView>
  </sheetViews>
  <sheetFormatPr baseColWidth="10" defaultColWidth="11.41015625" defaultRowHeight="14" x14ac:dyDescent="0.45"/>
  <cols>
    <col min="1" max="1" width="25.1171875" style="34" bestFit="1" customWidth="1"/>
    <col min="2" max="2" width="39" style="34" customWidth="1"/>
    <col min="3" max="16384" width="11.41015625" style="34"/>
  </cols>
  <sheetData>
    <row r="1" spans="1:7" ht="20.100000000000001" customHeight="1" x14ac:dyDescent="0.45">
      <c r="A1" s="33" t="s">
        <v>64</v>
      </c>
      <c r="C1" s="35" t="s">
        <v>65</v>
      </c>
    </row>
    <row r="2" spans="1:7" ht="20.100000000000001" customHeight="1" x14ac:dyDescent="0.45">
      <c r="A2" s="34" t="s">
        <v>66</v>
      </c>
      <c r="B2" s="128"/>
      <c r="C2" s="34" t="s">
        <v>66</v>
      </c>
    </row>
    <row r="3" spans="1:7" ht="20.100000000000001" customHeight="1" x14ac:dyDescent="0.45">
      <c r="A3" s="34" t="s">
        <v>67</v>
      </c>
      <c r="B3" s="54"/>
      <c r="C3" s="34" t="s">
        <v>68</v>
      </c>
    </row>
    <row r="4" spans="1:7" ht="20.100000000000001" customHeight="1" x14ac:dyDescent="0.45">
      <c r="A4" s="34" t="s">
        <v>69</v>
      </c>
      <c r="B4" s="128"/>
      <c r="C4" s="34" t="s">
        <v>70</v>
      </c>
    </row>
    <row r="5" spans="1:7" ht="10" customHeight="1" x14ac:dyDescent="0.45"/>
    <row r="6" spans="1:7" ht="66" customHeight="1" x14ac:dyDescent="0.45">
      <c r="A6" s="155" t="s">
        <v>297</v>
      </c>
      <c r="B6" s="156"/>
      <c r="C6" s="156"/>
      <c r="D6" s="156"/>
      <c r="E6" s="156"/>
      <c r="F6" s="156"/>
      <c r="G6" s="156"/>
    </row>
    <row r="7" spans="1:7" ht="10" customHeight="1" x14ac:dyDescent="0.45">
      <c r="A7" s="121"/>
      <c r="B7" s="121"/>
      <c r="C7" s="121"/>
      <c r="D7" s="121"/>
      <c r="E7" s="121"/>
      <c r="F7" s="121"/>
      <c r="G7" s="121"/>
    </row>
    <row r="8" spans="1:7" ht="66" customHeight="1" x14ac:dyDescent="0.45">
      <c r="A8" s="155" t="s">
        <v>298</v>
      </c>
      <c r="B8" s="156"/>
      <c r="C8" s="156"/>
      <c r="D8" s="156"/>
      <c r="E8" s="156"/>
      <c r="F8" s="156"/>
      <c r="G8" s="156"/>
    </row>
    <row r="9" spans="1:7" ht="10" customHeight="1" x14ac:dyDescent="0.45">
      <c r="A9" s="36"/>
    </row>
    <row r="10" spans="1:7" ht="40" customHeight="1" x14ac:dyDescent="0.45">
      <c r="A10" s="152" t="s">
        <v>299</v>
      </c>
      <c r="B10" s="152"/>
      <c r="C10" s="152"/>
      <c r="D10" s="152"/>
      <c r="E10" s="152"/>
      <c r="F10" s="152"/>
      <c r="G10" s="152"/>
    </row>
    <row r="11" spans="1:7" ht="72" customHeight="1" x14ac:dyDescent="0.45">
      <c r="A11" s="157" t="s">
        <v>300</v>
      </c>
      <c r="B11" s="157"/>
      <c r="C11" s="157"/>
      <c r="D11" s="157"/>
      <c r="E11" s="157"/>
      <c r="F11" s="157"/>
      <c r="G11" s="157"/>
    </row>
    <row r="12" spans="1:7" ht="40" customHeight="1" x14ac:dyDescent="0.45">
      <c r="A12" s="152" t="s">
        <v>153</v>
      </c>
      <c r="B12" s="152"/>
      <c r="C12" s="153" t="s">
        <v>154</v>
      </c>
      <c r="D12" s="153"/>
      <c r="E12" s="153"/>
      <c r="F12" s="153"/>
      <c r="G12" s="122"/>
    </row>
    <row r="13" spans="1:7" ht="10" customHeight="1" x14ac:dyDescent="0.45">
      <c r="A13" s="52"/>
      <c r="B13" s="52"/>
      <c r="C13" s="53"/>
      <c r="D13" s="53"/>
      <c r="E13" s="53"/>
      <c r="F13" s="53"/>
      <c r="G13" s="53"/>
    </row>
    <row r="14" spans="1:7" ht="10" customHeight="1" x14ac:dyDescent="0.45"/>
    <row r="15" spans="1:7" x14ac:dyDescent="0.45">
      <c r="A15" s="34" t="s">
        <v>71</v>
      </c>
      <c r="B15" s="54"/>
      <c r="C15" s="154" t="s">
        <v>115</v>
      </c>
      <c r="D15" s="154"/>
      <c r="E15" s="154"/>
    </row>
    <row r="16" spans="1:7" x14ac:dyDescent="0.45">
      <c r="A16" s="34" t="s">
        <v>72</v>
      </c>
      <c r="B16" s="36" t="str">
        <f>IF(ISBLANK(B15),"",IF(B3=B15,"Kontrolle erfolgreich - check ok","FEHLER - ERROR"))</f>
        <v/>
      </c>
      <c r="C16" s="34" t="s">
        <v>116</v>
      </c>
    </row>
    <row r="17" spans="2:2" x14ac:dyDescent="0.45">
      <c r="B17" s="36" t="str">
        <f>IF(ISBLANK(B15),"",IF(ISERROR(FIND("@",B15,1)),"keine gültige eMail-Adresse",IF((VALUE(FIND("@",B15,1))&gt;1),"","keine gültige eMail-Adresse!")))</f>
        <v/>
      </c>
    </row>
    <row r="18" spans="2:2" x14ac:dyDescent="0.45">
      <c r="B18" s="36" t="str">
        <f>IF(ISBLANK(B15),"",IF(ISERROR(FIND("@",B15,1)),"no valid eMail-adress",IF((VALUE(FIND("@",B15,1))&gt;1),"","no valid eMail-address!")))</f>
        <v/>
      </c>
    </row>
    <row r="19" spans="2:2" x14ac:dyDescent="0.45">
      <c r="B19" s="34" t="str">
        <f>IF(ISBLANK(B15),"",IF(ISERROR(FIND("; ",B15,1)),"",IF((VALUE(FIND("; ",B15,1))&gt;8),"","Achtung - die zweite eMail-Adresse wurde nicht korrekt eingegeben")))</f>
        <v/>
      </c>
    </row>
  </sheetData>
  <sheetProtection algorithmName="SHA-512" hashValue="yXP/JvbSzBFdkn70u9pp8pK11j+ERB97BffPsiNrRR2d4PYNt6iw8TeIG4uEiZMXu5QofK6yqkz3wNoG7Bbt7g==" saltValue="JHQI/oRrZc8yYQFqFytPI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8"/>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3</v>
      </c>
      <c r="B2" s="3" t="str">
        <f>IF(ISNUMBER(VALUE(Ergebnisse!G2)),IF(VALUE(Ergebnisse!G2)&gt;0,VALUE(Ergebnisse!G2),""),"")</f>
        <v/>
      </c>
    </row>
    <row r="3" spans="1:7" x14ac:dyDescent="0.45">
      <c r="A3" t="s">
        <v>12</v>
      </c>
      <c r="B3" s="3" t="s">
        <v>167</v>
      </c>
      <c r="D3" t="s">
        <v>17</v>
      </c>
    </row>
    <row r="4" spans="1:7" x14ac:dyDescent="0.45">
      <c r="A4" t="s">
        <v>13</v>
      </c>
      <c r="B4" s="3">
        <v>2024</v>
      </c>
      <c r="D4" s="4">
        <v>2</v>
      </c>
    </row>
    <row r="5" spans="1:7" x14ac:dyDescent="0.45">
      <c r="A5" t="s">
        <v>14</v>
      </c>
      <c r="B5" s="3" t="str">
        <f>D8</f>
        <v>N</v>
      </c>
      <c r="D5" t="str">
        <f>IF(D4=2,"N","J")</f>
        <v>N</v>
      </c>
      <c r="F5">
        <v>1</v>
      </c>
      <c r="G5" s="43" t="s">
        <v>117</v>
      </c>
    </row>
    <row r="6" spans="1:7" x14ac:dyDescent="0.45">
      <c r="A6" t="s">
        <v>47</v>
      </c>
      <c r="B6" s="3">
        <f>Ergebnisse!G3</f>
        <v>1</v>
      </c>
      <c r="F6">
        <v>2</v>
      </c>
      <c r="G6" s="43" t="s">
        <v>118</v>
      </c>
    </row>
    <row r="7" spans="1:7" x14ac:dyDescent="0.45">
      <c r="A7" t="s">
        <v>48</v>
      </c>
      <c r="B7" s="32">
        <f>Ergebnisse!E5</f>
        <v>45683</v>
      </c>
    </row>
    <row r="8" spans="1:7" x14ac:dyDescent="0.45">
      <c r="A8" t="s">
        <v>15</v>
      </c>
      <c r="B8" s="3">
        <v>16</v>
      </c>
      <c r="D8" t="str">
        <f>LEFT(D5,1)</f>
        <v>N</v>
      </c>
    </row>
    <row r="9" spans="1:7" x14ac:dyDescent="0.45">
      <c r="A9" t="s">
        <v>16</v>
      </c>
      <c r="B9" s="3">
        <v>2</v>
      </c>
    </row>
    <row r="10" spans="1:7" x14ac:dyDescent="0.45">
      <c r="A10" t="s">
        <v>301</v>
      </c>
      <c r="B10" s="123">
        <f>Kontakt!B2</f>
        <v>0</v>
      </c>
    </row>
    <row r="11" spans="1:7" x14ac:dyDescent="0.45">
      <c r="A11" t="s">
        <v>302</v>
      </c>
      <c r="B11" s="3">
        <f>IF(Kontakt!B3=Kontakt!B15,Kontakt!B3,0)</f>
        <v>0</v>
      </c>
    </row>
    <row r="12" spans="1:7" x14ac:dyDescent="0.45">
      <c r="A12" s="43" t="s">
        <v>303</v>
      </c>
      <c r="B12" s="3">
        <v>1</v>
      </c>
    </row>
    <row r="13" spans="1:7" x14ac:dyDescent="0.45">
      <c r="A13" t="s">
        <v>20</v>
      </c>
      <c r="B13" s="2" t="str">
        <f>Ergebnisse!A19</f>
        <v>aw-Wert</v>
      </c>
      <c r="C13" s="2" t="str">
        <f>Ergebnisse!B19</f>
        <v>X</v>
      </c>
    </row>
    <row r="14" spans="1:7" x14ac:dyDescent="0.45">
      <c r="A14" t="s">
        <v>21</v>
      </c>
      <c r="B14" s="2" t="str">
        <f>Ergebnisse!A20</f>
        <v>pH-Wert</v>
      </c>
      <c r="C14" s="2" t="str">
        <f>Ergebnisse!B20</f>
        <v>X</v>
      </c>
    </row>
    <row r="15" spans="1:7" x14ac:dyDescent="0.45">
      <c r="A15" t="s">
        <v>22</v>
      </c>
      <c r="B15" s="2" t="str">
        <f>Ergebnisse!A21</f>
        <v>Wasser</v>
      </c>
      <c r="C15" s="2" t="str">
        <f>Ergebnisse!B21</f>
        <v>g/100 g</v>
      </c>
    </row>
    <row r="16" spans="1:7" x14ac:dyDescent="0.45">
      <c r="A16" t="s">
        <v>30</v>
      </c>
      <c r="B16" s="2" t="str">
        <f>Ergebnisse!A22</f>
        <v>L-Milchsäure</v>
      </c>
      <c r="C16" s="2" t="str">
        <f>Ergebnisse!B22</f>
        <v>mg/kg</v>
      </c>
    </row>
    <row r="17" spans="1:3" x14ac:dyDescent="0.45">
      <c r="A17" t="s">
        <v>31</v>
      </c>
      <c r="B17" s="2" t="str">
        <f>Ergebnisse!A23</f>
        <v>D-Milchsäure</v>
      </c>
      <c r="C17" s="2" t="str">
        <f>Ergebnisse!B23</f>
        <v>mg/kg</v>
      </c>
    </row>
    <row r="18" spans="1:3" x14ac:dyDescent="0.45">
      <c r="A18" t="s">
        <v>32</v>
      </c>
      <c r="B18" s="2" t="str">
        <f>Ergebnisse!A24</f>
        <v>Nitrit (berechnet als NaNO2)</v>
      </c>
      <c r="C18" s="2" t="str">
        <f>Ergebnisse!B24</f>
        <v>mg/kg</v>
      </c>
    </row>
    <row r="19" spans="1:3" x14ac:dyDescent="0.45">
      <c r="A19" t="s">
        <v>33</v>
      </c>
      <c r="B19" s="2" t="str">
        <f>Ergebnisse!A25</f>
        <v>Nitrat (berechnet als NaNO3)</v>
      </c>
      <c r="C19" s="2" t="str">
        <f>Ergebnisse!B25</f>
        <v>mg/kg</v>
      </c>
    </row>
    <row r="20" spans="1:3" x14ac:dyDescent="0.45">
      <c r="A20" t="s">
        <v>34</v>
      </c>
      <c r="B20" s="2" t="str">
        <f>Ergebnisse!A26</f>
        <v>Sorbinsäure</v>
      </c>
      <c r="C20" s="2" t="str">
        <f>Ergebnisse!B26</f>
        <v>mg/kg</v>
      </c>
    </row>
    <row r="21" spans="1:3" x14ac:dyDescent="0.45">
      <c r="A21" t="s">
        <v>45</v>
      </c>
      <c r="B21" s="2" t="str">
        <f>Ergebnisse!A27</f>
        <v>Natamycin</v>
      </c>
      <c r="C21" s="2" t="str">
        <f>Ergebnisse!B27</f>
        <v>mg/kg</v>
      </c>
    </row>
    <row r="22" spans="1:3" x14ac:dyDescent="0.45">
      <c r="A22" t="s">
        <v>123</v>
      </c>
      <c r="B22" s="2" t="str">
        <f>Ergebnisse!A29</f>
        <v>Cellulosefasern (E 460), qualitativ</v>
      </c>
      <c r="C22" s="2" t="str">
        <f>Ergebnisse!B29</f>
        <v>X</v>
      </c>
    </row>
    <row r="23" spans="1:3" x14ac:dyDescent="0.45">
      <c r="A23" t="s">
        <v>226</v>
      </c>
      <c r="B23" s="2" t="str">
        <f>Ergebnisse!A30</f>
        <v>Cellulosefasern (E 460), quantitativ</v>
      </c>
      <c r="C23" s="2" t="str">
        <f>Ergebnisse!B30</f>
        <v>g/100 g</v>
      </c>
    </row>
    <row r="24" spans="1:3" x14ac:dyDescent="0.45">
      <c r="A24" t="s">
        <v>227</v>
      </c>
      <c r="B24" s="2" t="str">
        <f>Ergebnisse!A31</f>
        <v>Nachgewiesener Farbstoff</v>
      </c>
      <c r="C24" s="2" t="str">
        <f>Ergebnisse!B31</f>
        <v>qualitativ:</v>
      </c>
    </row>
    <row r="25" spans="1:3" x14ac:dyDescent="0.45">
      <c r="A25" t="s">
        <v>250</v>
      </c>
      <c r="B25" s="2" t="str">
        <f>Ergebnisse!A32</f>
        <v>Nachgewiesener Farbstoff</v>
      </c>
      <c r="C25" s="2" t="str">
        <f>Ergebnisse!B32</f>
        <v>qualitativ:</v>
      </c>
    </row>
    <row r="26" spans="1:3" x14ac:dyDescent="0.45">
      <c r="A26" t="s">
        <v>251</v>
      </c>
      <c r="B26" s="2" t="str">
        <f>Ergebnisse!A33</f>
        <v>Nachgewiesener Farbstoff</v>
      </c>
      <c r="C26" s="2" t="str">
        <f>Ergebnisse!B33</f>
        <v>qualitativ:</v>
      </c>
    </row>
    <row r="27" spans="1:3" x14ac:dyDescent="0.45">
      <c r="A27" t="s">
        <v>252</v>
      </c>
      <c r="B27" s="2" t="str">
        <f>Ergebnisse!A34</f>
        <v>Nachgewiesener Farbstoff</v>
      </c>
      <c r="C27" s="2" t="str">
        <f>Ergebnisse!B34</f>
        <v>qualitativ:</v>
      </c>
    </row>
    <row r="28" spans="1:3" x14ac:dyDescent="0.45">
      <c r="A28" t="s">
        <v>253</v>
      </c>
      <c r="B28" s="2" t="str">
        <f>Ergebnisse!A35</f>
        <v>Gluconsäure (Glucono-δ-Lacton)</v>
      </c>
      <c r="C28" s="2" t="str">
        <f>Ergebnisse!B35</f>
        <v>mg/kg</v>
      </c>
    </row>
  </sheetData>
  <sheetProtection algorithmName="SHA-512" hashValue="yy8amkcQm4Z6jxwaV+SqmOA8gn5RYZivcbSqodWS4XNpIRvocYnf0SwVf/WgGpkj25ob8C8E0qt6Oj10nq1LPA==" saltValue="ezpEmlmIIPNmQsQxKKbME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10</vt:i4>
      </vt:variant>
    </vt:vector>
  </HeadingPairs>
  <TitlesOfParts>
    <vt:vector size="34"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Farbstoffe_qual</vt:lpstr>
      <vt:lpstr>Farbstoffe</vt:lpstr>
      <vt:lpstr>Wasser</vt:lpstr>
      <vt:lpstr>Lactat</vt:lpstr>
      <vt:lpstr>Natamycin</vt:lpstr>
      <vt:lpstr>aw</vt:lpstr>
      <vt:lpstr>Cellulose_qual</vt:lpstr>
      <vt:lpstr>Cellulose_quan</vt:lpstr>
      <vt:lpstr>pHWert</vt:lpstr>
      <vt:lpstr>Nitrit</vt:lpstr>
      <vt:lpstr>Nitrat</vt:lpstr>
      <vt:lpstr>Gluconsäure</vt:lpstr>
      <vt:lpstr>Sorbinsäure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Sorbinsäure!Parameter2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2021-03-05T19:27:13Z</cp:lastPrinted>
  <dcterms:created xsi:type="dcterms:W3CDTF">2005-02-14T18:41:01Z</dcterms:created>
  <dcterms:modified xsi:type="dcterms:W3CDTF">2024-11-10T19:14:44Z</dcterms:modified>
</cp:coreProperties>
</file>