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9D06358F-7494-4B13-A603-5CB5E5BD1D50}" xr6:coauthVersionLast="47" xr6:coauthVersionMax="47" xr10:uidLastSave="{00000000-0000-0000-0000-000000000000}"/>
  <workbookProtection workbookAlgorithmName="SHA-512" workbookHashValue="fekWWR3yf9RB/BR2Hehe/bssAtEhMrjUULgKRtpSpl7WkVO4EqNccZ/bOTIp8thlB4VRwDidxmb2yQ/pbyC5gw==" workbookSaltValue="9Ss+QaKT9sCmg2JHEgZgcw==" workbookSpinCount="100000" lockStructure="1"/>
  <bookViews>
    <workbookView xWindow="-93" yWindow="-93" windowWidth="25786" windowHeight="13986" firstSheet="1" activeTab="6" xr2:uid="{00000000-000D-0000-FFFF-FFFF00000000}"/>
  </bookViews>
  <sheets>
    <sheet name="Significance" sheetId="92" r:id="rId1"/>
    <sheet name="Reporting" sheetId="93" r:id="rId2"/>
    <sheet name="Auswertung" sheetId="94" r:id="rId3"/>
    <sheet name="Datenübernahme" sheetId="95" r:id="rId4"/>
    <sheet name="Signifikanz" sheetId="96" r:id="rId5"/>
    <sheet name="Ausfüllhinweise" sheetId="97" r:id="rId6"/>
    <sheet name="Kontakt" sheetId="79" r:id="rId7"/>
    <sheet name="Teilnehmerdaten" sheetId="17" state="hidden" r:id="rId8"/>
    <sheet name="Ergebnisse" sheetId="5" r:id="rId9"/>
    <sheet name="Mitteilungen" sheetId="15" r:id="rId10"/>
    <sheet name="Gesamtasche" sheetId="23" state="hidden" r:id="rId11"/>
    <sheet name="Säureunlösliche Asche" sheetId="24" state="hidden" r:id="rId12"/>
    <sheet name="Wasser" sheetId="25" state="hidden" r:id="rId13"/>
    <sheet name="aw" sheetId="89" state="hidden" r:id="rId14"/>
    <sheet name="Etherisches_OeL" sheetId="26" state="hidden" r:id="rId15"/>
    <sheet name="Cumarin" sheetId="80" state="hidden" r:id="rId16"/>
    <sheet name="Zimtaldehyd" sheetId="90" state="hidden" r:id="rId17"/>
    <sheet name="Thymol" sheetId="82" state="hidden" r:id="rId18"/>
    <sheet name="Carvacrol" sheetId="83" state="hidden" r:id="rId19"/>
    <sheet name="pCymol" sheetId="91" state="hidden" r:id="rId20"/>
    <sheet name="Gingerol" sheetId="85" state="hidden" r:id="rId21"/>
    <sheet name="Linalool" sheetId="88" state="hidden" r:id="rId22"/>
    <sheet name="Carvon" sheetId="99" state="hidden" r:id="rId23"/>
    <sheet name="Limonen" sheetId="100" state="hidden" r:id="rId24"/>
  </sheets>
  <externalReferences>
    <externalReference r:id="rId25"/>
    <externalReference r:id="rId26"/>
    <externalReference r:id="rId27"/>
    <externalReference r:id="rId28"/>
    <externalReference r:id="rId2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22">#REF!</definedName>
    <definedName name="Daten" localSheetId="23">#REF!</definedName>
    <definedName name="Daten" localSheetId="21">#REF!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3">#REF!</definedName>
    <definedName name="MBlei" localSheetId="22">#REF!</definedName>
    <definedName name="MBlei" localSheetId="23">#REF!</definedName>
    <definedName name="MBlei" localSheetId="21">#REF!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2">#REF!</definedName>
    <definedName name="Parameter2" localSheetId="6">#REF!</definedName>
    <definedName name="Parameter2" localSheetId="23">#REF!</definedName>
    <definedName name="Parameter2" localSheetId="21">#REF!</definedName>
    <definedName name="Parameter2">#REF!</definedName>
    <definedName name="Parameter2alt" localSheetId="5">#REF!</definedName>
    <definedName name="Parameter2alt" localSheetId="13">#REF!</definedName>
    <definedName name="Parameter2alt" localSheetId="22">#REF!</definedName>
    <definedName name="Parameter2alt" localSheetId="23">#REF!</definedName>
    <definedName name="Parameter2alt" localSheetId="21">#REF!</definedName>
    <definedName name="Parameter2alt">#REF!</definedName>
    <definedName name="test" localSheetId="5">[2]Parameter2!$B$3:$B$18</definedName>
    <definedName name="test" localSheetId="2">[3]Parameter2!$B$3:$B$18</definedName>
    <definedName name="test" localSheetId="6">[4]Parameter2!$B$3:$B$18</definedName>
    <definedName name="test" localSheetId="1">[1]Parameter2!$B$3:$B$18</definedName>
    <definedName name="test">[5]Parameter2!$B$3:$B$18</definedName>
    <definedName name="test1" localSheetId="5">[4]Parameter2!$B$3:$B$18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5" l="1"/>
  <c r="G21" i="5"/>
  <c r="A44" i="5"/>
  <c r="A46" i="5"/>
  <c r="I45" i="5"/>
  <c r="H25" i="5"/>
  <c r="F25" i="5"/>
  <c r="H24" i="5"/>
  <c r="F24" i="5"/>
  <c r="I43" i="5" s="1"/>
  <c r="C1" i="100"/>
  <c r="C1" i="99"/>
  <c r="C1" i="89" l="1"/>
  <c r="H22" i="5" s="1"/>
  <c r="C1" i="25"/>
  <c r="F22" i="5"/>
  <c r="I38" i="5" s="1"/>
  <c r="F23" i="5" l="1"/>
  <c r="A14" i="5"/>
  <c r="B10" i="17"/>
  <c r="B11" i="17"/>
  <c r="I40" i="5" l="1"/>
  <c r="A41" i="5" s="1"/>
  <c r="A13" i="5"/>
  <c r="F5" i="5"/>
  <c r="F4" i="5"/>
  <c r="C1" i="91" l="1"/>
  <c r="C1" i="90"/>
  <c r="H26" i="5"/>
  <c r="F26" i="5"/>
  <c r="I47" i="5" s="1"/>
  <c r="B18" i="17" l="1"/>
  <c r="C18" i="17"/>
  <c r="B19" i="17"/>
  <c r="C19" i="17"/>
  <c r="C1" i="88"/>
  <c r="B4" i="17" l="1"/>
  <c r="C1" i="85"/>
  <c r="B16" i="17"/>
  <c r="C16" i="17"/>
  <c r="B17" i="17"/>
  <c r="C17" i="17"/>
  <c r="C1" i="83"/>
  <c r="C1" i="82"/>
  <c r="C1" i="80"/>
  <c r="F19" i="5"/>
  <c r="I30" i="5" s="1"/>
  <c r="G19" i="5"/>
  <c r="F20" i="5"/>
  <c r="I33" i="5" s="1"/>
  <c r="F21" i="5"/>
  <c r="A30" i="5"/>
  <c r="A33" i="5"/>
  <c r="A35" i="5"/>
  <c r="A38" i="5"/>
  <c r="C1" i="23"/>
  <c r="H19" i="5" s="1"/>
  <c r="C32" i="23"/>
  <c r="I19" i="5" s="1"/>
  <c r="B16" i="79"/>
  <c r="B17" i="79"/>
  <c r="B18" i="79"/>
  <c r="B19" i="79"/>
  <c r="H1" i="15"/>
  <c r="C1" i="24"/>
  <c r="H20" i="5" s="1"/>
  <c r="B1" i="17"/>
  <c r="B2" i="17"/>
  <c r="D5" i="17"/>
  <c r="D8" i="17" s="1"/>
  <c r="B5" i="17" s="1"/>
  <c r="B6" i="17"/>
  <c r="B7" i="17"/>
  <c r="B13" i="17"/>
  <c r="C13" i="17"/>
  <c r="B14" i="17"/>
  <c r="C14" i="17"/>
  <c r="B15" i="17"/>
  <c r="C15" i="17"/>
  <c r="H21" i="5"/>
  <c r="C1" i="26"/>
  <c r="H23" i="5" s="1"/>
  <c r="A42" i="5" l="1"/>
  <c r="A37" i="5"/>
  <c r="I35" i="5"/>
  <c r="A36" i="5" s="1"/>
  <c r="A34" i="5"/>
  <c r="A32" i="5"/>
  <c r="A48" i="5"/>
  <c r="A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2C66D736-35B0-43B7-9E9D-7704E04C89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2EE406F-9B78-4A48-9627-42A93B7B893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A237433-4B47-481C-B4C7-5E15B2ED01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<sst xmlns="http://schemas.openxmlformats.org/spreadsheetml/2006/main" count="368" uniqueCount="260">
  <si>
    <t>Ergebnisdatenblatt</t>
  </si>
  <si>
    <t>Parameter</t>
  </si>
  <si>
    <t>Einheit</t>
  </si>
  <si>
    <t>Kunden-Nr.</t>
  </si>
  <si>
    <t>Postleitzahl</t>
  </si>
  <si>
    <t>ergebnisse@lvus.de</t>
  </si>
  <si>
    <t>Sonstiges</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</si>
  <si>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</si>
  <si>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</si>
  <si>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</si>
  <si>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</si>
  <si>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</si>
  <si>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</si>
  <si>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</si>
  <si>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</si>
  <si>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</si>
  <si>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</si>
  <si>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</si>
  <si>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</si>
  <si>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</si>
  <si>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</si>
  <si>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</si>
  <si>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</si>
  <si>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</si>
  <si>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</si>
  <si>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</si>
  <si>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</si>
  <si>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Methode</t>
  </si>
  <si>
    <t>Bezeichnung des Analysenverfahrens</t>
  </si>
  <si>
    <t>Anzahl</t>
  </si>
  <si>
    <t>x</t>
  </si>
  <si>
    <t>Beispielhafter Wert [mg/kg]</t>
  </si>
  <si>
    <t>Teilnahmen</t>
  </si>
  <si>
    <t>Ergebnisangabe mit 3 signifikanten Ziffern [mg/kg]</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</si>
  <si>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</si>
  <si>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</si>
  <si>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</si>
  <si>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</si>
  <si>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</si>
  <si>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</si>
  <si>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</si>
  <si>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</si>
  <si>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</si>
  <si>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</si>
  <si>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</si>
  <si>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</si>
  <si>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</si>
  <si>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</si>
  <si>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</si>
  <si>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</si>
  <si>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</si>
  <si>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</si>
  <si>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</si>
  <si>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</si>
  <si>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</si>
  <si>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</si>
  <si>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</si>
  <si>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</si>
  <si>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</si>
  <si>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</si>
  <si>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</si>
  <si>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</si>
  <si>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</si>
  <si>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</si>
  <si>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</si>
  <si>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</si>
  <si>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</si>
  <si>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</si>
  <si>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</si>
  <si>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</si>
  <si>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</si>
  <si>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</si>
  <si>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</si>
  <si>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</si>
  <si>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</si>
  <si>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</si>
  <si>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</si>
  <si>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</si>
  <si>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</si>
  <si>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</si>
  <si>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</si>
  <si>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</si>
  <si>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</si>
  <si>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</si>
  <si>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</si>
  <si>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</si>
  <si>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</si>
  <si>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</si>
  <si>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</si>
  <si>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</si>
  <si>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</si>
  <si>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</si>
  <si>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</si>
  <si>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</si>
  <si>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</si>
  <si>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</si>
  <si>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Gesamtasche</t>
  </si>
  <si>
    <t>Säureunlösliche Asche</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</si>
  <si>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</si>
  <si>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</si>
  <si>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t>Sreunl. Asche</t>
  </si>
  <si>
    <t>ISO 1575:1996</t>
  </si>
  <si>
    <t>DIN 10802/ISO 1575-1987</t>
  </si>
  <si>
    <t>TS 1564</t>
  </si>
  <si>
    <t>ISO 1577:1996</t>
  </si>
  <si>
    <t>DIN 10805/ISO 1577-1987</t>
  </si>
  <si>
    <t>§ 64 LFGB Nr. L 47.00-1 (DIN 10800: 1992)</t>
  </si>
  <si>
    <t>§ 64 LFGB Nr. L 47.00-1 (DIN 10800: 1992), modifiziert</t>
  </si>
  <si>
    <t>§ 64 LFGB Nr. L 47.00-2 (DIN 10806: 1992)</t>
  </si>
  <si>
    <t>§ 64 LFGB Nr. L 47.00-2 (DIN 10806: 1992), modifiziert</t>
  </si>
  <si>
    <t>§ 64 LFGB Nr. L 47.00-3 (DIN 10802: 1989)</t>
  </si>
  <si>
    <t>§ 64 LFGB Nr. L 47.00-3 (DIN 10802: 1989), modifiziert</t>
  </si>
  <si>
    <t>§ 64 LFGB Nr. L 47.00-5 (DIN 10805:1985)</t>
  </si>
  <si>
    <t>§ 64 LFGB Nr. L 47.00-5 (DIN 10805:1985), modifiziert</t>
  </si>
  <si>
    <t>Veraschung im angegebenen Temperaturbereich</t>
  </si>
  <si>
    <t>43</t>
  </si>
  <si>
    <t>Kräuter/Gewürze</t>
  </si>
  <si>
    <t>Ätherisches Öl</t>
  </si>
  <si>
    <t>§ 64 LFGB Nr. L 53.00-4 (DIN 10223)</t>
  </si>
  <si>
    <t>§ 64 LFGB Nr. L 53.00-4 (DIN 10223), modifiziert</t>
  </si>
  <si>
    <t>§ 64 LFGB Nr. L 53.00-8:2004 (DIN 10229:2000)</t>
  </si>
  <si>
    <t>§ 64 LFGB Nr.L 53.00-8:2004 (DIN 10229:2000), modifiziert</t>
  </si>
  <si>
    <t>§ 64 LFGB Nr. L 53.00-10:2010 (DIN 6571:2009)</t>
  </si>
  <si>
    <t>Etherisches Öl</t>
  </si>
  <si>
    <t>LECO TGA 701</t>
  </si>
  <si>
    <t>ISO 939 1980-05</t>
  </si>
  <si>
    <t>SLMB 1048.1</t>
  </si>
  <si>
    <t>Karl-Fischer-Methode</t>
  </si>
  <si>
    <t>ASTA 2.1</t>
  </si>
  <si>
    <t>V.1</t>
  </si>
  <si>
    <t>Cumarin</t>
  </si>
  <si>
    <t>HPLC-Verfahren (UV- oder DAD-Detektion)</t>
  </si>
  <si>
    <t>HPLC-Verfahren (MS- oder MS/MS-Detektion)</t>
  </si>
  <si>
    <t>Parameter 2</t>
  </si>
  <si>
    <t>Wasserdampfdestillation</t>
  </si>
  <si>
    <t>Clevenger Apparatur</t>
  </si>
  <si>
    <t>Trocknung bei 95°C in Satorius Moisture Analyzer MA 50</t>
  </si>
  <si>
    <t>ISO 930:2001</t>
  </si>
  <si>
    <t>In den Aschetigel werden 25 ml Salzsäure (15%)  gegeben, mit einem Uhrglas bedeckt und 15 Minuten auf dem siedenden Wasserbad erhitzt. Der Rückstand wird durch ein aschefreies Faltenfilter abfiltriert und mit dest. Wasser gewaschen bis das Filter neutral reagiert (ca. 500 ml). Die Porzelannschale und Filter werden eine Stunde im Trockenschrank bei 105°C getrocknet und danach eine Stunde im Muffelofen bei 600°C geglüht. Die Porzellanschale wird für mindestens 20 Minuten im Exsikator abgekühlt und abgewogen.</t>
  </si>
  <si>
    <t>ISO 928:2001</t>
  </si>
  <si>
    <t>ISO 928:1999</t>
  </si>
  <si>
    <t>ISO 930:1999</t>
  </si>
  <si>
    <t>DIN EN ISO 939:2009, mod. (Entwurf, zurückgezogenes Dokument)</t>
  </si>
  <si>
    <t>§64 LFGB L 52.01.01-1, auch modifiziert</t>
  </si>
  <si>
    <t>Halogentrocknungsgerät</t>
  </si>
  <si>
    <t>Sonstiges/Other</t>
  </si>
  <si>
    <t>Azeotropie, Volumetrie</t>
  </si>
  <si>
    <t>photometrisch, ASTA 18.0</t>
  </si>
  <si>
    <t>Ph. Eur. (diverse Ausgaben)</t>
  </si>
  <si>
    <t>Thymol</t>
  </si>
  <si>
    <t>Carvacrol</t>
  </si>
  <si>
    <r>
      <t>mg/100 g Probe</t>
    </r>
    <r>
      <rPr>
        <vertAlign val="superscript"/>
        <sz val="13"/>
        <rFont val="Times New Roman"/>
        <family val="1"/>
      </rPr>
      <t>1</t>
    </r>
  </si>
  <si>
    <t>Bitte angeben/please report</t>
  </si>
  <si>
    <t>Parameter 5</t>
  </si>
  <si>
    <t>ISO 939 (Entwurf), auch modifiziert</t>
  </si>
  <si>
    <t>Ph.Eur. 9.0, 2.2.13</t>
  </si>
  <si>
    <t>Ph.Eur.7.0, 2.2.13</t>
  </si>
  <si>
    <t>Ph.Eur. 9.0, 2.8.12</t>
  </si>
  <si>
    <t>Ph.Eur. 9.0, 2.2.28 (Gaschromatographie des ätherischen Öles (% Thymol), anschl. Berechnung über den Ölgehalt (ml/ 100 g) und die Dichte (mg/100 g)</t>
  </si>
  <si>
    <t>GC nach Destillation ISO 6571</t>
  </si>
  <si>
    <t>Gingerol</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</si>
  <si>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</si>
  <si>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</si>
  <si>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</si>
  <si>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</si>
  <si>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</si>
  <si>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</si>
  <si>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</si>
  <si>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</si>
  <si>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</si>
  <si>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</si>
  <si>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</si>
  <si>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</si>
  <si>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INA-Methode 114.000 (HPLC-UV)</t>
  </si>
  <si>
    <t>Linalool</t>
  </si>
  <si>
    <t>Estragol</t>
  </si>
  <si>
    <t>Methyleugenol</t>
  </si>
  <si>
    <t>Parameter 6</t>
  </si>
  <si>
    <t>Parameter 7</t>
  </si>
  <si>
    <r>
      <t>mL/100 g Probe</t>
    </r>
    <r>
      <rPr>
        <vertAlign val="superscript"/>
        <sz val="13"/>
        <rFont val="Times New Roman"/>
        <family val="1"/>
      </rPr>
      <t>1</t>
    </r>
  </si>
  <si>
    <t>EC 152/2009</t>
  </si>
  <si>
    <t>Veraschung 525 °C, Salzsäure</t>
  </si>
  <si>
    <t>§ 64 LFGB Nr. L 00.00-106: GC-MS nach Destillation-Extraktion</t>
  </si>
  <si>
    <t>§ 64 LFGB Nr. L 00.00-106: GC-MS nach Destillation-Extraktion, modifiziert</t>
  </si>
  <si>
    <t>Lösemittelextraktion mit isotopenmarkiertem internem Standard, GC/MS</t>
  </si>
  <si>
    <t>Ph.Eur. 9.0, 2.2.28 (Gaschromatographie des ätherischen Öles (% Linalool), anschl. Berechnung über den Ölgehalt (ml/ 100 g) und die Dichte (mg/100 g)</t>
  </si>
  <si>
    <t>GC-FID</t>
  </si>
  <si>
    <t>GC-MS</t>
  </si>
  <si>
    <t>§ 64 LFGB Nr. L 47.08-3: 2006-09</t>
  </si>
  <si>
    <t>Quechers, GC-FID</t>
  </si>
  <si>
    <t>Zimtaldehyd</t>
  </si>
  <si>
    <t>aw-Wert</t>
  </si>
  <si>
    <t>Probe 1</t>
  </si>
  <si>
    <t>Probe 3</t>
  </si>
  <si>
    <t>Probe 2</t>
  </si>
  <si>
    <t>?</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</si>
  <si>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</si>
  <si>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</si>
  <si>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</si>
  <si>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</si>
  <si>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</si>
  <si>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</si>
  <si>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</si>
  <si>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</si>
  <si>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</si>
  <si>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</si>
  <si>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</si>
  <si>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</si>
  <si>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Direktmessung am Wasseraktivitätsgerät awTherm Rotronic</t>
  </si>
  <si>
    <t>Novasina Labswift aw</t>
  </si>
  <si>
    <t>Humimeter RH2</t>
  </si>
  <si>
    <t>Rotronic Hygropalm 23-AW</t>
  </si>
  <si>
    <t>Applikation Rotronic für AwTherm (2015-11)</t>
  </si>
  <si>
    <t>Messung mit aw-Wert Meßgerät Rotronic Hygrolab 3 mit AW-DIO-Wasseraktivitätsfühler</t>
  </si>
  <si>
    <t>ISO 18787</t>
  </si>
  <si>
    <t>Rotronic Hygrolab C1</t>
  </si>
  <si>
    <t>Novasina LabTouch-aw</t>
  </si>
  <si>
    <t>labmaster aw Meintrup DWS Laborgeräte</t>
  </si>
  <si>
    <t>DIN EN ISO 6571:2012</t>
  </si>
  <si>
    <t>Diemair Beythien: Destillation mit Neo-Clevenger-Apparatur</t>
  </si>
  <si>
    <t>Einwaage: 10 g Probe in 500 ml Kolben, Destillationsdauer: 2h, Methode nach DAB10</t>
  </si>
  <si>
    <t>§ 64 LFGB Nr. L 53.00-10:2010 (DIN 6571:2009), modifiziert</t>
  </si>
  <si>
    <t>DIN EN ISO 6571:2018-03</t>
  </si>
  <si>
    <t>Ph.Eur.7.0, 2.8.12</t>
  </si>
  <si>
    <t>§ 64 LFGB Nr. L 00.00-134:2010 (L 53.03.01-1:2010)</t>
  </si>
  <si>
    <t>§ 64 LFGB Nr. L 00.00-134:2010 (L 53.03.01-1:2010), modifiziert</t>
  </si>
  <si>
    <t>Eugenol</t>
  </si>
  <si>
    <r>
      <rPr>
        <vertAlign val="superscript"/>
        <sz val="13"/>
        <rFont val="Times New Roman"/>
        <family val="1"/>
      </rPr>
      <t>1</t>
    </r>
    <r>
      <rPr>
        <sz val="13"/>
        <rFont val="Times New Roman"/>
        <family val="1"/>
      </rPr>
      <t xml:space="preserve"> Probe = sample</t>
    </r>
  </si>
  <si>
    <t>§ 64 LFGB Nr. L 00.00-134-2010 (L 53.03.01-1:2010), auch modifiziert</t>
  </si>
  <si>
    <t>§ 64 LFGB Nr. L 53.00-5, auch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</si>
  <si>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</si>
  <si>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</si>
  <si>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</si>
  <si>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</si>
  <si>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Ph.Eur. 10, 2.4.16</t>
  </si>
  <si>
    <t>Ph.Eur. 10, 2.8.1</t>
  </si>
  <si>
    <t>Ph.Eur. 10, 2.2.13 und Monographie Dostkraut: 20 g pulverisierte Einwaage</t>
  </si>
  <si>
    <t>Ph.Eur. 10, 2.2.28 GC/FID als Anteil im ätherischen Öl; anschließend Berechnung über den ätherischen Ölgehalt und die Dichte</t>
  </si>
  <si>
    <t>Ph.Eur. 10, 2.8.12 und Monographie Dostkraut: 30 g Einwaage, Destillationszeit 2h</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</si>
  <si>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</si>
  <si>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</si>
  <si>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</si>
  <si>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</si>
  <si>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</si>
  <si>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</si>
  <si>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</si>
  <si>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</si>
  <si>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</si>
  <si>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</si>
  <si>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</si>
  <si>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</si>
  <si>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</si>
  <si>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</si>
  <si>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D-(+)-Carvon</t>
  </si>
  <si>
    <t>D-(+)-Limonen</t>
  </si>
  <si>
    <t>Bitte auswählen - Please, select</t>
  </si>
  <si>
    <t>Sonstiges - other</t>
  </si>
  <si>
    <t>pCymol</t>
  </si>
  <si>
    <t>Carvon</t>
  </si>
  <si>
    <t>Limonen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</si>
</sst>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0"/>
      <name val="Arial"/>
      <family val="2"/>
    </font>
    <font>
      <sz val="9"/>
      <name val="Times New Roman"/>
      <family val="1"/>
    </font>
    <font>
      <i/>
      <sz val="11"/>
      <color theme="0" tint="-0.499984740745262"/>
      <name val="Times New Roman"/>
      <family val="1"/>
    </font>
    <font>
      <b/>
      <sz val="11"/>
      <color rgb="FFFF0000"/>
      <name val="Times New Roman"/>
      <family val="1"/>
    </font>
    <font>
      <sz val="13"/>
      <color theme="0" tint="-0.249977111117893"/>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CC"/>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7" fillId="0" borderId="0"/>
    <xf numFmtId="0" fontId="5" fillId="0" borderId="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6" fillId="3" borderId="0" xfId="0" applyFont="1" applyFill="1" applyProtection="1">
      <protection hidden="1"/>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4" fillId="4" borderId="0" xfId="0" applyFont="1" applyFill="1" applyAlignment="1" applyProtection="1">
      <alignment wrapText="1"/>
      <protection hidden="1"/>
    </xf>
    <xf numFmtId="0" fontId="18" fillId="5"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left" vertical="center"/>
    </xf>
    <xf numFmtId="0" fontId="0" fillId="4" borderId="0" xfId="0" applyFill="1" applyAlignment="1" applyProtection="1">
      <alignment horizontal="center"/>
      <protection hidden="1"/>
    </xf>
    <xf numFmtId="49" fontId="1" fillId="2" borderId="0" xfId="1" applyNumberFormat="1" applyFill="1" applyAlignment="1" applyProtection="1">
      <alignment vertical="center"/>
      <protection locked="0"/>
    </xf>
    <xf numFmtId="0" fontId="24" fillId="0" borderId="0" xfId="0" applyFont="1" applyProtection="1">
      <protection hidden="1"/>
    </xf>
    <xf numFmtId="0" fontId="20" fillId="0" borderId="0" xfId="0" applyFont="1" applyProtection="1">
      <protection hidden="1"/>
    </xf>
    <xf numFmtId="0" fontId="18" fillId="0" borderId="0" xfId="0" applyFont="1" applyAlignment="1" applyProtection="1">
      <alignment vertical="center"/>
      <protection hidden="1"/>
    </xf>
    <xf numFmtId="49" fontId="4" fillId="2" borderId="0" xfId="0" applyNumberFormat="1" applyFont="1" applyFill="1" applyProtection="1">
      <protection locked="0"/>
    </xf>
    <xf numFmtId="49" fontId="18" fillId="2" borderId="0" xfId="0" applyNumberFormat="1" applyFont="1" applyFill="1" applyAlignment="1" applyProtection="1">
      <alignment vertical="center"/>
      <protection locked="0"/>
    </xf>
    <xf numFmtId="14" fontId="15" fillId="0" borderId="0" xfId="0" applyNumberFormat="1" applyFont="1" applyAlignment="1" applyProtection="1">
      <alignment horizontal="left"/>
      <protection hidden="1"/>
    </xf>
    <xf numFmtId="0" fontId="5" fillId="3" borderId="0" xfId="3" applyFill="1"/>
    <xf numFmtId="0" fontId="28" fillId="0" borderId="0" xfId="0" applyFont="1"/>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5" fillId="0" borderId="0" xfId="3" applyAlignment="1" applyProtection="1">
      <alignment horizontal="justify" vertical="top" wrapText="1"/>
      <protection hidden="1"/>
    </xf>
    <xf numFmtId="0" fontId="16" fillId="0" borderId="0" xfId="3" applyFont="1" applyAlignment="1">
      <alignment horizontal="justify" vertical="top" wrapText="1"/>
    </xf>
    <xf numFmtId="0" fontId="16" fillId="0" borderId="0" xfId="3" applyFont="1" applyAlignment="1">
      <alignment horizontal="left" vertical="top" wrapText="1"/>
    </xf>
    <xf numFmtId="0" fontId="5" fillId="0" borderId="0" xfId="3" applyProtection="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49" fontId="5" fillId="2" borderId="0" xfId="0" applyNumberFormat="1" applyFont="1" applyFill="1" applyAlignment="1">
      <alignment horizontal="center"/>
    </xf>
    <xf numFmtId="0" fontId="5" fillId="0" borderId="0" xfId="3"/>
    <xf numFmtId="0" fontId="21" fillId="0" borderId="0" xfId="3" applyFont="1"/>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0" fillId="3" borderId="1" xfId="3" applyNumberFormat="1" applyFont="1" applyFill="1" applyBorder="1" applyAlignment="1">
      <alignment horizontal="center" vertical="top" wrapText="1"/>
    </xf>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164" fontId="20"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31" fillId="5" borderId="0" xfId="0" applyFont="1" applyFill="1" applyAlignment="1" applyProtection="1">
      <alignment horizontal="center" vertical="center"/>
      <protection hidden="1"/>
    </xf>
    <xf numFmtId="0" fontId="5" fillId="0" borderId="3" xfId="3" applyBorder="1" applyAlignment="1">
      <alignment horizontal="left" wrapText="1"/>
    </xf>
    <xf numFmtId="0" fontId="5" fillId="0" borderId="3"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3" xfId="6" applyFont="1" applyFill="1" applyBorder="1" applyAlignment="1">
      <alignment horizontal="left" vertical="center" wrapText="1"/>
    </xf>
    <xf numFmtId="0" fontId="4" fillId="3" borderId="3"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21" fillId="3" borderId="0" xfId="6" applyFont="1" applyFill="1" applyAlignment="1">
      <alignment horizontal="left" vertical="center" wrapText="1"/>
    </xf>
    <xf numFmtId="0" fontId="5" fillId="3" borderId="0" xfId="6" applyFill="1" applyAlignment="1">
      <alignment horizontal="left"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21" fillId="7" borderId="0" xfId="6" applyFont="1" applyFill="1" applyAlignment="1">
      <alignment horizontal="left" vertical="center" wrapText="1"/>
    </xf>
    <xf numFmtId="0" fontId="4" fillId="9" borderId="0" xfId="0" applyFont="1" applyFill="1" applyAlignment="1" applyProtection="1">
      <alignment horizontal="left" vertical="center" wrapText="1"/>
      <protection locked="0"/>
    </xf>
    <xf numFmtId="0" fontId="4" fillId="4" borderId="0" xfId="0" applyFont="1" applyFill="1" applyAlignment="1" applyProtection="1">
      <alignment horizontal="left" vertical="center" wrapText="1"/>
      <protection hidden="1"/>
    </xf>
    <xf numFmtId="0" fontId="4" fillId="8" borderId="0" xfId="0" applyFont="1" applyFill="1" applyAlignment="1" applyProtection="1">
      <alignment vertical="center" wrapText="1"/>
      <protection locked="0"/>
    </xf>
    <xf numFmtId="0" fontId="7" fillId="0" borderId="0" xfId="0" applyFont="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0" fillId="0" borderId="0" xfId="0" applyFont="1" applyAlignment="1" applyProtection="1">
      <alignment horizontal="left" vertical="center" wrapText="1"/>
      <protection hidden="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18" fillId="0" borderId="0" xfId="0" applyFont="1" applyAlignment="1">
      <alignment horizontal="left" vertical="center" wrapText="1"/>
    </xf>
    <xf numFmtId="0" fontId="0" fillId="4" borderId="0" xfId="0" applyFill="1" applyAlignment="1" applyProtection="1">
      <alignment vertical="center" wrapText="1"/>
      <protection locked="0"/>
    </xf>
    <xf numFmtId="0" fontId="0" fillId="4" borderId="0" xfId="0" applyFill="1" applyAlignment="1" applyProtection="1">
      <alignment horizontal="center"/>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4"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4" fillId="9" borderId="0" xfId="0" applyFont="1" applyFill="1" applyAlignment="1" applyProtection="1">
      <alignment vertical="center" wrapText="1"/>
      <protection locked="0"/>
    </xf>
  </cellXfs>
  <cellStyles count="8">
    <cellStyle name="Hyperlink 2" xfId="4" xr:uid="{00000000-0005-0000-0000-000001000000}"/>
    <cellStyle name="Link" xfId="1" builtinId="8"/>
    <cellStyle name="Link 2" xfId="7" xr:uid="{289A4508-F541-4A7F-8000-B1BED9D69F03}"/>
    <cellStyle name="Standard" xfId="0" builtinId="0"/>
    <cellStyle name="Standard 2" xfId="2" xr:uid="{00000000-0005-0000-0000-000003000000}"/>
    <cellStyle name="Standard 2 2" xfId="3" xr:uid="{00000000-0005-0000-0000-000004000000}"/>
    <cellStyle name="Standard 2 2 2" xfId="6" xr:uid="{7431C6BC-EB89-4E05-A703-B10843EEF973}"/>
    <cellStyle name="Standard 3" xfId="5" xr:uid="{00000000-0005-0000-0000-000005000000}"/>
  </cellStyles>
  <dxfs count="2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fgColor rgb="FFFFFFCC"/>
        </patternFill>
      </fill>
    </dxf>
    <dxf>
      <fill>
        <patternFill patternType="solid">
          <fgColor rgb="FFFFFFC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Gesamtasche!$B$1" fmlaRange="Gesamtasche!$B$3:$B$20" sel="18" val="0"/>
</file>

<file path=xl/ctrlProps/ctrlProp10.xml><?xml version="1.0" encoding="utf-8"?>
<formControlPr xmlns="http://schemas.microsoft.com/office/spreadsheetml/2009/9/main" objectType="Drop" dropLines="30" dropStyle="combo" dx="18" fmlaLink="aw!$B$1" fmlaRange="aw!$B$3:$B$26" sel="24" val="0"/>
</file>

<file path=xl/ctrlProps/ctrlProp11.xml><?xml version="1.0" encoding="utf-8"?>
<formControlPr xmlns="http://schemas.microsoft.com/office/spreadsheetml/2009/9/main" objectType="Drop" dropLines="30" dropStyle="combo" dx="18" fmlaLink="Etherisches_OeL!$B$1" fmlaRange="Etherisches_OeL!$B$3:$B$16" sel="14" val="0"/>
</file>

<file path=xl/ctrlProps/ctrlProp2.xml><?xml version="1.0" encoding="utf-8"?>
<formControlPr xmlns="http://schemas.microsoft.com/office/spreadsheetml/2009/9/main" objectType="Drop" dropLines="30" dropStyle="combo" dx="18" fmlaLink="'Säureunlösliche Asche'!$B$1" fmlaRange="'Säureunlösliche Asche'!$B$3:$B$15" sel="13" val="0"/>
</file>

<file path=xl/ctrlProps/ctrlProp3.xml><?xml version="1.0" encoding="utf-8"?>
<formControlPr xmlns="http://schemas.microsoft.com/office/spreadsheetml/2009/9/main" objectType="Drop" dropLines="30" dropStyle="combo" dx="18" fmlaLink="Wasser!$B$1" fmlaRange="Wasser!$B$3:$B$29" sel="27" val="0"/>
</file>

<file path=xl/ctrlProps/ctrlProp4.xml><?xml version="1.0" encoding="utf-8"?>
<formControlPr xmlns="http://schemas.microsoft.com/office/spreadsheetml/2009/9/main" objectType="Drop" dropLines="30" dropStyle="combo" dx="18" fmlaLink="Etherisches_OeL!$B$1" fmlaRange="Etherisches_OeL!$B$3:$B$16" sel="14"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Gesamtasche!$B$32" fmlaRange="Gesamtasche!$B$33:$B$43" sel="11" val="0"/>
</file>

<file path=xl/ctrlProps/ctrlProp7.xml><?xml version="1.0" encoding="utf-8"?>
<formControlPr xmlns="http://schemas.microsoft.com/office/spreadsheetml/2009/9/main" objectType="Drop" dropLines="30" dropStyle="combo" dx="18" fmlaLink="Linalool!$D$2" fmlaRange="Linalool!$B$3:$B$14" sel="11" val="0"/>
</file>

<file path=xl/ctrlProps/ctrlProp8.xml><?xml version="1.0" encoding="utf-8"?>
<formControlPr xmlns="http://schemas.microsoft.com/office/spreadsheetml/2009/9/main" objectType="Drop" dropLines="30" dropStyle="combo" dx="18" fmlaLink="Limonen!$B$1" fmlaRange="Limonen!$B$3:$B$4" sel="2" val="0"/>
</file>

<file path=xl/ctrlProps/ctrlProp9.xml><?xml version="1.0" encoding="utf-8"?>
<formControlPr xmlns="http://schemas.microsoft.com/office/spreadsheetml/2009/9/main" objectType="Drop" dropLines="30" dropStyle="combo" dx="18" fmlaLink="Carvon!$B$1" fmlaRange="Carvon!$B$3:$B$4"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16933</xdr:colOff>
          <xdr:row>29</xdr:row>
          <xdr:rowOff>16933</xdr:rowOff>
        </xdr:from>
        <xdr:to>
          <xdr:col>6</xdr:col>
          <xdr:colOff>745067</xdr:colOff>
          <xdr:row>29</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32</xdr:row>
          <xdr:rowOff>16933</xdr:rowOff>
        </xdr:from>
        <xdr:to>
          <xdr:col>6</xdr:col>
          <xdr:colOff>745067</xdr:colOff>
          <xdr:row>32</xdr:row>
          <xdr:rowOff>211667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34</xdr:row>
          <xdr:rowOff>16933</xdr:rowOff>
        </xdr:from>
        <xdr:to>
          <xdr:col>6</xdr:col>
          <xdr:colOff>745067</xdr:colOff>
          <xdr:row>34</xdr:row>
          <xdr:rowOff>211667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37</xdr:row>
          <xdr:rowOff>16933</xdr:rowOff>
        </xdr:from>
        <xdr:to>
          <xdr:col>6</xdr:col>
          <xdr:colOff>745067</xdr:colOff>
          <xdr:row>37</xdr:row>
          <xdr:rowOff>211667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16933</xdr:colOff>
          <xdr:row>14</xdr:row>
          <xdr:rowOff>131233</xdr:rowOff>
        </xdr:from>
        <xdr:to>
          <xdr:col>6</xdr:col>
          <xdr:colOff>893233</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30</xdr:row>
          <xdr:rowOff>38100</xdr:rowOff>
        </xdr:from>
        <xdr:to>
          <xdr:col>6</xdr:col>
          <xdr:colOff>745067</xdr:colOff>
          <xdr:row>31</xdr:row>
          <xdr:rowOff>16933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42</xdr:row>
          <xdr:rowOff>16933</xdr:rowOff>
        </xdr:from>
        <xdr:to>
          <xdr:col>6</xdr:col>
          <xdr:colOff>745067</xdr:colOff>
          <xdr:row>42</xdr:row>
          <xdr:rowOff>211667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44</xdr:row>
          <xdr:rowOff>38100</xdr:rowOff>
        </xdr:from>
        <xdr:to>
          <xdr:col>6</xdr:col>
          <xdr:colOff>745067</xdr:colOff>
          <xdr:row>45</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42</xdr:row>
          <xdr:rowOff>16933</xdr:rowOff>
        </xdr:from>
        <xdr:to>
          <xdr:col>6</xdr:col>
          <xdr:colOff>745067</xdr:colOff>
          <xdr:row>42</xdr:row>
          <xdr:rowOff>211667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37</xdr:row>
          <xdr:rowOff>16933</xdr:rowOff>
        </xdr:from>
        <xdr:to>
          <xdr:col>6</xdr:col>
          <xdr:colOff>745067</xdr:colOff>
          <xdr:row>37</xdr:row>
          <xdr:rowOff>211667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39</xdr:row>
          <xdr:rowOff>16933</xdr:rowOff>
        </xdr:from>
        <xdr:to>
          <xdr:col>6</xdr:col>
          <xdr:colOff>745067</xdr:colOff>
          <xdr:row>39</xdr:row>
          <xdr:rowOff>211667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0051-079E-427D-AE6D-7B1592380FAF}">
  <dimension ref="A1:C13"/>
  <sheetViews>
    <sheetView workbookViewId="0">
      <selection sqref="A1:C1"/>
    </sheetView>
  </sheetViews>
  <sheetFormatPr baseColWidth="10" defaultColWidth="11.41015625" defaultRowHeight="14" x14ac:dyDescent="0.45"/>
  <cols>
    <col min="1" max="2" width="27.703125" style="75" customWidth="1"/>
    <col min="3" max="3" width="30.41015625" style="75" customWidth="1"/>
    <col min="4" max="16384" width="11.41015625" style="75"/>
  </cols>
  <sheetData>
    <row r="1" spans="1:3" ht="30.75" customHeight="1" x14ac:dyDescent="0.45">
      <c r="A1" s="97" t="s">
        <v>35</v>
      </c>
      <c r="B1" s="98"/>
      <c r="C1" s="98"/>
    </row>
    <row r="2" spans="1:3" ht="51.95" customHeight="1" x14ac:dyDescent="0.45">
      <c r="A2" s="99" t="s">
        <v>51</v>
      </c>
      <c r="B2" s="100"/>
      <c r="C2" s="100"/>
    </row>
    <row r="3" spans="1:3" ht="74.25" customHeight="1" x14ac:dyDescent="0.45">
      <c r="A3" s="99" t="s">
        <v>64</v>
      </c>
      <c r="B3" s="99"/>
      <c r="C3" s="99"/>
    </row>
    <row r="4" spans="1:3" ht="80.45" customHeight="1" x14ac:dyDescent="0.6">
      <c r="A4" s="99" t="s">
        <v>67</v>
      </c>
      <c r="B4" s="100"/>
      <c r="C4" s="100"/>
    </row>
    <row r="5" spans="1:3" ht="30.45" customHeight="1" x14ac:dyDescent="0.5">
      <c r="A5" s="101"/>
      <c r="B5" s="101"/>
      <c r="C5" s="101"/>
    </row>
    <row r="6" spans="1:3" ht="30.45" customHeight="1" x14ac:dyDescent="0.45">
      <c r="A6" s="76" t="s">
        <v>36</v>
      </c>
    </row>
    <row r="7" spans="1:3" ht="54" customHeight="1" x14ac:dyDescent="0.45">
      <c r="A7" s="95" t="s">
        <v>37</v>
      </c>
      <c r="B7" s="96"/>
      <c r="C7" s="96"/>
    </row>
    <row r="9" spans="1:3" x14ac:dyDescent="0.45">
      <c r="A9" s="77" t="s">
        <v>38</v>
      </c>
      <c r="B9" s="77" t="s">
        <v>39</v>
      </c>
    </row>
    <row r="10" spans="1:3" ht="15.35" x14ac:dyDescent="0.45">
      <c r="A10" s="78">
        <v>1379</v>
      </c>
      <c r="B10" s="78">
        <v>1380</v>
      </c>
    </row>
    <row r="11" spans="1:3" ht="15.35" x14ac:dyDescent="0.45">
      <c r="A11" s="78">
        <v>179.34</v>
      </c>
      <c r="B11" s="78">
        <v>179</v>
      </c>
    </row>
    <row r="12" spans="1:3" ht="15.35" x14ac:dyDescent="0.45">
      <c r="A12" s="78">
        <v>80.12</v>
      </c>
      <c r="B12" s="78">
        <v>80.099999999999994</v>
      </c>
    </row>
    <row r="13" spans="1:3" ht="15.35" x14ac:dyDescent="0.45">
      <c r="A13" s="78">
        <v>7.8</v>
      </c>
      <c r="B13" s="7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3515625" defaultRowHeight="15.35" x14ac:dyDescent="0.5"/>
  <cols>
    <col min="1" max="7" width="12.76171875" style="1" customWidth="1"/>
    <col min="8" max="16384" width="11.3515625" style="1"/>
  </cols>
  <sheetData>
    <row r="1" spans="1:8" x14ac:dyDescent="0.5">
      <c r="A1" s="1" t="s">
        <v>18</v>
      </c>
      <c r="H1" s="57">
        <f>COUNTA(A2:G38)</f>
        <v>0</v>
      </c>
    </row>
    <row r="2" spans="1:8" x14ac:dyDescent="0.5">
      <c r="A2" s="140"/>
      <c r="B2" s="140"/>
      <c r="C2" s="140"/>
      <c r="D2" s="140"/>
      <c r="E2" s="140"/>
      <c r="F2" s="140"/>
      <c r="G2" s="140"/>
    </row>
    <row r="3" spans="1:8" x14ac:dyDescent="0.5">
      <c r="A3" s="140"/>
      <c r="B3" s="140"/>
      <c r="C3" s="140"/>
      <c r="D3" s="140"/>
      <c r="E3" s="140"/>
      <c r="F3" s="140"/>
      <c r="G3" s="140"/>
    </row>
    <row r="4" spans="1:8" x14ac:dyDescent="0.5">
      <c r="A4" s="140"/>
      <c r="B4" s="140"/>
      <c r="C4" s="140"/>
      <c r="D4" s="140"/>
      <c r="E4" s="140"/>
      <c r="F4" s="140"/>
      <c r="G4" s="140"/>
    </row>
    <row r="5" spans="1:8" x14ac:dyDescent="0.5">
      <c r="A5" s="140"/>
      <c r="B5" s="140"/>
      <c r="C5" s="140"/>
      <c r="D5" s="140"/>
      <c r="E5" s="140"/>
      <c r="F5" s="140"/>
      <c r="G5" s="140"/>
    </row>
    <row r="6" spans="1:8" x14ac:dyDescent="0.5">
      <c r="A6" s="140"/>
      <c r="B6" s="140"/>
      <c r="C6" s="140"/>
      <c r="D6" s="140"/>
      <c r="E6" s="140"/>
      <c r="F6" s="140"/>
      <c r="G6" s="140"/>
    </row>
    <row r="7" spans="1:8" x14ac:dyDescent="0.5">
      <c r="A7" s="140"/>
      <c r="B7" s="140"/>
      <c r="C7" s="140"/>
      <c r="D7" s="140"/>
      <c r="E7" s="140"/>
      <c r="F7" s="140"/>
      <c r="G7" s="140"/>
    </row>
    <row r="8" spans="1:8" x14ac:dyDescent="0.5">
      <c r="A8" s="140"/>
      <c r="B8" s="140"/>
      <c r="C8" s="140"/>
      <c r="D8" s="140"/>
      <c r="E8" s="140"/>
      <c r="F8" s="140"/>
      <c r="G8" s="140"/>
    </row>
    <row r="9" spans="1:8" x14ac:dyDescent="0.5">
      <c r="A9" s="140"/>
      <c r="B9" s="140"/>
      <c r="C9" s="140"/>
      <c r="D9" s="140"/>
      <c r="E9" s="140"/>
      <c r="F9" s="140"/>
      <c r="G9" s="140"/>
    </row>
    <row r="10" spans="1:8" x14ac:dyDescent="0.5">
      <c r="A10" s="140"/>
      <c r="B10" s="140"/>
      <c r="C10" s="140"/>
      <c r="D10" s="140"/>
      <c r="E10" s="140"/>
      <c r="F10" s="140"/>
      <c r="G10" s="140"/>
    </row>
    <row r="11" spans="1:8" x14ac:dyDescent="0.5">
      <c r="A11" s="140"/>
      <c r="B11" s="140"/>
      <c r="C11" s="140"/>
      <c r="D11" s="140"/>
      <c r="E11" s="140"/>
      <c r="F11" s="140"/>
      <c r="G11" s="140"/>
    </row>
    <row r="12" spans="1:8" x14ac:dyDescent="0.5">
      <c r="A12" s="140"/>
      <c r="B12" s="140"/>
      <c r="C12" s="140"/>
      <c r="D12" s="140"/>
      <c r="E12" s="140"/>
      <c r="F12" s="140"/>
      <c r="G12" s="140"/>
    </row>
    <row r="13" spans="1:8" x14ac:dyDescent="0.5">
      <c r="A13" s="140"/>
      <c r="B13" s="140"/>
      <c r="C13" s="140"/>
      <c r="D13" s="140"/>
      <c r="E13" s="140"/>
      <c r="F13" s="140"/>
      <c r="G13" s="140"/>
    </row>
    <row r="14" spans="1:8" x14ac:dyDescent="0.5">
      <c r="A14" s="140"/>
      <c r="B14" s="140"/>
      <c r="C14" s="140"/>
      <c r="D14" s="140"/>
      <c r="E14" s="140"/>
      <c r="F14" s="140"/>
      <c r="G14" s="140"/>
    </row>
    <row r="15" spans="1:8" x14ac:dyDescent="0.5">
      <c r="A15" s="140"/>
      <c r="B15" s="140"/>
      <c r="C15" s="140"/>
      <c r="D15" s="140"/>
      <c r="E15" s="140"/>
      <c r="F15" s="140"/>
      <c r="G15" s="140"/>
    </row>
    <row r="16" spans="1:8" x14ac:dyDescent="0.5">
      <c r="A16" s="140"/>
      <c r="B16" s="140"/>
      <c r="C16" s="140"/>
      <c r="D16" s="140"/>
      <c r="E16" s="140"/>
      <c r="F16" s="140"/>
      <c r="G16" s="140"/>
    </row>
    <row r="17" spans="1:7" x14ac:dyDescent="0.5">
      <c r="A17" s="140"/>
      <c r="B17" s="140"/>
      <c r="C17" s="140"/>
      <c r="D17" s="140"/>
      <c r="E17" s="140"/>
      <c r="F17" s="140"/>
      <c r="G17" s="140"/>
    </row>
    <row r="18" spans="1:7" x14ac:dyDescent="0.5">
      <c r="A18" s="140"/>
      <c r="B18" s="140"/>
      <c r="C18" s="140"/>
      <c r="D18" s="140"/>
      <c r="E18" s="140"/>
      <c r="F18" s="140"/>
      <c r="G18" s="140"/>
    </row>
    <row r="19" spans="1:7" x14ac:dyDescent="0.5">
      <c r="A19" s="140"/>
      <c r="B19" s="140"/>
      <c r="C19" s="140"/>
      <c r="D19" s="140"/>
      <c r="E19" s="140"/>
      <c r="F19" s="140"/>
      <c r="G19" s="140"/>
    </row>
    <row r="20" spans="1:7" x14ac:dyDescent="0.5">
      <c r="A20" s="140"/>
      <c r="B20" s="140"/>
      <c r="C20" s="140"/>
      <c r="D20" s="140"/>
      <c r="E20" s="140"/>
      <c r="F20" s="140"/>
      <c r="G20" s="140"/>
    </row>
    <row r="21" spans="1:7" x14ac:dyDescent="0.5">
      <c r="A21" s="140"/>
      <c r="B21" s="140"/>
      <c r="C21" s="140"/>
      <c r="D21" s="140"/>
      <c r="E21" s="140"/>
      <c r="F21" s="140"/>
      <c r="G21" s="140"/>
    </row>
    <row r="22" spans="1:7" x14ac:dyDescent="0.5">
      <c r="A22" s="140"/>
      <c r="B22" s="140"/>
      <c r="C22" s="140"/>
      <c r="D22" s="140"/>
      <c r="E22" s="140"/>
      <c r="F22" s="140"/>
      <c r="G22" s="140"/>
    </row>
    <row r="23" spans="1:7" x14ac:dyDescent="0.5">
      <c r="A23" s="140"/>
      <c r="B23" s="140"/>
      <c r="C23" s="140"/>
      <c r="D23" s="140"/>
      <c r="E23" s="140"/>
      <c r="F23" s="140"/>
      <c r="G23" s="140"/>
    </row>
    <row r="24" spans="1:7" x14ac:dyDescent="0.5">
      <c r="A24" s="140"/>
      <c r="B24" s="140"/>
      <c r="C24" s="140"/>
      <c r="D24" s="140"/>
      <c r="E24" s="140"/>
      <c r="F24" s="140"/>
      <c r="G24" s="140"/>
    </row>
    <row r="25" spans="1:7" x14ac:dyDescent="0.5">
      <c r="A25" s="140"/>
      <c r="B25" s="140"/>
      <c r="C25" s="140"/>
      <c r="D25" s="140"/>
      <c r="E25" s="140"/>
      <c r="F25" s="140"/>
      <c r="G25" s="140"/>
    </row>
    <row r="26" spans="1:7" x14ac:dyDescent="0.5">
      <c r="A26" s="140"/>
      <c r="B26" s="140"/>
      <c r="C26" s="140"/>
      <c r="D26" s="140"/>
      <c r="E26" s="140"/>
      <c r="F26" s="140"/>
      <c r="G26" s="140"/>
    </row>
    <row r="27" spans="1:7" x14ac:dyDescent="0.5">
      <c r="A27" s="140"/>
      <c r="B27" s="140"/>
      <c r="C27" s="140"/>
      <c r="D27" s="140"/>
      <c r="E27" s="140"/>
      <c r="F27" s="140"/>
      <c r="G27" s="140"/>
    </row>
    <row r="28" spans="1:7" x14ac:dyDescent="0.5">
      <c r="A28" s="140"/>
      <c r="B28" s="140"/>
      <c r="C28" s="140"/>
      <c r="D28" s="140"/>
      <c r="E28" s="140"/>
      <c r="F28" s="140"/>
      <c r="G28" s="140"/>
    </row>
    <row r="29" spans="1:7" x14ac:dyDescent="0.5">
      <c r="A29" s="140"/>
      <c r="B29" s="140"/>
      <c r="C29" s="140"/>
      <c r="D29" s="140"/>
      <c r="E29" s="140"/>
      <c r="F29" s="140"/>
      <c r="G29" s="140"/>
    </row>
    <row r="30" spans="1:7" x14ac:dyDescent="0.5">
      <c r="A30" s="140"/>
      <c r="B30" s="140"/>
      <c r="C30" s="140"/>
      <c r="D30" s="140"/>
      <c r="E30" s="140"/>
      <c r="F30" s="140"/>
      <c r="G30" s="140"/>
    </row>
    <row r="31" spans="1:7" x14ac:dyDescent="0.5">
      <c r="A31" s="140"/>
      <c r="B31" s="140"/>
      <c r="C31" s="140"/>
      <c r="D31" s="140"/>
      <c r="E31" s="140"/>
      <c r="F31" s="140"/>
      <c r="G31" s="140"/>
    </row>
    <row r="32" spans="1:7" x14ac:dyDescent="0.5">
      <c r="A32" s="140"/>
      <c r="B32" s="140"/>
      <c r="C32" s="140"/>
      <c r="D32" s="140"/>
      <c r="E32" s="140"/>
      <c r="F32" s="140"/>
      <c r="G32" s="140"/>
    </row>
    <row r="33" spans="1:7" x14ac:dyDescent="0.5">
      <c r="A33" s="140"/>
      <c r="B33" s="140"/>
      <c r="C33" s="140"/>
      <c r="D33" s="140"/>
      <c r="E33" s="140"/>
      <c r="F33" s="140"/>
      <c r="G33" s="140"/>
    </row>
    <row r="34" spans="1:7" x14ac:dyDescent="0.5">
      <c r="A34" s="140"/>
      <c r="B34" s="140"/>
      <c r="C34" s="140"/>
      <c r="D34" s="140"/>
      <c r="E34" s="140"/>
      <c r="F34" s="140"/>
      <c r="G34" s="140"/>
    </row>
    <row r="35" spans="1:7" x14ac:dyDescent="0.5">
      <c r="A35" s="140"/>
      <c r="B35" s="140"/>
      <c r="C35" s="140"/>
      <c r="D35" s="140"/>
      <c r="E35" s="140"/>
      <c r="F35" s="140"/>
      <c r="G35" s="140"/>
    </row>
    <row r="36" spans="1:7" x14ac:dyDescent="0.5">
      <c r="A36" s="140"/>
      <c r="B36" s="140"/>
      <c r="C36" s="140"/>
      <c r="D36" s="140"/>
      <c r="E36" s="140"/>
      <c r="F36" s="140"/>
      <c r="G36" s="140"/>
    </row>
    <row r="37" spans="1:7" x14ac:dyDescent="0.5">
      <c r="A37" s="140"/>
      <c r="B37" s="140"/>
      <c r="C37" s="140"/>
      <c r="D37" s="140"/>
      <c r="E37" s="140"/>
      <c r="F37" s="140"/>
      <c r="G37" s="140"/>
    </row>
    <row r="38" spans="1:7" x14ac:dyDescent="0.5">
      <c r="A38" s="140"/>
      <c r="B38" s="140"/>
      <c r="C38" s="140"/>
      <c r="D38" s="140"/>
      <c r="E38" s="140"/>
      <c r="F38" s="140"/>
      <c r="G38" s="140"/>
    </row>
  </sheetData>
  <sheetProtection algorithmName="SHA-512" hashValue="C+XhlUuOU0U9V7RGU9iZVwB3x2nmMCiIYQ6h/G779hdDe16mtbwXXQyQ+e86/Oe0QN0GNfReYAs/XRiymk6acg==" saltValue="jzEZjV3yuMTj2m5EVWQh0Q==" spinCount="100000" sheet="1" objects="1" scenarios="1"/>
  <mergeCells count="37">
    <mergeCell ref="A7:G7"/>
    <mergeCell ref="A8:G8"/>
    <mergeCell ref="A9:G9"/>
    <mergeCell ref="A2:G2"/>
    <mergeCell ref="A3:G3"/>
    <mergeCell ref="A4:G4"/>
    <mergeCell ref="A5:G5"/>
    <mergeCell ref="A6:G6"/>
    <mergeCell ref="A10:G10"/>
    <mergeCell ref="A11:G11"/>
    <mergeCell ref="A28:G28"/>
    <mergeCell ref="A29:G29"/>
    <mergeCell ref="A14:G14"/>
    <mergeCell ref="A15:G15"/>
    <mergeCell ref="A16:G16"/>
    <mergeCell ref="A17:G17"/>
    <mergeCell ref="A18:G18"/>
    <mergeCell ref="A19:G19"/>
    <mergeCell ref="A12:G12"/>
    <mergeCell ref="A13:G13"/>
    <mergeCell ref="A33:G33"/>
    <mergeCell ref="A20:G20"/>
    <mergeCell ref="A21:G21"/>
    <mergeCell ref="A22:G22"/>
    <mergeCell ref="A23:G23"/>
    <mergeCell ref="A24:G24"/>
    <mergeCell ref="A25:G25"/>
    <mergeCell ref="A26:G26"/>
    <mergeCell ref="A27:G27"/>
    <mergeCell ref="A30:G30"/>
    <mergeCell ref="A31:G31"/>
    <mergeCell ref="A32:G32"/>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C43"/>
  <sheetViews>
    <sheetView workbookViewId="0">
      <selection activeCell="A2" sqref="A2:G2"/>
    </sheetView>
  </sheetViews>
  <sheetFormatPr baseColWidth="10" defaultColWidth="11.3515625" defaultRowHeight="12.7" x14ac:dyDescent="0.4"/>
  <cols>
    <col min="1" max="1" width="13.1171875" style="36" customWidth="1"/>
    <col min="2" max="2" width="55.1171875" style="36" customWidth="1"/>
    <col min="3" max="16384" width="11.3515625" style="36"/>
  </cols>
  <sheetData>
    <row r="1" spans="1:3" ht="13" thickBot="1" x14ac:dyDescent="0.45">
      <c r="A1" s="41" t="s">
        <v>70</v>
      </c>
      <c r="B1" s="42">
        <v>18</v>
      </c>
      <c r="C1" s="41">
        <f>MAX($A$3:$A$20)-1</f>
        <v>17</v>
      </c>
    </row>
    <row r="2" spans="1:3" ht="13" thickTop="1" x14ac:dyDescent="0.4">
      <c r="A2" s="43" t="s">
        <v>27</v>
      </c>
      <c r="B2" s="43" t="s">
        <v>28</v>
      </c>
      <c r="C2" s="41" t="s">
        <v>29</v>
      </c>
    </row>
    <row r="3" spans="1:3" ht="15.35" x14ac:dyDescent="0.5">
      <c r="A3" s="45">
        <v>1</v>
      </c>
      <c r="B3" s="39" t="s">
        <v>118</v>
      </c>
      <c r="C3" s="47"/>
    </row>
    <row r="4" spans="1:3" ht="15.35" x14ac:dyDescent="0.5">
      <c r="A4" s="45">
        <v>2</v>
      </c>
      <c r="B4" s="39" t="s">
        <v>119</v>
      </c>
      <c r="C4" s="47" t="s">
        <v>30</v>
      </c>
    </row>
    <row r="5" spans="1:3" ht="15.35" x14ac:dyDescent="0.5">
      <c r="A5" s="45">
        <v>3</v>
      </c>
      <c r="B5" s="39" t="s">
        <v>110</v>
      </c>
      <c r="C5" s="46"/>
    </row>
    <row r="6" spans="1:3" ht="15.35" x14ac:dyDescent="0.5">
      <c r="A6" s="45">
        <v>4</v>
      </c>
      <c r="B6" s="39" t="s">
        <v>111</v>
      </c>
      <c r="C6" s="46" t="s">
        <v>30</v>
      </c>
    </row>
    <row r="7" spans="1:3" ht="15.35" x14ac:dyDescent="0.5">
      <c r="A7" s="45">
        <v>5</v>
      </c>
      <c r="B7" s="39" t="s">
        <v>78</v>
      </c>
      <c r="C7" s="46"/>
    </row>
    <row r="8" spans="1:3" ht="15.35" x14ac:dyDescent="0.5">
      <c r="A8" s="45">
        <v>6</v>
      </c>
      <c r="B8" s="39" t="s">
        <v>71</v>
      </c>
      <c r="C8" s="46" t="s">
        <v>30</v>
      </c>
    </row>
    <row r="9" spans="1:3" ht="15.35" x14ac:dyDescent="0.5">
      <c r="A9" s="45">
        <v>7</v>
      </c>
      <c r="B9" s="39" t="s">
        <v>79</v>
      </c>
      <c r="C9" s="47"/>
    </row>
    <row r="10" spans="1:3" ht="15.75" customHeight="1" x14ac:dyDescent="0.5">
      <c r="A10" s="45">
        <v>8</v>
      </c>
      <c r="B10" s="39" t="s">
        <v>80</v>
      </c>
      <c r="C10" s="47" t="s">
        <v>30</v>
      </c>
    </row>
    <row r="11" spans="1:3" ht="14" x14ac:dyDescent="0.4">
      <c r="A11" s="45">
        <v>9</v>
      </c>
      <c r="B11" s="39" t="s">
        <v>114</v>
      </c>
      <c r="C11" s="23"/>
    </row>
    <row r="12" spans="1:3" ht="14" x14ac:dyDescent="0.4">
      <c r="A12" s="45">
        <v>10</v>
      </c>
      <c r="B12" s="39" t="s">
        <v>101</v>
      </c>
      <c r="C12" s="23"/>
    </row>
    <row r="13" spans="1:3" ht="14" x14ac:dyDescent="0.4">
      <c r="A13" s="45">
        <v>11</v>
      </c>
      <c r="B13" s="39" t="s">
        <v>102</v>
      </c>
      <c r="C13" s="23"/>
    </row>
    <row r="14" spans="1:3" ht="14" x14ac:dyDescent="0.4">
      <c r="A14" s="45">
        <v>12</v>
      </c>
      <c r="B14" s="39" t="s">
        <v>103</v>
      </c>
      <c r="C14" s="23"/>
    </row>
    <row r="15" spans="1:3" ht="14" x14ac:dyDescent="0.4">
      <c r="A15" s="45">
        <v>13</v>
      </c>
      <c r="B15" s="39" t="s">
        <v>139</v>
      </c>
      <c r="C15" s="23"/>
    </row>
    <row r="16" spans="1:3" ht="14" x14ac:dyDescent="0.4">
      <c r="A16" s="45">
        <v>14</v>
      </c>
      <c r="B16" s="39" t="s">
        <v>140</v>
      </c>
      <c r="C16" s="23"/>
    </row>
    <row r="17" spans="1:3" ht="14" x14ac:dyDescent="0.4">
      <c r="A17" s="45">
        <v>15</v>
      </c>
      <c r="B17" s="39" t="s">
        <v>180</v>
      </c>
      <c r="C17" s="23"/>
    </row>
    <row r="18" spans="1:3" ht="14" x14ac:dyDescent="0.4">
      <c r="A18" s="45">
        <v>16</v>
      </c>
      <c r="B18" s="39" t="s">
        <v>234</v>
      </c>
      <c r="C18" s="23"/>
    </row>
    <row r="19" spans="1:3" ht="14" x14ac:dyDescent="0.4">
      <c r="A19" s="45">
        <v>17</v>
      </c>
      <c r="B19" s="39" t="s">
        <v>6</v>
      </c>
      <c r="C19" s="41"/>
    </row>
    <row r="20" spans="1:3" ht="14" x14ac:dyDescent="0.4">
      <c r="A20" s="45">
        <v>18</v>
      </c>
      <c r="B20" s="68" t="s">
        <v>255</v>
      </c>
      <c r="C20" s="41"/>
    </row>
    <row r="21" spans="1:3" ht="14" x14ac:dyDescent="0.4">
      <c r="A21" s="45"/>
    </row>
    <row r="22" spans="1:3" ht="14" x14ac:dyDescent="0.4">
      <c r="A22" s="45"/>
    </row>
    <row r="23" spans="1:3" ht="14" x14ac:dyDescent="0.4">
      <c r="A23" s="45"/>
    </row>
    <row r="24" spans="1:3" ht="14" x14ac:dyDescent="0.4">
      <c r="A24" s="45"/>
    </row>
    <row r="32" spans="1:3" ht="14" x14ac:dyDescent="0.45">
      <c r="A32" s="48" t="s">
        <v>81</v>
      </c>
      <c r="B32" s="48">
        <v>11</v>
      </c>
      <c r="C32" s="48">
        <f>MAX($A$33:$A$43)-1</f>
        <v>10</v>
      </c>
    </row>
    <row r="33" spans="1:3" ht="14" x14ac:dyDescent="0.45">
      <c r="A33" s="48">
        <v>1</v>
      </c>
      <c r="B33" s="48" t="s">
        <v>82</v>
      </c>
      <c r="C33" s="48"/>
    </row>
    <row r="34" spans="1:3" ht="14" x14ac:dyDescent="0.45">
      <c r="A34" s="48">
        <v>2</v>
      </c>
      <c r="B34" s="48" t="s">
        <v>83</v>
      </c>
      <c r="C34" s="48"/>
    </row>
    <row r="35" spans="1:3" ht="14" x14ac:dyDescent="0.45">
      <c r="A35" s="48">
        <v>3</v>
      </c>
      <c r="B35" s="48" t="s">
        <v>84</v>
      </c>
      <c r="C35" s="48"/>
    </row>
    <row r="36" spans="1:3" ht="14" x14ac:dyDescent="0.45">
      <c r="A36" s="48">
        <v>4</v>
      </c>
      <c r="B36" s="48" t="s">
        <v>85</v>
      </c>
      <c r="C36" s="48"/>
    </row>
    <row r="37" spans="1:3" ht="14" x14ac:dyDescent="0.45">
      <c r="A37" s="48">
        <v>5</v>
      </c>
      <c r="B37" s="48" t="s">
        <v>86</v>
      </c>
      <c r="C37" s="48"/>
    </row>
    <row r="38" spans="1:3" ht="14" x14ac:dyDescent="0.45">
      <c r="A38" s="48">
        <v>6</v>
      </c>
      <c r="B38" s="48" t="s">
        <v>87</v>
      </c>
      <c r="C38" s="48"/>
    </row>
    <row r="39" spans="1:3" ht="14" x14ac:dyDescent="0.45">
      <c r="A39" s="48">
        <v>7</v>
      </c>
      <c r="B39" s="48" t="s">
        <v>88</v>
      </c>
      <c r="C39" s="48"/>
    </row>
    <row r="40" spans="1:3" ht="14" x14ac:dyDescent="0.45">
      <c r="A40" s="48">
        <v>8</v>
      </c>
      <c r="B40" s="48" t="s">
        <v>89</v>
      </c>
      <c r="C40" s="48"/>
    </row>
    <row r="41" spans="1:3" ht="14" x14ac:dyDescent="0.45">
      <c r="A41" s="48">
        <v>9</v>
      </c>
      <c r="B41" s="48" t="s">
        <v>90</v>
      </c>
      <c r="C41" s="48"/>
    </row>
    <row r="42" spans="1:3" ht="14" x14ac:dyDescent="0.45">
      <c r="A42" s="48">
        <v>10</v>
      </c>
      <c r="B42" s="48" t="s">
        <v>91</v>
      </c>
      <c r="C42" s="48"/>
    </row>
    <row r="43" spans="1:3" ht="14" x14ac:dyDescent="0.45">
      <c r="A43" s="48">
        <v>11</v>
      </c>
      <c r="B43" s="48"/>
      <c r="C43"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15"/>
  <sheetViews>
    <sheetView workbookViewId="0">
      <selection activeCell="A2" sqref="A2:G2"/>
    </sheetView>
  </sheetViews>
  <sheetFormatPr baseColWidth="10" defaultColWidth="11.3515625" defaultRowHeight="12.7" x14ac:dyDescent="0.4"/>
  <cols>
    <col min="1" max="1" width="13.1171875" style="36" customWidth="1"/>
    <col min="2" max="2" width="55.1171875" style="36" customWidth="1"/>
    <col min="3" max="16384" width="11.3515625" style="36"/>
  </cols>
  <sheetData>
    <row r="1" spans="1:4" ht="13" thickBot="1" x14ac:dyDescent="0.45">
      <c r="A1" s="41" t="s">
        <v>100</v>
      </c>
      <c r="B1" s="42">
        <v>13</v>
      </c>
      <c r="C1" s="41">
        <f>MAX($A$3:$A$15)-1</f>
        <v>12</v>
      </c>
    </row>
    <row r="2" spans="1:4" ht="13" thickTop="1" x14ac:dyDescent="0.4">
      <c r="A2" s="43" t="s">
        <v>27</v>
      </c>
      <c r="B2" s="43" t="s">
        <v>28</v>
      </c>
      <c r="C2" s="41" t="s">
        <v>29</v>
      </c>
    </row>
    <row r="3" spans="1:4" ht="15.35" x14ac:dyDescent="0.5">
      <c r="A3" s="45">
        <v>1</v>
      </c>
      <c r="B3" s="39" t="s">
        <v>118</v>
      </c>
      <c r="C3" s="47"/>
    </row>
    <row r="4" spans="1:4" ht="15.35" x14ac:dyDescent="0.5">
      <c r="A4" s="45">
        <v>2</v>
      </c>
      <c r="B4" s="39" t="s">
        <v>119</v>
      </c>
      <c r="C4" s="47" t="s">
        <v>30</v>
      </c>
      <c r="D4" s="15"/>
    </row>
    <row r="5" spans="1:4" ht="15.35" x14ac:dyDescent="0.5">
      <c r="A5" s="45">
        <v>3</v>
      </c>
      <c r="B5" s="39" t="s">
        <v>112</v>
      </c>
      <c r="C5" s="46"/>
      <c r="D5" s="15"/>
    </row>
    <row r="6" spans="1:4" ht="15.35" x14ac:dyDescent="0.5">
      <c r="A6" s="45">
        <v>4</v>
      </c>
      <c r="B6" s="39" t="s">
        <v>113</v>
      </c>
      <c r="C6" s="46" t="s">
        <v>30</v>
      </c>
      <c r="D6" s="15"/>
    </row>
    <row r="7" spans="1:4" ht="15.35" x14ac:dyDescent="0.5">
      <c r="A7" s="45">
        <v>5</v>
      </c>
      <c r="B7" s="39" t="s">
        <v>104</v>
      </c>
      <c r="C7" s="46"/>
      <c r="D7" s="15"/>
    </row>
    <row r="8" spans="1:4" ht="15.35" x14ac:dyDescent="0.5">
      <c r="A8" s="45">
        <v>6</v>
      </c>
      <c r="B8" s="39" t="s">
        <v>105</v>
      </c>
      <c r="C8" s="46"/>
      <c r="D8" s="15"/>
    </row>
    <row r="9" spans="1:4" ht="15.35" x14ac:dyDescent="0.5">
      <c r="A9" s="45">
        <v>7</v>
      </c>
      <c r="B9" s="39" t="s">
        <v>137</v>
      </c>
      <c r="C9" s="46"/>
      <c r="D9" s="15"/>
    </row>
    <row r="10" spans="1:4" ht="101.35" x14ac:dyDescent="0.5">
      <c r="A10" s="45">
        <v>8</v>
      </c>
      <c r="B10" s="39" t="s">
        <v>138</v>
      </c>
      <c r="C10" s="46"/>
      <c r="D10" s="15"/>
    </row>
    <row r="11" spans="1:4" ht="15.35" x14ac:dyDescent="0.5">
      <c r="A11" s="45">
        <v>9</v>
      </c>
      <c r="B11" s="39" t="s">
        <v>141</v>
      </c>
      <c r="C11" s="46"/>
      <c r="D11" s="15"/>
    </row>
    <row r="12" spans="1:4" ht="15.35" x14ac:dyDescent="0.5">
      <c r="A12" s="45">
        <v>10</v>
      </c>
      <c r="B12" s="39" t="s">
        <v>181</v>
      </c>
      <c r="C12" s="46"/>
      <c r="D12" s="15"/>
    </row>
    <row r="13" spans="1:4" ht="15.35" x14ac:dyDescent="0.5">
      <c r="A13" s="45">
        <v>11</v>
      </c>
      <c r="B13" s="39" t="s">
        <v>235</v>
      </c>
      <c r="C13" s="46"/>
      <c r="D13" s="15"/>
    </row>
    <row r="14" spans="1:4" ht="15.35" x14ac:dyDescent="0.5">
      <c r="A14" s="45">
        <v>12</v>
      </c>
      <c r="B14" s="39" t="s">
        <v>77</v>
      </c>
      <c r="C14" s="47"/>
      <c r="D14" s="15"/>
    </row>
    <row r="15" spans="1:4" ht="14" x14ac:dyDescent="0.45">
      <c r="A15" s="45">
        <v>13</v>
      </c>
      <c r="B15" s="68" t="s">
        <v>255</v>
      </c>
      <c r="C15"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C32"/>
  <sheetViews>
    <sheetView workbookViewId="0">
      <selection activeCell="A2" sqref="A2:G2"/>
    </sheetView>
  </sheetViews>
  <sheetFormatPr baseColWidth="10" defaultColWidth="11.3515625" defaultRowHeight="12.7" x14ac:dyDescent="0.4"/>
  <cols>
    <col min="1" max="1" width="11.76171875" style="36" customWidth="1"/>
    <col min="2" max="2" width="56.76171875" style="36" customWidth="1"/>
    <col min="3" max="16384" width="11.3515625" style="36"/>
  </cols>
  <sheetData>
    <row r="1" spans="1:3" ht="13" thickBot="1" x14ac:dyDescent="0.45">
      <c r="A1" s="41" t="s">
        <v>69</v>
      </c>
      <c r="B1" s="42">
        <v>27</v>
      </c>
      <c r="C1" s="41">
        <f>MAX($A$3:$A$29)-1</f>
        <v>26</v>
      </c>
    </row>
    <row r="2" spans="1:3" ht="13" thickTop="1" x14ac:dyDescent="0.4">
      <c r="A2" s="43" t="s">
        <v>27</v>
      </c>
      <c r="B2" s="43" t="s">
        <v>28</v>
      </c>
      <c r="C2" s="41" t="s">
        <v>29</v>
      </c>
    </row>
    <row r="3" spans="1:3" ht="15.35" x14ac:dyDescent="0.5">
      <c r="A3" s="45">
        <v>1</v>
      </c>
      <c r="B3" s="39" t="s">
        <v>120</v>
      </c>
      <c r="C3" s="46"/>
    </row>
    <row r="4" spans="1:3" ht="15.35" x14ac:dyDescent="0.5">
      <c r="A4" s="45">
        <v>2</v>
      </c>
      <c r="B4" s="39" t="s">
        <v>121</v>
      </c>
      <c r="C4" s="46" t="s">
        <v>30</v>
      </c>
    </row>
    <row r="5" spans="1:3" ht="15.35" x14ac:dyDescent="0.5">
      <c r="A5" s="45">
        <v>3</v>
      </c>
      <c r="B5" s="39" t="s">
        <v>106</v>
      </c>
      <c r="C5" s="46"/>
    </row>
    <row r="6" spans="1:3" ht="15.35" x14ac:dyDescent="0.5">
      <c r="A6" s="45">
        <v>4</v>
      </c>
      <c r="B6" s="39" t="s">
        <v>107</v>
      </c>
      <c r="C6" s="46" t="s">
        <v>30</v>
      </c>
    </row>
    <row r="7" spans="1:3" ht="15.35" x14ac:dyDescent="0.5">
      <c r="A7" s="45">
        <v>5</v>
      </c>
      <c r="B7" s="39" t="s">
        <v>108</v>
      </c>
      <c r="C7" s="46"/>
    </row>
    <row r="8" spans="1:3" ht="15.35" x14ac:dyDescent="0.5">
      <c r="A8" s="45">
        <v>6</v>
      </c>
      <c r="B8" s="39" t="s">
        <v>109</v>
      </c>
      <c r="C8" s="46" t="s">
        <v>30</v>
      </c>
    </row>
    <row r="9" spans="1:3" ht="15.35" x14ac:dyDescent="0.5">
      <c r="A9" s="45">
        <v>7</v>
      </c>
      <c r="B9" s="39" t="s">
        <v>73</v>
      </c>
      <c r="C9" s="46"/>
    </row>
    <row r="10" spans="1:3" ht="15.35" x14ac:dyDescent="0.5">
      <c r="A10" s="45">
        <v>8</v>
      </c>
      <c r="B10" s="39" t="s">
        <v>74</v>
      </c>
      <c r="C10" s="46" t="s">
        <v>30</v>
      </c>
    </row>
    <row r="11" spans="1:3" ht="15.35" x14ac:dyDescent="0.5">
      <c r="A11" s="45">
        <v>9</v>
      </c>
      <c r="B11" s="39" t="s">
        <v>75</v>
      </c>
      <c r="C11" s="47"/>
    </row>
    <row r="12" spans="1:3" ht="15.35" x14ac:dyDescent="0.5">
      <c r="A12" s="45">
        <v>10</v>
      </c>
      <c r="B12" s="39" t="s">
        <v>76</v>
      </c>
      <c r="C12" s="47"/>
    </row>
    <row r="13" spans="1:3" ht="15.35" x14ac:dyDescent="0.5">
      <c r="A13" s="45">
        <v>11</v>
      </c>
      <c r="B13" s="39" t="s">
        <v>124</v>
      </c>
      <c r="C13" s="46"/>
    </row>
    <row r="14" spans="1:3" ht="15.35" x14ac:dyDescent="0.5">
      <c r="A14" s="45">
        <v>12</v>
      </c>
      <c r="B14" s="39" t="s">
        <v>125</v>
      </c>
      <c r="C14" s="46"/>
    </row>
    <row r="15" spans="1:3" ht="15.35" x14ac:dyDescent="0.5">
      <c r="A15" s="45">
        <v>13</v>
      </c>
      <c r="B15" s="39" t="s">
        <v>156</v>
      </c>
      <c r="C15" s="46"/>
    </row>
    <row r="16" spans="1:3" ht="15.35" x14ac:dyDescent="0.5">
      <c r="A16" s="45">
        <v>14</v>
      </c>
      <c r="B16" s="39" t="s">
        <v>126</v>
      </c>
      <c r="C16" s="46"/>
    </row>
    <row r="17" spans="1:3" ht="15.35" x14ac:dyDescent="0.5">
      <c r="A17" s="45">
        <v>15</v>
      </c>
      <c r="B17" s="39" t="s">
        <v>127</v>
      </c>
      <c r="C17" s="46"/>
    </row>
    <row r="18" spans="1:3" ht="15.35" x14ac:dyDescent="0.5">
      <c r="A18" s="45">
        <v>16</v>
      </c>
      <c r="B18" s="39" t="s">
        <v>128</v>
      </c>
      <c r="C18" s="46"/>
    </row>
    <row r="19" spans="1:3" ht="15.35" x14ac:dyDescent="0.5">
      <c r="A19" s="45">
        <v>17</v>
      </c>
      <c r="B19" s="39" t="s">
        <v>136</v>
      </c>
      <c r="C19" s="46"/>
    </row>
    <row r="20" spans="1:3" ht="15.35" x14ac:dyDescent="0.5">
      <c r="A20" s="45">
        <v>18</v>
      </c>
      <c r="B20" s="39" t="s">
        <v>142</v>
      </c>
      <c r="C20" s="46"/>
    </row>
    <row r="21" spans="1:3" ht="15.35" x14ac:dyDescent="0.5">
      <c r="A21" s="45">
        <v>19</v>
      </c>
      <c r="B21" s="39" t="s">
        <v>143</v>
      </c>
      <c r="C21" s="46"/>
    </row>
    <row r="22" spans="1:3" ht="15.35" x14ac:dyDescent="0.5">
      <c r="A22" s="45">
        <v>20</v>
      </c>
      <c r="B22" s="39" t="s">
        <v>154</v>
      </c>
      <c r="C22" s="46"/>
    </row>
    <row r="23" spans="1:3" ht="15.35" x14ac:dyDescent="0.5">
      <c r="A23" s="45">
        <v>21</v>
      </c>
      <c r="B23" s="39" t="s">
        <v>144</v>
      </c>
      <c r="C23" s="46"/>
    </row>
    <row r="24" spans="1:3" ht="15.35" x14ac:dyDescent="0.5">
      <c r="A24" s="45">
        <v>22</v>
      </c>
      <c r="B24" s="39" t="s">
        <v>146</v>
      </c>
      <c r="C24" s="46"/>
    </row>
    <row r="25" spans="1:3" ht="15.35" x14ac:dyDescent="0.5">
      <c r="A25" s="45">
        <v>23</v>
      </c>
      <c r="B25" s="39" t="s">
        <v>155</v>
      </c>
      <c r="C25" s="46"/>
    </row>
    <row r="26" spans="1:3" ht="15.35" x14ac:dyDescent="0.5">
      <c r="A26" s="45">
        <v>24</v>
      </c>
      <c r="B26" s="39" t="s">
        <v>180</v>
      </c>
      <c r="C26" s="46"/>
    </row>
    <row r="27" spans="1:3" ht="15.35" x14ac:dyDescent="0.5">
      <c r="A27" s="45">
        <v>25</v>
      </c>
      <c r="B27" s="39" t="s">
        <v>236</v>
      </c>
      <c r="C27" s="46"/>
    </row>
    <row r="28" spans="1:3" ht="15.35" x14ac:dyDescent="0.5">
      <c r="A28" s="45">
        <v>26</v>
      </c>
      <c r="B28" s="39" t="s">
        <v>77</v>
      </c>
      <c r="C28" s="47"/>
    </row>
    <row r="29" spans="1:3" ht="14" x14ac:dyDescent="0.45">
      <c r="A29" s="45">
        <v>27</v>
      </c>
      <c r="B29" s="68" t="s">
        <v>255</v>
      </c>
      <c r="C29" s="48"/>
    </row>
    <row r="30" spans="1:3" ht="15.35" x14ac:dyDescent="0.5">
      <c r="A30" s="46"/>
      <c r="B30" s="48"/>
      <c r="C30" s="46"/>
    </row>
    <row r="31" spans="1:3" ht="15.35" x14ac:dyDescent="0.5">
      <c r="A31" s="46"/>
      <c r="B31" s="48"/>
      <c r="C31" s="46"/>
    </row>
    <row r="32" spans="1:3" ht="15.35" x14ac:dyDescent="0.5">
      <c r="A32" s="46"/>
      <c r="B32" s="48"/>
      <c r="C32"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943C-0733-4C3A-8881-2A4018788DF8}">
  <dimension ref="A1:C27"/>
  <sheetViews>
    <sheetView workbookViewId="0">
      <selection activeCell="A2" sqref="A2:G2"/>
    </sheetView>
  </sheetViews>
  <sheetFormatPr baseColWidth="10" defaultColWidth="11.41015625" defaultRowHeight="15.35" x14ac:dyDescent="0.5"/>
  <cols>
    <col min="1" max="1" width="13.1171875" style="65" customWidth="1"/>
    <col min="2" max="2" width="55.1171875" style="65" customWidth="1"/>
    <col min="3" max="16384" width="11.41015625" style="65"/>
  </cols>
  <sheetData>
    <row r="1" spans="1:3" ht="15.7" thickBot="1" x14ac:dyDescent="0.55000000000000004">
      <c r="A1" s="65" t="s">
        <v>191</v>
      </c>
      <c r="B1" s="65">
        <v>24</v>
      </c>
      <c r="C1" s="65">
        <f>MAX($A$3:$A$26)-1</f>
        <v>23</v>
      </c>
    </row>
    <row r="2" spans="1:3" ht="15.7" thickTop="1" x14ac:dyDescent="0.5">
      <c r="A2" s="66" t="s">
        <v>27</v>
      </c>
      <c r="B2" s="66" t="s">
        <v>28</v>
      </c>
    </row>
    <row r="3" spans="1:3" x14ac:dyDescent="0.5">
      <c r="A3" s="67">
        <v>1</v>
      </c>
      <c r="B3" s="68" t="s">
        <v>196</v>
      </c>
      <c r="C3" s="65" t="s">
        <v>30</v>
      </c>
    </row>
    <row r="4" spans="1:3" x14ac:dyDescent="0.5">
      <c r="A4" s="67">
        <v>2</v>
      </c>
      <c r="B4" s="68" t="s">
        <v>197</v>
      </c>
    </row>
    <row r="5" spans="1:3" x14ac:dyDescent="0.5">
      <c r="A5" s="67">
        <v>3</v>
      </c>
      <c r="B5" s="68" t="s">
        <v>198</v>
      </c>
    </row>
    <row r="6" spans="1:3" x14ac:dyDescent="0.5">
      <c r="A6" s="67">
        <v>4</v>
      </c>
      <c r="B6" s="68" t="s">
        <v>199</v>
      </c>
    </row>
    <row r="7" spans="1:3" x14ac:dyDescent="0.5">
      <c r="A7" s="67">
        <v>5</v>
      </c>
      <c r="B7" s="68" t="s">
        <v>200</v>
      </c>
    </row>
    <row r="8" spans="1:3" x14ac:dyDescent="0.5">
      <c r="A8" s="67">
        <v>6</v>
      </c>
      <c r="B8" s="68" t="s">
        <v>201</v>
      </c>
    </row>
    <row r="9" spans="1:3" x14ac:dyDescent="0.5">
      <c r="A9" s="67">
        <v>7</v>
      </c>
      <c r="B9" s="68" t="s">
        <v>202</v>
      </c>
    </row>
    <row r="10" spans="1:3" ht="25.35" x14ac:dyDescent="0.5">
      <c r="A10" s="67">
        <v>8</v>
      </c>
      <c r="B10" s="69" t="s">
        <v>203</v>
      </c>
    </row>
    <row r="11" spans="1:3" x14ac:dyDescent="0.5">
      <c r="A11" s="67">
        <v>9</v>
      </c>
      <c r="B11" s="69" t="s">
        <v>204</v>
      </c>
    </row>
    <row r="12" spans="1:3" x14ac:dyDescent="0.5">
      <c r="A12" s="67">
        <v>10</v>
      </c>
      <c r="B12" s="68" t="s">
        <v>205</v>
      </c>
    </row>
    <row r="13" spans="1:3" x14ac:dyDescent="0.5">
      <c r="A13" s="67">
        <v>11</v>
      </c>
      <c r="B13" s="68" t="s">
        <v>206</v>
      </c>
    </row>
    <row r="14" spans="1:3" x14ac:dyDescent="0.5">
      <c r="A14" s="67">
        <v>12</v>
      </c>
      <c r="B14" s="68" t="s">
        <v>207</v>
      </c>
    </row>
    <row r="15" spans="1:3" x14ac:dyDescent="0.5">
      <c r="A15" s="67">
        <v>13</v>
      </c>
      <c r="B15" s="68" t="s">
        <v>208</v>
      </c>
    </row>
    <row r="16" spans="1:3" x14ac:dyDescent="0.5">
      <c r="A16" s="67">
        <v>14</v>
      </c>
      <c r="B16" s="68" t="s">
        <v>209</v>
      </c>
    </row>
    <row r="17" spans="1:3" x14ac:dyDescent="0.5">
      <c r="A17" s="67">
        <v>15</v>
      </c>
      <c r="B17" s="68" t="s">
        <v>210</v>
      </c>
    </row>
    <row r="18" spans="1:3" x14ac:dyDescent="0.5">
      <c r="A18" s="67">
        <v>16</v>
      </c>
      <c r="B18" s="68" t="s">
        <v>211</v>
      </c>
    </row>
    <row r="19" spans="1:3" x14ac:dyDescent="0.5">
      <c r="A19" s="67">
        <v>17</v>
      </c>
      <c r="B19" s="68" t="s">
        <v>212</v>
      </c>
    </row>
    <row r="20" spans="1:3" ht="25.35" x14ac:dyDescent="0.5">
      <c r="A20" s="67">
        <v>18</v>
      </c>
      <c r="B20" s="68" t="s">
        <v>213</v>
      </c>
    </row>
    <row r="21" spans="1:3" x14ac:dyDescent="0.5">
      <c r="A21" s="67">
        <v>19</v>
      </c>
      <c r="B21" s="68" t="s">
        <v>214</v>
      </c>
    </row>
    <row r="22" spans="1:3" x14ac:dyDescent="0.5">
      <c r="A22" s="67">
        <v>20</v>
      </c>
      <c r="B22" s="68" t="s">
        <v>215</v>
      </c>
    </row>
    <row r="23" spans="1:3" x14ac:dyDescent="0.5">
      <c r="A23" s="67">
        <v>21</v>
      </c>
      <c r="B23" s="68" t="s">
        <v>216</v>
      </c>
    </row>
    <row r="24" spans="1:3" x14ac:dyDescent="0.5">
      <c r="A24" s="67">
        <v>22</v>
      </c>
      <c r="B24" s="68" t="s">
        <v>217</v>
      </c>
    </row>
    <row r="25" spans="1:3" x14ac:dyDescent="0.5">
      <c r="A25" s="67">
        <v>23</v>
      </c>
      <c r="B25" s="68" t="s">
        <v>256</v>
      </c>
    </row>
    <row r="26" spans="1:3" x14ac:dyDescent="0.5">
      <c r="A26" s="67">
        <v>24</v>
      </c>
      <c r="B26" s="68" t="s">
        <v>255</v>
      </c>
    </row>
    <row r="27" spans="1:3" x14ac:dyDescent="0.5">
      <c r="A27" s="67"/>
      <c r="B27" s="68"/>
      <c r="C27" s="70"/>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6"/>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3" thickBot="1" x14ac:dyDescent="0.45">
      <c r="A1" s="41" t="s">
        <v>123</v>
      </c>
      <c r="B1" s="51">
        <v>14</v>
      </c>
      <c r="C1" s="41">
        <f>MAX($A$3:$A$35)-1</f>
        <v>13</v>
      </c>
    </row>
    <row r="2" spans="1:3" ht="13" thickTop="1" x14ac:dyDescent="0.4">
      <c r="A2" s="43" t="s">
        <v>27</v>
      </c>
      <c r="B2" s="52" t="s">
        <v>28</v>
      </c>
      <c r="C2" s="41" t="s">
        <v>29</v>
      </c>
    </row>
    <row r="3" spans="1:3" x14ac:dyDescent="0.4">
      <c r="A3" s="39">
        <v>1</v>
      </c>
      <c r="B3" s="27" t="s">
        <v>122</v>
      </c>
      <c r="C3" s="39"/>
    </row>
    <row r="4" spans="1:3" x14ac:dyDescent="0.4">
      <c r="A4" s="39">
        <v>2</v>
      </c>
      <c r="B4" s="27" t="s">
        <v>221</v>
      </c>
      <c r="C4" s="39" t="s">
        <v>30</v>
      </c>
    </row>
    <row r="5" spans="1:3" x14ac:dyDescent="0.4">
      <c r="A5" s="39">
        <v>3</v>
      </c>
      <c r="B5" s="27" t="s">
        <v>218</v>
      </c>
      <c r="C5" s="39"/>
    </row>
    <row r="6" spans="1:3" x14ac:dyDescent="0.4">
      <c r="A6" s="39">
        <v>4</v>
      </c>
      <c r="B6" s="27" t="s">
        <v>222</v>
      </c>
      <c r="C6" s="39"/>
    </row>
    <row r="7" spans="1:3" x14ac:dyDescent="0.4">
      <c r="A7" s="39">
        <v>5</v>
      </c>
      <c r="B7" s="27" t="s">
        <v>223</v>
      </c>
      <c r="C7" s="39"/>
    </row>
    <row r="8" spans="1:3" x14ac:dyDescent="0.4">
      <c r="A8" s="39">
        <v>6</v>
      </c>
      <c r="B8" s="27" t="s">
        <v>157</v>
      </c>
      <c r="C8" s="39"/>
    </row>
    <row r="9" spans="1:3" x14ac:dyDescent="0.4">
      <c r="A9" s="39">
        <v>7</v>
      </c>
      <c r="B9" s="27" t="s">
        <v>134</v>
      </c>
      <c r="C9" s="39"/>
    </row>
    <row r="10" spans="1:3" x14ac:dyDescent="0.4">
      <c r="A10" s="39">
        <v>8</v>
      </c>
      <c r="B10" s="27" t="s">
        <v>135</v>
      </c>
      <c r="C10" s="39"/>
    </row>
    <row r="11" spans="1:3" ht="25.35" x14ac:dyDescent="0.4">
      <c r="A11" s="39">
        <v>9</v>
      </c>
      <c r="B11" s="27" t="s">
        <v>220</v>
      </c>
      <c r="C11" s="39"/>
    </row>
    <row r="12" spans="1:3" x14ac:dyDescent="0.4">
      <c r="A12" s="39">
        <v>10</v>
      </c>
      <c r="B12" s="27" t="s">
        <v>219</v>
      </c>
      <c r="C12" s="39"/>
    </row>
    <row r="13" spans="1:3" x14ac:dyDescent="0.4">
      <c r="A13" s="39">
        <v>11</v>
      </c>
      <c r="B13" s="27" t="s">
        <v>229</v>
      </c>
      <c r="C13" s="39"/>
    </row>
    <row r="14" spans="1:3" x14ac:dyDescent="0.4">
      <c r="A14" s="39">
        <v>12</v>
      </c>
      <c r="B14" s="27" t="s">
        <v>238</v>
      </c>
      <c r="C14" s="39"/>
    </row>
    <row r="15" spans="1:3" x14ac:dyDescent="0.4">
      <c r="A15" s="39">
        <v>13</v>
      </c>
      <c r="B15" s="27" t="s">
        <v>6</v>
      </c>
      <c r="C15" s="39"/>
    </row>
    <row r="16" spans="1:3" x14ac:dyDescent="0.4">
      <c r="A16" s="39">
        <v>14</v>
      </c>
      <c r="B16" s="68" t="s">
        <v>255</v>
      </c>
      <c r="C16"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3" thickBot="1" x14ac:dyDescent="0.45">
      <c r="A1" s="41" t="s">
        <v>130</v>
      </c>
      <c r="B1" s="51">
        <v>8</v>
      </c>
      <c r="C1" s="41">
        <f>MAX($A$3:$A$30)-1</f>
        <v>8</v>
      </c>
    </row>
    <row r="2" spans="1:3" ht="13" thickTop="1" x14ac:dyDescent="0.4">
      <c r="A2" s="43" t="s">
        <v>27</v>
      </c>
      <c r="B2" s="52" t="s">
        <v>28</v>
      </c>
      <c r="C2" s="41" t="s">
        <v>29</v>
      </c>
    </row>
    <row r="3" spans="1:3" x14ac:dyDescent="0.4">
      <c r="A3" s="39">
        <v>1</v>
      </c>
      <c r="B3" s="27" t="s">
        <v>224</v>
      </c>
      <c r="C3" s="39"/>
    </row>
    <row r="4" spans="1:3" x14ac:dyDescent="0.4">
      <c r="A4" s="39">
        <v>2</v>
      </c>
      <c r="B4" s="27" t="s">
        <v>225</v>
      </c>
      <c r="C4" s="39" t="s">
        <v>30</v>
      </c>
    </row>
    <row r="5" spans="1:3" x14ac:dyDescent="0.4">
      <c r="A5" s="39">
        <v>3</v>
      </c>
      <c r="B5" s="27" t="s">
        <v>131</v>
      </c>
      <c r="C5" s="39"/>
    </row>
    <row r="6" spans="1:3" x14ac:dyDescent="0.4">
      <c r="A6" s="39">
        <v>4</v>
      </c>
      <c r="B6" s="27" t="s">
        <v>132</v>
      </c>
      <c r="C6" s="39"/>
    </row>
    <row r="7" spans="1:3" x14ac:dyDescent="0.4">
      <c r="A7" s="39">
        <v>5</v>
      </c>
      <c r="B7" s="27" t="s">
        <v>148</v>
      </c>
      <c r="C7" s="39"/>
    </row>
    <row r="8" spans="1:3" x14ac:dyDescent="0.4">
      <c r="A8" s="39">
        <v>6</v>
      </c>
      <c r="B8" s="27" t="s">
        <v>147</v>
      </c>
      <c r="C8" s="39"/>
    </row>
    <row r="9" spans="1:3" x14ac:dyDescent="0.4">
      <c r="A9" s="39">
        <v>7</v>
      </c>
      <c r="B9" s="27" t="s">
        <v>187</v>
      </c>
      <c r="C9" s="39"/>
    </row>
    <row r="10" spans="1:3" x14ac:dyDescent="0.4">
      <c r="A10" s="39">
        <v>8</v>
      </c>
      <c r="B10" s="27" t="s">
        <v>145</v>
      </c>
      <c r="C10" s="39"/>
    </row>
    <row r="11" spans="1:3" x14ac:dyDescent="0.4">
      <c r="A11" s="39">
        <v>9</v>
      </c>
      <c r="B11" s="68" t="s">
        <v>255</v>
      </c>
      <c r="C11" s="39"/>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562-5DC9-4198-84C4-334D255C2B49}">
  <dimension ref="A1:C11"/>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3" thickBot="1" x14ac:dyDescent="0.45">
      <c r="A1" s="41" t="s">
        <v>190</v>
      </c>
      <c r="B1" s="51">
        <v>8</v>
      </c>
      <c r="C1" s="41">
        <f>MAX($A$3:$A$30)-1</f>
        <v>8</v>
      </c>
    </row>
    <row r="2" spans="1:3" ht="13" thickTop="1" x14ac:dyDescent="0.4">
      <c r="A2" s="43" t="s">
        <v>27</v>
      </c>
      <c r="B2" s="52" t="s">
        <v>28</v>
      </c>
      <c r="C2" s="41" t="s">
        <v>29</v>
      </c>
    </row>
    <row r="3" spans="1:3" x14ac:dyDescent="0.4">
      <c r="A3" s="39">
        <v>1</v>
      </c>
      <c r="B3" s="27" t="s">
        <v>224</v>
      </c>
      <c r="C3" s="39"/>
    </row>
    <row r="4" spans="1:3" x14ac:dyDescent="0.4">
      <c r="A4" s="39">
        <v>2</v>
      </c>
      <c r="B4" s="27" t="s">
        <v>225</v>
      </c>
      <c r="C4" s="39" t="s">
        <v>30</v>
      </c>
    </row>
    <row r="5" spans="1:3" x14ac:dyDescent="0.4">
      <c r="A5" s="39">
        <v>3</v>
      </c>
      <c r="B5" s="27" t="s">
        <v>131</v>
      </c>
      <c r="C5" s="39"/>
    </row>
    <row r="6" spans="1:3" x14ac:dyDescent="0.4">
      <c r="A6" s="39">
        <v>4</v>
      </c>
      <c r="B6" s="27" t="s">
        <v>132</v>
      </c>
      <c r="C6" s="39"/>
    </row>
    <row r="7" spans="1:3" x14ac:dyDescent="0.4">
      <c r="A7" s="39">
        <v>5</v>
      </c>
      <c r="B7" s="27" t="s">
        <v>148</v>
      </c>
      <c r="C7" s="39"/>
    </row>
    <row r="8" spans="1:3" x14ac:dyDescent="0.4">
      <c r="A8" s="39">
        <v>6</v>
      </c>
      <c r="B8" s="27" t="s">
        <v>147</v>
      </c>
      <c r="C8" s="39"/>
    </row>
    <row r="9" spans="1:3" x14ac:dyDescent="0.4">
      <c r="A9" s="39">
        <v>7</v>
      </c>
      <c r="B9" s="27" t="s">
        <v>187</v>
      </c>
      <c r="C9" s="39"/>
    </row>
    <row r="10" spans="1:3" x14ac:dyDescent="0.4">
      <c r="A10" s="39">
        <v>8</v>
      </c>
      <c r="B10" s="27" t="s">
        <v>145</v>
      </c>
      <c r="C10" s="39"/>
    </row>
    <row r="11" spans="1:3" x14ac:dyDescent="0.4">
      <c r="A11" s="39">
        <v>9</v>
      </c>
      <c r="B11" s="68" t="s">
        <v>255</v>
      </c>
      <c r="C11" s="39"/>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3" thickBot="1" x14ac:dyDescent="0.45">
      <c r="A1" s="41" t="s">
        <v>149</v>
      </c>
      <c r="B1" s="51">
        <v>5</v>
      </c>
      <c r="C1" s="41">
        <f>MAX($A$3:$A$26)-1</f>
        <v>4</v>
      </c>
    </row>
    <row r="2" spans="1:3" ht="13" thickTop="1" x14ac:dyDescent="0.4">
      <c r="A2" s="43" t="s">
        <v>27</v>
      </c>
      <c r="B2" s="52" t="s">
        <v>28</v>
      </c>
      <c r="C2" s="41" t="s">
        <v>29</v>
      </c>
    </row>
    <row r="3" spans="1:3" ht="25.35" x14ac:dyDescent="0.4">
      <c r="A3" s="39">
        <v>1</v>
      </c>
      <c r="B3" s="27" t="s">
        <v>158</v>
      </c>
      <c r="C3" s="39"/>
    </row>
    <row r="4" spans="1:3" x14ac:dyDescent="0.4">
      <c r="A4" s="39">
        <v>2</v>
      </c>
      <c r="B4" s="27" t="s">
        <v>159</v>
      </c>
      <c r="C4" s="39"/>
    </row>
    <row r="5" spans="1:3" x14ac:dyDescent="0.4">
      <c r="A5" s="39">
        <v>3</v>
      </c>
      <c r="B5" s="64" t="s">
        <v>237</v>
      </c>
      <c r="C5" s="39"/>
    </row>
    <row r="6" spans="1:3" x14ac:dyDescent="0.4">
      <c r="A6" s="39">
        <v>4</v>
      </c>
      <c r="B6" s="27" t="s">
        <v>152</v>
      </c>
      <c r="C6" s="39"/>
    </row>
    <row r="7" spans="1:3" x14ac:dyDescent="0.4">
      <c r="A7" s="39">
        <v>5</v>
      </c>
      <c r="B7" s="68" t="s">
        <v>255</v>
      </c>
      <c r="C7" s="39"/>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4.35" thickBot="1" x14ac:dyDescent="0.5">
      <c r="A1" s="38" t="s">
        <v>150</v>
      </c>
      <c r="B1" s="51">
        <v>4</v>
      </c>
      <c r="C1" s="41">
        <f>MAX($A$6:$A$26)-1</f>
        <v>4</v>
      </c>
    </row>
    <row r="2" spans="1:3" ht="13" thickTop="1" x14ac:dyDescent="0.4">
      <c r="A2" s="43" t="s">
        <v>27</v>
      </c>
      <c r="B2" s="52" t="s">
        <v>28</v>
      </c>
      <c r="C2" s="41" t="s">
        <v>29</v>
      </c>
    </row>
    <row r="3" spans="1:3" ht="25.35" x14ac:dyDescent="0.4">
      <c r="A3" s="39">
        <v>1</v>
      </c>
      <c r="B3" s="27" t="s">
        <v>158</v>
      </c>
      <c r="C3" s="41"/>
    </row>
    <row r="4" spans="1:3" x14ac:dyDescent="0.4">
      <c r="A4" s="39">
        <v>2</v>
      </c>
      <c r="B4" s="27" t="s">
        <v>159</v>
      </c>
      <c r="C4" s="41"/>
    </row>
    <row r="5" spans="1:3" x14ac:dyDescent="0.4">
      <c r="A5" s="39">
        <v>3</v>
      </c>
      <c r="B5" s="64" t="s">
        <v>237</v>
      </c>
      <c r="C5" s="41"/>
    </row>
    <row r="6" spans="1:3" x14ac:dyDescent="0.4">
      <c r="A6" s="39">
        <v>4</v>
      </c>
      <c r="B6" s="27" t="s">
        <v>152</v>
      </c>
      <c r="C6" s="39"/>
    </row>
    <row r="7" spans="1:3" x14ac:dyDescent="0.4">
      <c r="A7" s="39">
        <v>5</v>
      </c>
      <c r="B7" s="68" t="s">
        <v>255</v>
      </c>
      <c r="C7" s="39"/>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C522-705D-4AA7-B4DC-BD05C10D7908}">
  <dimension ref="A1"/>
  <sheetViews>
    <sheetView workbookViewId="0"/>
  </sheetViews>
  <sheetFormatPr baseColWidth="10" defaultColWidth="11.41015625" defaultRowHeight="14" x14ac:dyDescent="0.45"/>
  <cols>
    <col min="1" max="16384" width="11.41015625" style="63"/>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A451-9122-4E5D-8412-05A0B12AD6E0}">
  <dimension ref="A1:C7"/>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4.35" thickBot="1" x14ac:dyDescent="0.5">
      <c r="A1" s="38" t="s">
        <v>257</v>
      </c>
      <c r="B1" s="51">
        <v>5</v>
      </c>
      <c r="C1" s="41">
        <f>MAX($A$6:$A$26)-1</f>
        <v>4</v>
      </c>
    </row>
    <row r="2" spans="1:3" ht="13" thickTop="1" x14ac:dyDescent="0.4">
      <c r="A2" s="43" t="s">
        <v>27</v>
      </c>
      <c r="B2" s="52" t="s">
        <v>28</v>
      </c>
      <c r="C2" s="41" t="s">
        <v>29</v>
      </c>
    </row>
    <row r="3" spans="1:3" ht="25.35" x14ac:dyDescent="0.4">
      <c r="A3" s="39">
        <v>1</v>
      </c>
      <c r="B3" s="27" t="s">
        <v>158</v>
      </c>
      <c r="C3" s="41"/>
    </row>
    <row r="4" spans="1:3" x14ac:dyDescent="0.4">
      <c r="A4" s="39">
        <v>2</v>
      </c>
      <c r="B4" s="27" t="s">
        <v>159</v>
      </c>
      <c r="C4" s="41"/>
    </row>
    <row r="5" spans="1:3" x14ac:dyDescent="0.4">
      <c r="A5" s="39">
        <v>3</v>
      </c>
      <c r="B5" s="64" t="s">
        <v>237</v>
      </c>
      <c r="C5" s="41"/>
    </row>
    <row r="6" spans="1:3" x14ac:dyDescent="0.4">
      <c r="A6" s="39">
        <v>4</v>
      </c>
      <c r="B6" s="27" t="s">
        <v>152</v>
      </c>
      <c r="C6" s="39"/>
    </row>
    <row r="7" spans="1:3" x14ac:dyDescent="0.4">
      <c r="A7" s="39">
        <v>5</v>
      </c>
      <c r="B7" s="68" t="s">
        <v>255</v>
      </c>
      <c r="C7" s="39"/>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16384" width="11.3515625" style="36"/>
  </cols>
  <sheetData>
    <row r="1" spans="1:3" ht="13" thickBot="1" x14ac:dyDescent="0.45">
      <c r="A1" s="41" t="s">
        <v>160</v>
      </c>
      <c r="B1" s="51">
        <v>5</v>
      </c>
      <c r="C1" s="41">
        <f>MAX($A$3:$A$26)-1</f>
        <v>4</v>
      </c>
    </row>
    <row r="2" spans="1:3" ht="13" thickTop="1" x14ac:dyDescent="0.4">
      <c r="A2" s="43" t="s">
        <v>27</v>
      </c>
      <c r="B2" s="52" t="s">
        <v>28</v>
      </c>
      <c r="C2" s="41" t="s">
        <v>29</v>
      </c>
    </row>
    <row r="3" spans="1:3" x14ac:dyDescent="0.4">
      <c r="A3" s="39">
        <v>1</v>
      </c>
      <c r="B3" s="27" t="s">
        <v>132</v>
      </c>
      <c r="C3" s="39"/>
    </row>
    <row r="4" spans="1:3" x14ac:dyDescent="0.4">
      <c r="A4" s="39">
        <v>2</v>
      </c>
      <c r="B4" s="27" t="s">
        <v>148</v>
      </c>
      <c r="C4" s="39"/>
    </row>
    <row r="5" spans="1:3" x14ac:dyDescent="0.4">
      <c r="A5" s="39">
        <v>3</v>
      </c>
      <c r="B5" s="64" t="s">
        <v>173</v>
      </c>
      <c r="C5" s="39"/>
    </row>
    <row r="6" spans="1:3" x14ac:dyDescent="0.4">
      <c r="A6" s="39">
        <v>4</v>
      </c>
      <c r="B6" s="27" t="s">
        <v>145</v>
      </c>
      <c r="C6" s="39"/>
    </row>
    <row r="7" spans="1:3" x14ac:dyDescent="0.4">
      <c r="A7" s="39">
        <v>5</v>
      </c>
      <c r="B7" s="68" t="s">
        <v>255</v>
      </c>
      <c r="C7" s="39"/>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3" width="11.3515625" style="36"/>
    <col min="4" max="4" width="6.87890625" style="36" bestFit="1" customWidth="1"/>
    <col min="5" max="6" width="6.76171875" style="36" bestFit="1" customWidth="1"/>
    <col min="7" max="16384" width="11.3515625" style="36"/>
  </cols>
  <sheetData>
    <row r="1" spans="1:7" ht="13" thickBot="1" x14ac:dyDescent="0.45">
      <c r="A1" s="41" t="s">
        <v>174</v>
      </c>
      <c r="B1" s="51">
        <v>8</v>
      </c>
      <c r="C1" s="41">
        <f>MAX($A$3:$A$33)-1</f>
        <v>11</v>
      </c>
      <c r="D1" s="41" t="s">
        <v>174</v>
      </c>
      <c r="E1" s="41" t="s">
        <v>175</v>
      </c>
      <c r="F1" s="41" t="s">
        <v>226</v>
      </c>
      <c r="G1" s="41" t="s">
        <v>176</v>
      </c>
    </row>
    <row r="2" spans="1:7" ht="13" thickTop="1" x14ac:dyDescent="0.4">
      <c r="A2" s="43" t="s">
        <v>27</v>
      </c>
      <c r="B2" s="52" t="s">
        <v>28</v>
      </c>
      <c r="C2" s="41" t="s">
        <v>29</v>
      </c>
      <c r="D2" s="36">
        <v>11</v>
      </c>
      <c r="E2" s="36">
        <v>11</v>
      </c>
      <c r="F2" s="36">
        <v>11</v>
      </c>
      <c r="G2" s="36">
        <v>11</v>
      </c>
    </row>
    <row r="3" spans="1:7" x14ac:dyDescent="0.4">
      <c r="A3" s="39">
        <v>1</v>
      </c>
      <c r="B3" s="27" t="s">
        <v>182</v>
      </c>
      <c r="C3" s="39"/>
    </row>
    <row r="4" spans="1:7" x14ac:dyDescent="0.4">
      <c r="A4" s="39">
        <v>2</v>
      </c>
      <c r="B4" s="27" t="s">
        <v>183</v>
      </c>
      <c r="C4" s="39" t="s">
        <v>30</v>
      </c>
    </row>
    <row r="5" spans="1:7" x14ac:dyDescent="0.4">
      <c r="A5" s="39">
        <v>3</v>
      </c>
      <c r="B5" s="27" t="s">
        <v>184</v>
      </c>
      <c r="C5" s="39"/>
    </row>
    <row r="6" spans="1:7" ht="25.35" x14ac:dyDescent="0.4">
      <c r="A6" s="39">
        <v>4</v>
      </c>
      <c r="B6" s="27" t="s">
        <v>185</v>
      </c>
      <c r="C6" s="39"/>
    </row>
    <row r="7" spans="1:7" x14ac:dyDescent="0.4">
      <c r="A7" s="39">
        <v>5</v>
      </c>
      <c r="B7" s="27" t="s">
        <v>186</v>
      </c>
      <c r="C7" s="39"/>
    </row>
    <row r="8" spans="1:7" x14ac:dyDescent="0.4">
      <c r="A8" s="39">
        <v>6</v>
      </c>
      <c r="B8" s="27" t="s">
        <v>159</v>
      </c>
      <c r="C8" s="39"/>
    </row>
    <row r="9" spans="1:7" x14ac:dyDescent="0.4">
      <c r="A9" s="39">
        <v>7</v>
      </c>
      <c r="B9" s="27" t="s">
        <v>187</v>
      </c>
      <c r="C9" s="39"/>
    </row>
    <row r="10" spans="1:7" x14ac:dyDescent="0.4">
      <c r="A10" s="39">
        <v>8</v>
      </c>
      <c r="B10" s="27" t="s">
        <v>188</v>
      </c>
      <c r="C10" s="39"/>
    </row>
    <row r="11" spans="1:7" x14ac:dyDescent="0.4">
      <c r="A11" s="39">
        <v>9</v>
      </c>
      <c r="B11" s="27" t="s">
        <v>189</v>
      </c>
      <c r="C11" s="39"/>
    </row>
    <row r="12" spans="1:7" x14ac:dyDescent="0.4">
      <c r="A12" s="39">
        <v>10</v>
      </c>
      <c r="B12" s="36" t="s">
        <v>228</v>
      </c>
      <c r="C12" s="39"/>
    </row>
    <row r="13" spans="1:7" x14ac:dyDescent="0.4">
      <c r="A13" s="39">
        <v>11</v>
      </c>
      <c r="B13" s="27" t="s">
        <v>145</v>
      </c>
      <c r="C13" s="39"/>
    </row>
    <row r="14" spans="1:7" x14ac:dyDescent="0.4">
      <c r="A14" s="39">
        <v>12</v>
      </c>
      <c r="B14" s="68" t="s">
        <v>255</v>
      </c>
      <c r="C14" s="39"/>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ADF8-9255-4F0A-8765-B370DDCA27FB}">
  <dimension ref="A1:G4"/>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3" width="11.3515625" style="36"/>
    <col min="4" max="4" width="6.87890625" style="36" bestFit="1" customWidth="1"/>
    <col min="5" max="6" width="6.76171875" style="36" bestFit="1" customWidth="1"/>
    <col min="7" max="16384" width="11.3515625" style="36"/>
  </cols>
  <sheetData>
    <row r="1" spans="1:7" ht="13" thickBot="1" x14ac:dyDescent="0.45">
      <c r="A1" s="41" t="s">
        <v>258</v>
      </c>
      <c r="B1" s="51">
        <v>2</v>
      </c>
      <c r="C1" s="41">
        <f>MAX($A$3:$A$23)-1</f>
        <v>1</v>
      </c>
      <c r="D1" s="41"/>
      <c r="E1" s="41"/>
      <c r="F1" s="41"/>
      <c r="G1" s="41"/>
    </row>
    <row r="2" spans="1:7" ht="13" thickTop="1" x14ac:dyDescent="0.4">
      <c r="A2" s="43" t="s">
        <v>27</v>
      </c>
      <c r="B2" s="52" t="s">
        <v>28</v>
      </c>
      <c r="C2" s="41" t="s">
        <v>29</v>
      </c>
    </row>
    <row r="3" spans="1:7" x14ac:dyDescent="0.4">
      <c r="A3" s="39">
        <v>1</v>
      </c>
      <c r="B3" s="27" t="s">
        <v>145</v>
      </c>
      <c r="C3" s="39"/>
    </row>
    <row r="4" spans="1:7" x14ac:dyDescent="0.4">
      <c r="A4" s="39">
        <v>2</v>
      </c>
      <c r="B4" s="68" t="s">
        <v>255</v>
      </c>
      <c r="C4" s="39"/>
    </row>
  </sheetData>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8EDF-FE8F-415B-925F-A0ECBA63F3B6}">
  <dimension ref="A1:G4"/>
  <sheetViews>
    <sheetView workbookViewId="0">
      <selection activeCell="A2" sqref="A2:G2"/>
    </sheetView>
  </sheetViews>
  <sheetFormatPr baseColWidth="10" defaultColWidth="11.3515625" defaultRowHeight="12.7" x14ac:dyDescent="0.4"/>
  <cols>
    <col min="1" max="1" width="13.1171875" style="36" customWidth="1"/>
    <col min="2" max="2" width="62" style="36" customWidth="1"/>
    <col min="3" max="3" width="11.3515625" style="36"/>
    <col min="4" max="4" width="6.87890625" style="36" bestFit="1" customWidth="1"/>
    <col min="5" max="6" width="6.76171875" style="36" bestFit="1" customWidth="1"/>
    <col min="7" max="16384" width="11.3515625" style="36"/>
  </cols>
  <sheetData>
    <row r="1" spans="1:7" ht="13" thickBot="1" x14ac:dyDescent="0.45">
      <c r="A1" s="41" t="s">
        <v>259</v>
      </c>
      <c r="B1" s="51">
        <v>2</v>
      </c>
      <c r="C1" s="41">
        <f>MAX($A$3:$A$23)-1</f>
        <v>1</v>
      </c>
      <c r="D1" s="41"/>
      <c r="E1" s="41"/>
      <c r="F1" s="41"/>
      <c r="G1" s="41"/>
    </row>
    <row r="2" spans="1:7" ht="13" thickTop="1" x14ac:dyDescent="0.4">
      <c r="A2" s="43" t="s">
        <v>27</v>
      </c>
      <c r="B2" s="52" t="s">
        <v>28</v>
      </c>
      <c r="C2" s="41" t="s">
        <v>29</v>
      </c>
    </row>
    <row r="3" spans="1:7" x14ac:dyDescent="0.4">
      <c r="A3" s="39">
        <v>1</v>
      </c>
      <c r="B3" s="27" t="s">
        <v>145</v>
      </c>
      <c r="C3" s="39"/>
    </row>
    <row r="4" spans="1:7" x14ac:dyDescent="0.4">
      <c r="A4" s="39">
        <v>2</v>
      </c>
      <c r="B4" s="68" t="s">
        <v>255</v>
      </c>
      <c r="C4" s="39"/>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B5CC8-B7DD-40AE-9395-0365420D14D7}">
  <dimension ref="A1:C7"/>
  <sheetViews>
    <sheetView workbookViewId="0">
      <selection sqref="A1:C1"/>
    </sheetView>
  </sheetViews>
  <sheetFormatPr baseColWidth="10" defaultColWidth="11.41015625" defaultRowHeight="14" x14ac:dyDescent="0.45"/>
  <cols>
    <col min="1" max="3" width="27.5859375" style="81" customWidth="1"/>
    <col min="4" max="16384" width="11.41015625" style="81"/>
  </cols>
  <sheetData>
    <row r="1" spans="1:3" s="80" customFormat="1" ht="15" x14ac:dyDescent="0.45">
      <c r="A1" s="104" t="s">
        <v>49</v>
      </c>
      <c r="B1" s="104"/>
      <c r="C1" s="104"/>
    </row>
    <row r="2" spans="1:3" s="80" customFormat="1" ht="79.7" customHeight="1" x14ac:dyDescent="0.45">
      <c r="A2" s="102" t="s">
        <v>239</v>
      </c>
      <c r="B2" s="103"/>
      <c r="C2" s="103"/>
    </row>
    <row r="3" spans="1:3" s="80" customFormat="1" ht="66.2" customHeight="1" x14ac:dyDescent="0.45">
      <c r="A3" s="102" t="s">
        <v>61</v>
      </c>
      <c r="B3" s="103"/>
      <c r="C3" s="103"/>
    </row>
    <row r="4" spans="1:3" s="80" customFormat="1" ht="45" customHeight="1" x14ac:dyDescent="0.45">
      <c r="A4" s="102" t="s">
        <v>50</v>
      </c>
      <c r="B4" s="103"/>
      <c r="C4" s="103"/>
    </row>
    <row r="5" spans="1:3" s="80" customFormat="1" ht="45" customHeight="1" x14ac:dyDescent="0.45">
      <c r="A5" s="102" t="s">
        <v>62</v>
      </c>
      <c r="B5" s="102"/>
      <c r="C5" s="102"/>
    </row>
    <row r="6" spans="1:3" s="80" customFormat="1" ht="70.2" customHeight="1" x14ac:dyDescent="0.45">
      <c r="A6" s="102" t="s">
        <v>63</v>
      </c>
      <c r="B6" s="103"/>
      <c r="C6" s="103"/>
    </row>
    <row r="7" spans="1:3" s="80" customFormat="1" ht="65.25" customHeight="1" x14ac:dyDescent="0.45">
      <c r="A7" s="102" t="s">
        <v>240</v>
      </c>
      <c r="B7" s="103"/>
      <c r="C7" s="103"/>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E942-C53C-4A88-BC77-9DD82C0822C8}">
  <dimension ref="A1:D16"/>
  <sheetViews>
    <sheetView workbookViewId="0"/>
  </sheetViews>
  <sheetFormatPr baseColWidth="10" defaultColWidth="11.41015625" defaultRowHeight="15.35" x14ac:dyDescent="0.5"/>
  <cols>
    <col min="1" max="3" width="27.5859375" style="84" customWidth="1"/>
    <col min="4" max="16384" width="11.41015625" style="84"/>
  </cols>
  <sheetData>
    <row r="1" spans="1:4" s="83" customFormat="1" x14ac:dyDescent="0.45">
      <c r="A1" s="82" t="s">
        <v>9</v>
      </c>
      <c r="B1" s="82"/>
      <c r="C1" s="82"/>
      <c r="D1" s="82"/>
    </row>
    <row r="2" spans="1:4" s="83" customFormat="1" ht="72" customHeight="1" x14ac:dyDescent="0.45">
      <c r="A2" s="105" t="s">
        <v>21</v>
      </c>
      <c r="B2" s="106"/>
      <c r="C2" s="106"/>
    </row>
    <row r="3" spans="1:4" s="83" customFormat="1" ht="59.45" customHeight="1" x14ac:dyDescent="0.45">
      <c r="A3" s="105" t="s">
        <v>22</v>
      </c>
      <c r="B3" s="106"/>
      <c r="C3" s="106"/>
    </row>
    <row r="4" spans="1:4" s="83" customFormat="1" ht="108" customHeight="1" x14ac:dyDescent="0.45">
      <c r="A4" s="105" t="s">
        <v>23</v>
      </c>
      <c r="B4" s="106"/>
      <c r="C4" s="106"/>
    </row>
    <row r="5" spans="1:4" s="83" customFormat="1" ht="154.5" customHeight="1" x14ac:dyDescent="0.45">
      <c r="A5" s="105" t="s">
        <v>24</v>
      </c>
      <c r="B5" s="105"/>
      <c r="C5" s="105"/>
    </row>
    <row r="6" spans="1:4" s="83" customFormat="1" ht="141.94999999999999" customHeight="1" x14ac:dyDescent="0.45">
      <c r="A6" s="105" t="s">
        <v>25</v>
      </c>
      <c r="B6" s="105"/>
      <c r="C6" s="105"/>
    </row>
    <row r="7" spans="1:4" s="83" customFormat="1" ht="195.2" customHeight="1" x14ac:dyDescent="0.45">
      <c r="A7" s="105" t="s">
        <v>241</v>
      </c>
      <c r="B7" s="106"/>
      <c r="C7" s="106"/>
    </row>
    <row r="8" spans="1:4" s="83" customFormat="1" ht="79.7" customHeight="1" x14ac:dyDescent="0.45">
      <c r="A8" s="105" t="s">
        <v>47</v>
      </c>
      <c r="B8" s="106"/>
      <c r="C8" s="106"/>
    </row>
    <row r="9" spans="1:4" x14ac:dyDescent="0.5">
      <c r="A9" s="107"/>
      <c r="B9" s="107"/>
      <c r="C9" s="107"/>
    </row>
    <row r="10" spans="1:4" x14ac:dyDescent="0.5">
      <c r="A10" s="107"/>
      <c r="B10" s="107"/>
      <c r="C10" s="107"/>
    </row>
    <row r="11" spans="1:4" x14ac:dyDescent="0.5">
      <c r="A11" s="107"/>
      <c r="B11" s="107"/>
      <c r="C11" s="107"/>
    </row>
    <row r="12" spans="1:4" x14ac:dyDescent="0.5">
      <c r="A12" s="107"/>
      <c r="B12" s="107"/>
      <c r="C12" s="107"/>
    </row>
    <row r="13" spans="1:4" x14ac:dyDescent="0.5">
      <c r="A13" s="107"/>
      <c r="B13" s="107"/>
      <c r="C13" s="107"/>
    </row>
    <row r="14" spans="1:4" x14ac:dyDescent="0.5">
      <c r="A14" s="107"/>
      <c r="B14" s="107"/>
      <c r="C14" s="107"/>
    </row>
    <row r="15" spans="1:4" x14ac:dyDescent="0.5">
      <c r="A15" s="107"/>
      <c r="B15" s="107"/>
      <c r="C15" s="107"/>
    </row>
    <row r="16" spans="1:4" x14ac:dyDescent="0.5">
      <c r="A16" s="107"/>
      <c r="B16" s="107"/>
      <c r="C16" s="107"/>
    </row>
  </sheetData>
  <sheetProtection algorithmName="SHA-512" hashValue="w3LroHQa9l4cOmMOArNuvjyluoxnqeKUlebmAeUftYJ1neZ931/bWaKAfM3Wk1Lol9gWch971Pa1lyroGjko5w==" saltValue="9dOGLywZfCXPo5RX8Z6vl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B6D6-6CF1-46BA-A6EE-1DB2C9622C11}">
  <sheetPr>
    <pageSetUpPr fitToPage="1"/>
  </sheetPr>
  <dimension ref="A1:E11"/>
  <sheetViews>
    <sheetView workbookViewId="0">
      <selection sqref="A1:C1"/>
    </sheetView>
  </sheetViews>
  <sheetFormatPr baseColWidth="10" defaultColWidth="11.41015625" defaultRowHeight="15.35" x14ac:dyDescent="0.5"/>
  <cols>
    <col min="1" max="3" width="27.5859375" style="85" customWidth="1"/>
    <col min="4" max="16384" width="11.41015625" style="85"/>
  </cols>
  <sheetData>
    <row r="1" spans="1:5" ht="27.75" customHeight="1" x14ac:dyDescent="0.5">
      <c r="A1" s="108" t="s">
        <v>242</v>
      </c>
      <c r="B1" s="108"/>
      <c r="C1" s="108"/>
    </row>
    <row r="2" spans="1:5" s="86" customFormat="1" ht="100.2" customHeight="1" x14ac:dyDescent="0.45">
      <c r="A2" s="105" t="s">
        <v>243</v>
      </c>
      <c r="B2" s="106"/>
      <c r="C2" s="106"/>
      <c r="E2" s="87"/>
    </row>
    <row r="3" spans="1:5" s="86" customFormat="1" ht="45" customHeight="1" x14ac:dyDescent="0.45">
      <c r="A3" s="105" t="s">
        <v>244</v>
      </c>
      <c r="B3" s="106"/>
      <c r="C3" s="106"/>
      <c r="E3" s="87"/>
    </row>
    <row r="4" spans="1:5" s="86" customFormat="1" ht="66.75" customHeight="1" x14ac:dyDescent="0.45">
      <c r="A4" s="109" t="s">
        <v>245</v>
      </c>
      <c r="B4" s="110"/>
      <c r="C4" s="111"/>
      <c r="E4" s="87"/>
    </row>
    <row r="5" spans="1:5" ht="30.7" x14ac:dyDescent="0.5">
      <c r="A5" s="88" t="s">
        <v>31</v>
      </c>
      <c r="B5" s="88" t="s">
        <v>33</v>
      </c>
    </row>
    <row r="6" spans="1:5" x14ac:dyDescent="0.5">
      <c r="A6" s="89">
        <v>1379</v>
      </c>
      <c r="B6" s="89">
        <v>1380</v>
      </c>
    </row>
    <row r="7" spans="1:5" x14ac:dyDescent="0.5">
      <c r="A7" s="89">
        <v>179.34</v>
      </c>
      <c r="B7" s="89">
        <v>179</v>
      </c>
    </row>
    <row r="8" spans="1:5" x14ac:dyDescent="0.5">
      <c r="A8" s="89">
        <v>80.12</v>
      </c>
      <c r="B8" s="89">
        <v>80.099999999999994</v>
      </c>
    </row>
    <row r="9" spans="1:5" x14ac:dyDescent="0.5">
      <c r="A9" s="89">
        <v>7.8</v>
      </c>
      <c r="B9" s="90">
        <v>7.8</v>
      </c>
    </row>
    <row r="10" spans="1:5" ht="24" hidden="1" customHeight="1" x14ac:dyDescent="0.5">
      <c r="A10" s="112"/>
      <c r="B10" s="113"/>
      <c r="C10" s="113"/>
    </row>
    <row r="11" spans="1:5" x14ac:dyDescent="0.5">
      <c r="A11" s="89">
        <v>7.8320000000000001E-2</v>
      </c>
      <c r="B11" s="91">
        <v>7.8299999999999995E-2</v>
      </c>
    </row>
  </sheetData>
  <sheetProtection algorithmName="SHA-512" hashValue="4L5Z2RoxpIzHEkDvv1bum4kiiOvyIpIZ+IVoxmHamu+QB015ZWn7sjB3uHMFRGDdfZh9LXYYncsJIRfJ3ITx1A==" saltValue="H7Q5Yo989VW6yRPeFEhP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3985-9208-4A9F-B1C7-88C31EDCE589}">
  <dimension ref="A1:H20"/>
  <sheetViews>
    <sheetView zoomScaleNormal="100" workbookViewId="0">
      <selection sqref="A1:H1"/>
    </sheetView>
  </sheetViews>
  <sheetFormatPr baseColWidth="10" defaultColWidth="11.41015625" defaultRowHeight="14" x14ac:dyDescent="0.45"/>
  <cols>
    <col min="1" max="8" width="10.5859375" style="93" customWidth="1"/>
    <col min="9" max="256" width="11.41015625" style="93"/>
    <col min="257" max="264" width="10.5859375" style="93" customWidth="1"/>
    <col min="265" max="512" width="11.41015625" style="93"/>
    <col min="513" max="520" width="10.5859375" style="93" customWidth="1"/>
    <col min="521" max="768" width="11.41015625" style="93"/>
    <col min="769" max="776" width="10.5859375" style="93" customWidth="1"/>
    <col min="777" max="1024" width="11.41015625" style="93"/>
    <col min="1025" max="1032" width="10.5859375" style="93" customWidth="1"/>
    <col min="1033" max="1280" width="11.41015625" style="93"/>
    <col min="1281" max="1288" width="10.5859375" style="93" customWidth="1"/>
    <col min="1289" max="1536" width="11.41015625" style="93"/>
    <col min="1537" max="1544" width="10.5859375" style="93" customWidth="1"/>
    <col min="1545" max="1792" width="11.41015625" style="93"/>
    <col min="1793" max="1800" width="10.5859375" style="93" customWidth="1"/>
    <col min="1801" max="2048" width="11.41015625" style="93"/>
    <col min="2049" max="2056" width="10.5859375" style="93" customWidth="1"/>
    <col min="2057" max="2304" width="11.41015625" style="93"/>
    <col min="2305" max="2312" width="10.5859375" style="93" customWidth="1"/>
    <col min="2313" max="2560" width="11.41015625" style="93"/>
    <col min="2561" max="2568" width="10.5859375" style="93" customWidth="1"/>
    <col min="2569" max="2816" width="11.41015625" style="93"/>
    <col min="2817" max="2824" width="10.5859375" style="93" customWidth="1"/>
    <col min="2825" max="3072" width="11.41015625" style="93"/>
    <col min="3073" max="3080" width="10.5859375" style="93" customWidth="1"/>
    <col min="3081" max="3328" width="11.41015625" style="93"/>
    <col min="3329" max="3336" width="10.5859375" style="93" customWidth="1"/>
    <col min="3337" max="3584" width="11.41015625" style="93"/>
    <col min="3585" max="3592" width="10.5859375" style="93" customWidth="1"/>
    <col min="3593" max="3840" width="11.41015625" style="93"/>
    <col min="3841" max="3848" width="10.5859375" style="93" customWidth="1"/>
    <col min="3849" max="4096" width="11.41015625" style="93"/>
    <col min="4097" max="4104" width="10.5859375" style="93" customWidth="1"/>
    <col min="4105" max="4352" width="11.41015625" style="93"/>
    <col min="4353" max="4360" width="10.5859375" style="93" customWidth="1"/>
    <col min="4361" max="4608" width="11.41015625" style="93"/>
    <col min="4609" max="4616" width="10.5859375" style="93" customWidth="1"/>
    <col min="4617" max="4864" width="11.41015625" style="93"/>
    <col min="4865" max="4872" width="10.5859375" style="93" customWidth="1"/>
    <col min="4873" max="5120" width="11.41015625" style="93"/>
    <col min="5121" max="5128" width="10.5859375" style="93" customWidth="1"/>
    <col min="5129" max="5376" width="11.41015625" style="93"/>
    <col min="5377" max="5384" width="10.5859375" style="93" customWidth="1"/>
    <col min="5385" max="5632" width="11.41015625" style="93"/>
    <col min="5633" max="5640" width="10.5859375" style="93" customWidth="1"/>
    <col min="5641" max="5888" width="11.41015625" style="93"/>
    <col min="5889" max="5896" width="10.5859375" style="93" customWidth="1"/>
    <col min="5897" max="6144" width="11.41015625" style="93"/>
    <col min="6145" max="6152" width="10.5859375" style="93" customWidth="1"/>
    <col min="6153" max="6400" width="11.41015625" style="93"/>
    <col min="6401" max="6408" width="10.5859375" style="93" customWidth="1"/>
    <col min="6409" max="6656" width="11.41015625" style="93"/>
    <col min="6657" max="6664" width="10.5859375" style="93" customWidth="1"/>
    <col min="6665" max="6912" width="11.41015625" style="93"/>
    <col min="6913" max="6920" width="10.5859375" style="93" customWidth="1"/>
    <col min="6921" max="7168" width="11.41015625" style="93"/>
    <col min="7169" max="7176" width="10.5859375" style="93" customWidth="1"/>
    <col min="7177" max="7424" width="11.41015625" style="93"/>
    <col min="7425" max="7432" width="10.5859375" style="93" customWidth="1"/>
    <col min="7433" max="7680" width="11.41015625" style="93"/>
    <col min="7681" max="7688" width="10.5859375" style="93" customWidth="1"/>
    <col min="7689" max="7936" width="11.41015625" style="93"/>
    <col min="7937" max="7944" width="10.5859375" style="93" customWidth="1"/>
    <col min="7945" max="8192" width="11.41015625" style="93"/>
    <col min="8193" max="8200" width="10.5859375" style="93" customWidth="1"/>
    <col min="8201" max="8448" width="11.41015625" style="93"/>
    <col min="8449" max="8456" width="10.5859375" style="93" customWidth="1"/>
    <col min="8457" max="8704" width="11.41015625" style="93"/>
    <col min="8705" max="8712" width="10.5859375" style="93" customWidth="1"/>
    <col min="8713" max="8960" width="11.41015625" style="93"/>
    <col min="8961" max="8968" width="10.5859375" style="93" customWidth="1"/>
    <col min="8969" max="9216" width="11.41015625" style="93"/>
    <col min="9217" max="9224" width="10.5859375" style="93" customWidth="1"/>
    <col min="9225" max="9472" width="11.41015625" style="93"/>
    <col min="9473" max="9480" width="10.5859375" style="93" customWidth="1"/>
    <col min="9481" max="9728" width="11.41015625" style="93"/>
    <col min="9729" max="9736" width="10.5859375" style="93" customWidth="1"/>
    <col min="9737" max="9984" width="11.41015625" style="93"/>
    <col min="9985" max="9992" width="10.5859375" style="93" customWidth="1"/>
    <col min="9993" max="10240" width="11.41015625" style="93"/>
    <col min="10241" max="10248" width="10.5859375" style="93" customWidth="1"/>
    <col min="10249" max="10496" width="11.41015625" style="93"/>
    <col min="10497" max="10504" width="10.5859375" style="93" customWidth="1"/>
    <col min="10505" max="10752" width="11.41015625" style="93"/>
    <col min="10753" max="10760" width="10.5859375" style="93" customWidth="1"/>
    <col min="10761" max="11008" width="11.41015625" style="93"/>
    <col min="11009" max="11016" width="10.5859375" style="93" customWidth="1"/>
    <col min="11017" max="11264" width="11.41015625" style="93"/>
    <col min="11265" max="11272" width="10.5859375" style="93" customWidth="1"/>
    <col min="11273" max="11520" width="11.41015625" style="93"/>
    <col min="11521" max="11528" width="10.5859375" style="93" customWidth="1"/>
    <col min="11529" max="11776" width="11.41015625" style="93"/>
    <col min="11777" max="11784" width="10.5859375" style="93" customWidth="1"/>
    <col min="11785" max="12032" width="11.41015625" style="93"/>
    <col min="12033" max="12040" width="10.5859375" style="93" customWidth="1"/>
    <col min="12041" max="12288" width="11.41015625" style="93"/>
    <col min="12289" max="12296" width="10.5859375" style="93" customWidth="1"/>
    <col min="12297" max="12544" width="11.41015625" style="93"/>
    <col min="12545" max="12552" width="10.5859375" style="93" customWidth="1"/>
    <col min="12553" max="12800" width="11.41015625" style="93"/>
    <col min="12801" max="12808" width="10.5859375" style="93" customWidth="1"/>
    <col min="12809" max="13056" width="11.41015625" style="93"/>
    <col min="13057" max="13064" width="10.5859375" style="93" customWidth="1"/>
    <col min="13065" max="13312" width="11.41015625" style="93"/>
    <col min="13313" max="13320" width="10.5859375" style="93" customWidth="1"/>
    <col min="13321" max="13568" width="11.41015625" style="93"/>
    <col min="13569" max="13576" width="10.5859375" style="93" customWidth="1"/>
    <col min="13577" max="13824" width="11.41015625" style="93"/>
    <col min="13825" max="13832" width="10.5859375" style="93" customWidth="1"/>
    <col min="13833" max="14080" width="11.41015625" style="93"/>
    <col min="14081" max="14088" width="10.5859375" style="93" customWidth="1"/>
    <col min="14089" max="14336" width="11.41015625" style="93"/>
    <col min="14337" max="14344" width="10.5859375" style="93" customWidth="1"/>
    <col min="14345" max="14592" width="11.41015625" style="93"/>
    <col min="14593" max="14600" width="10.5859375" style="93" customWidth="1"/>
    <col min="14601" max="14848" width="11.41015625" style="93"/>
    <col min="14849" max="14856" width="10.5859375" style="93" customWidth="1"/>
    <col min="14857" max="15104" width="11.41015625" style="93"/>
    <col min="15105" max="15112" width="10.5859375" style="93" customWidth="1"/>
    <col min="15113" max="15360" width="11.41015625" style="93"/>
    <col min="15361" max="15368" width="10.5859375" style="93" customWidth="1"/>
    <col min="15369" max="15616" width="11.41015625" style="93"/>
    <col min="15617" max="15624" width="10.5859375" style="93" customWidth="1"/>
    <col min="15625" max="15872" width="11.41015625" style="93"/>
    <col min="15873" max="15880" width="10.5859375" style="93" customWidth="1"/>
    <col min="15881" max="16128" width="11.41015625" style="93"/>
    <col min="16129" max="16136" width="10.5859375" style="93" customWidth="1"/>
    <col min="16137" max="16384" width="11.41015625" style="93"/>
  </cols>
  <sheetData>
    <row r="1" spans="1:8" s="92" customFormat="1" ht="20.100000000000001" customHeight="1" x14ac:dyDescent="0.45">
      <c r="A1" s="115" t="s">
        <v>161</v>
      </c>
      <c r="B1" s="115"/>
      <c r="C1" s="115"/>
      <c r="D1" s="115"/>
      <c r="E1" s="115"/>
      <c r="F1" s="115"/>
      <c r="G1" s="115"/>
      <c r="H1" s="115"/>
    </row>
    <row r="2" spans="1:8" s="92" customFormat="1" ht="43.5" customHeight="1" x14ac:dyDescent="0.45">
      <c r="A2" s="114" t="s">
        <v>162</v>
      </c>
      <c r="B2" s="114"/>
      <c r="C2" s="114"/>
      <c r="D2" s="114"/>
      <c r="E2" s="114"/>
      <c r="F2" s="114"/>
      <c r="G2" s="114"/>
      <c r="H2" s="114"/>
    </row>
    <row r="3" spans="1:8" s="92" customFormat="1" ht="35.1" customHeight="1" x14ac:dyDescent="0.45">
      <c r="A3" s="114" t="s">
        <v>163</v>
      </c>
      <c r="B3" s="114"/>
      <c r="C3" s="114"/>
      <c r="D3" s="114"/>
      <c r="E3" s="114"/>
      <c r="F3" s="114"/>
      <c r="G3" s="114"/>
      <c r="H3" s="114"/>
    </row>
    <row r="4" spans="1:8" s="92" customFormat="1" ht="99.75" customHeight="1" x14ac:dyDescent="0.45">
      <c r="A4" s="114" t="s">
        <v>246</v>
      </c>
      <c r="B4" s="114"/>
      <c r="C4" s="114"/>
      <c r="D4" s="114"/>
      <c r="E4" s="114"/>
      <c r="F4" s="114"/>
      <c r="G4" s="114"/>
      <c r="H4" s="114"/>
    </row>
    <row r="5" spans="1:8" s="92" customFormat="1" ht="53.1" customHeight="1" x14ac:dyDescent="0.45">
      <c r="A5" s="114" t="s">
        <v>164</v>
      </c>
      <c r="B5" s="114"/>
      <c r="C5" s="114"/>
      <c r="D5" s="114"/>
      <c r="E5" s="114"/>
      <c r="F5" s="114"/>
      <c r="G5" s="114"/>
      <c r="H5" s="114"/>
    </row>
    <row r="6" spans="1:8" s="92" customFormat="1" ht="35.1" customHeight="1" x14ac:dyDescent="0.45">
      <c r="A6" s="114" t="s">
        <v>165</v>
      </c>
      <c r="B6" s="114"/>
      <c r="C6" s="114"/>
      <c r="D6" s="114"/>
      <c r="E6" s="114"/>
      <c r="F6" s="114"/>
      <c r="G6" s="114"/>
      <c r="H6" s="114"/>
    </row>
    <row r="7" spans="1:8" s="92" customFormat="1" ht="88.35" customHeight="1" x14ac:dyDescent="0.45">
      <c r="A7" s="114" t="s">
        <v>166</v>
      </c>
      <c r="B7" s="114"/>
      <c r="C7" s="114"/>
      <c r="D7" s="114"/>
      <c r="E7" s="114"/>
      <c r="F7" s="114"/>
      <c r="G7" s="114"/>
      <c r="H7" s="114"/>
    </row>
    <row r="8" spans="1:8" s="92" customFormat="1" ht="88.35" customHeight="1" x14ac:dyDescent="0.45">
      <c r="A8" s="114" t="s">
        <v>167</v>
      </c>
      <c r="B8" s="114"/>
      <c r="C8" s="114"/>
      <c r="D8" s="114"/>
      <c r="E8" s="114"/>
      <c r="F8" s="114"/>
      <c r="G8" s="114"/>
      <c r="H8" s="114"/>
    </row>
    <row r="9" spans="1:8" s="92" customFormat="1" ht="70.349999999999994" customHeight="1" x14ac:dyDescent="0.45">
      <c r="A9" s="114" t="s">
        <v>247</v>
      </c>
      <c r="B9" s="114"/>
      <c r="C9" s="114"/>
      <c r="D9" s="114"/>
      <c r="E9" s="114"/>
      <c r="F9" s="114"/>
      <c r="G9" s="114"/>
      <c r="H9" s="114"/>
    </row>
    <row r="10" spans="1:8" s="92" customFormat="1" ht="53.1" customHeight="1" x14ac:dyDescent="0.45">
      <c r="A10" s="114" t="s">
        <v>168</v>
      </c>
      <c r="B10" s="114"/>
      <c r="C10" s="114"/>
      <c r="D10" s="114"/>
      <c r="E10" s="114"/>
      <c r="F10" s="114"/>
      <c r="G10" s="114"/>
      <c r="H10" s="114"/>
    </row>
    <row r="11" spans="1:8" s="92" customFormat="1" ht="122.7" customHeight="1" x14ac:dyDescent="0.45">
      <c r="A11" s="116" t="s">
        <v>248</v>
      </c>
      <c r="B11" s="114"/>
      <c r="C11" s="114"/>
      <c r="D11" s="114"/>
      <c r="E11" s="114"/>
      <c r="F11" s="114"/>
      <c r="G11" s="114"/>
      <c r="H11" s="114"/>
    </row>
    <row r="12" spans="1:8" s="92" customFormat="1" ht="35.1" customHeight="1" x14ac:dyDescent="0.45">
      <c r="A12" s="114" t="s">
        <v>169</v>
      </c>
      <c r="B12" s="114"/>
      <c r="C12" s="114"/>
      <c r="D12" s="114"/>
      <c r="E12" s="114"/>
      <c r="F12" s="114"/>
      <c r="G12" s="114"/>
      <c r="H12" s="114"/>
    </row>
    <row r="13" spans="1:8" s="92" customFormat="1" ht="97.35" customHeight="1" x14ac:dyDescent="0.45">
      <c r="A13" s="114" t="s">
        <v>170</v>
      </c>
      <c r="B13" s="114"/>
      <c r="C13" s="114"/>
      <c r="D13" s="114"/>
      <c r="E13" s="114"/>
      <c r="F13" s="114"/>
      <c r="G13" s="114"/>
      <c r="H13" s="114"/>
    </row>
    <row r="14" spans="1:8" s="92" customFormat="1" ht="97.35" customHeight="1" x14ac:dyDescent="0.45">
      <c r="A14" s="114" t="s">
        <v>171</v>
      </c>
      <c r="B14" s="114"/>
      <c r="C14" s="114"/>
      <c r="D14" s="114"/>
      <c r="E14" s="114"/>
      <c r="F14" s="114"/>
      <c r="G14" s="114"/>
      <c r="H14" s="114"/>
    </row>
    <row r="15" spans="1:8" s="92" customFormat="1" ht="20.100000000000001" customHeight="1" x14ac:dyDescent="0.45">
      <c r="A15" s="114" t="s">
        <v>172</v>
      </c>
      <c r="B15" s="114"/>
      <c r="C15" s="114"/>
      <c r="D15" s="114"/>
      <c r="E15" s="114"/>
      <c r="F15" s="114"/>
      <c r="G15" s="114"/>
      <c r="H15" s="114"/>
    </row>
    <row r="16" spans="1:8" x14ac:dyDescent="0.45">
      <c r="A16" s="117"/>
      <c r="B16" s="117"/>
      <c r="C16" s="117"/>
      <c r="D16" s="117"/>
      <c r="E16" s="117"/>
      <c r="F16" s="117"/>
      <c r="G16" s="117"/>
      <c r="H16" s="117"/>
    </row>
    <row r="17" spans="1:8" x14ac:dyDescent="0.45">
      <c r="A17" s="117"/>
      <c r="B17" s="117"/>
      <c r="C17" s="117"/>
      <c r="D17" s="117"/>
      <c r="E17" s="117"/>
      <c r="F17" s="117"/>
      <c r="G17" s="117"/>
      <c r="H17" s="117"/>
    </row>
    <row r="18" spans="1:8" x14ac:dyDescent="0.45">
      <c r="A18" s="117"/>
      <c r="B18" s="117"/>
      <c r="C18" s="117"/>
      <c r="D18" s="117"/>
      <c r="E18" s="117"/>
      <c r="F18" s="117"/>
      <c r="G18" s="117"/>
      <c r="H18" s="117"/>
    </row>
    <row r="19" spans="1:8" x14ac:dyDescent="0.45">
      <c r="A19" s="117"/>
      <c r="B19" s="117"/>
      <c r="C19" s="117"/>
      <c r="D19" s="117"/>
      <c r="E19" s="117"/>
      <c r="F19" s="117"/>
      <c r="G19" s="117"/>
      <c r="H19" s="117"/>
    </row>
    <row r="20" spans="1:8" x14ac:dyDescent="0.45">
      <c r="A20" s="117"/>
      <c r="B20" s="117"/>
      <c r="C20" s="117"/>
      <c r="D20" s="117"/>
      <c r="E20" s="117"/>
      <c r="F20" s="117"/>
      <c r="G20" s="117"/>
      <c r="H20" s="11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3515625" defaultRowHeight="14" x14ac:dyDescent="0.45"/>
  <cols>
    <col min="1" max="1" width="25.1171875" style="29" bestFit="1" customWidth="1"/>
    <col min="2" max="2" width="39" style="29" customWidth="1"/>
    <col min="3" max="16384" width="11.3515625" style="29"/>
  </cols>
  <sheetData>
    <row r="1" spans="1:7" ht="20.100000000000001" customHeight="1" x14ac:dyDescent="0.45">
      <c r="A1" s="28" t="s">
        <v>40</v>
      </c>
      <c r="C1" s="30" t="s">
        <v>41</v>
      </c>
    </row>
    <row r="2" spans="1:7" ht="20.100000000000001" customHeight="1" x14ac:dyDescent="0.45">
      <c r="A2" s="29" t="s">
        <v>42</v>
      </c>
      <c r="B2" s="31"/>
      <c r="C2" s="29" t="s">
        <v>42</v>
      </c>
    </row>
    <row r="3" spans="1:7" ht="20.100000000000001" customHeight="1" x14ac:dyDescent="0.45">
      <c r="A3" s="29" t="s">
        <v>43</v>
      </c>
      <c r="B3" s="56"/>
      <c r="C3" s="29" t="s">
        <v>44</v>
      </c>
    </row>
    <row r="4" spans="1:7" ht="20.100000000000001" customHeight="1" x14ac:dyDescent="0.45">
      <c r="A4" s="29" t="s">
        <v>45</v>
      </c>
      <c r="B4" s="31"/>
      <c r="C4" s="29" t="s">
        <v>46</v>
      </c>
    </row>
    <row r="5" spans="1:7" ht="10" customHeight="1" x14ac:dyDescent="0.45"/>
    <row r="6" spans="1:7" ht="60" customHeight="1" x14ac:dyDescent="0.45">
      <c r="A6" s="121" t="s">
        <v>249</v>
      </c>
      <c r="B6" s="122"/>
      <c r="C6" s="122"/>
      <c r="D6" s="122"/>
      <c r="E6" s="122"/>
      <c r="F6" s="122"/>
      <c r="G6" s="122"/>
    </row>
    <row r="7" spans="1:7" ht="15" hidden="1" customHeight="1" x14ac:dyDescent="0.45">
      <c r="A7" s="71"/>
      <c r="B7" s="71"/>
      <c r="C7" s="71"/>
      <c r="D7" s="71"/>
      <c r="E7" s="71"/>
      <c r="F7" s="71"/>
      <c r="G7" s="71"/>
    </row>
    <row r="8" spans="1:7" ht="60" customHeight="1" x14ac:dyDescent="0.45">
      <c r="A8" s="121" t="s">
        <v>250</v>
      </c>
      <c r="B8" s="122"/>
      <c r="C8" s="122"/>
      <c r="D8" s="122"/>
      <c r="E8" s="122"/>
      <c r="F8" s="122"/>
      <c r="G8" s="122"/>
    </row>
    <row r="9" spans="1:7" ht="10" customHeight="1" x14ac:dyDescent="0.45">
      <c r="A9" s="72"/>
      <c r="B9" s="72"/>
      <c r="C9" s="72"/>
      <c r="D9" s="72"/>
      <c r="E9" s="72"/>
      <c r="F9" s="72"/>
      <c r="G9" s="72"/>
    </row>
    <row r="10" spans="1:7" ht="45" customHeight="1" x14ac:dyDescent="0.45">
      <c r="A10" s="118" t="s">
        <v>230</v>
      </c>
      <c r="B10" s="118"/>
      <c r="C10" s="118"/>
      <c r="D10" s="118"/>
      <c r="E10" s="118"/>
      <c r="F10" s="118"/>
      <c r="G10" s="118"/>
    </row>
    <row r="11" spans="1:7" ht="75" customHeight="1" x14ac:dyDescent="0.45">
      <c r="A11" s="123" t="s">
        <v>251</v>
      </c>
      <c r="B11" s="123"/>
      <c r="C11" s="123"/>
      <c r="D11" s="123"/>
      <c r="E11" s="123"/>
      <c r="F11" s="123"/>
      <c r="G11" s="123"/>
    </row>
    <row r="12" spans="1:7" ht="45" customHeight="1" x14ac:dyDescent="0.45">
      <c r="A12" s="118" t="s">
        <v>94</v>
      </c>
      <c r="B12" s="118"/>
      <c r="C12" s="119" t="s">
        <v>95</v>
      </c>
      <c r="D12" s="119"/>
      <c r="E12" s="119"/>
      <c r="F12" s="119"/>
      <c r="G12" s="73"/>
    </row>
    <row r="13" spans="1:7" ht="10" customHeight="1" x14ac:dyDescent="0.45">
      <c r="A13" s="53"/>
      <c r="B13" s="53"/>
      <c r="C13" s="54"/>
      <c r="D13" s="54"/>
      <c r="E13" s="54"/>
      <c r="F13" s="54"/>
      <c r="G13" s="54"/>
    </row>
    <row r="14" spans="1:7" ht="10" customHeight="1" x14ac:dyDescent="0.45"/>
    <row r="15" spans="1:7" ht="20.100000000000001" customHeight="1" x14ac:dyDescent="0.45">
      <c r="A15" s="29" t="s">
        <v>52</v>
      </c>
      <c r="B15" s="56"/>
      <c r="C15" s="120" t="s">
        <v>65</v>
      </c>
      <c r="D15" s="120"/>
      <c r="E15" s="120"/>
    </row>
    <row r="16" spans="1:7" x14ac:dyDescent="0.45">
      <c r="A16" s="29" t="s">
        <v>53</v>
      </c>
      <c r="B16" s="32" t="str">
        <f>IF(ISBLANK(B15),"",IF(B3=B15,"Kontrolle erfolgreich - check ok","FEHLER - ERROR"))</f>
        <v/>
      </c>
      <c r="C16" s="29" t="s">
        <v>66</v>
      </c>
    </row>
    <row r="17" spans="2:2" x14ac:dyDescent="0.45">
      <c r="B17" s="32" t="str">
        <f>IF(ISBLANK(B15),"",IF(ISERROR(FIND("@",B15,1)),"keine gültige eMail-Adresse",IF((VALUE(FIND("@",B15,1))&gt;1),"","keine gültige eMail-Adresse!")))</f>
        <v/>
      </c>
    </row>
    <row r="18" spans="2:2" x14ac:dyDescent="0.45">
      <c r="B18" s="32" t="str">
        <f>IF(ISBLANK(B15),"",IF(ISERROR(FIND("@",B15,1)),"no valid eMail-adress",IF((VALUE(FIND("@",B15,1))&gt;1),"","no valid eMail-address!")))</f>
        <v/>
      </c>
    </row>
    <row r="19" spans="2:2" x14ac:dyDescent="0.45">
      <c r="B19" s="29" t="str">
        <f>IF(ISBLANK(B15),"",IF(ISERROR(FIND("; ",B15,1)),"",IF((VALUE(FIND("; ",B15,1))&gt;8),"","Achtung - die zweite eMail-Adresse wurde nicht korrekt eingegeben")))</f>
        <v/>
      </c>
    </row>
  </sheetData>
  <sheetProtection algorithmName="SHA-512" hashValue="ZehquBlVXnfA2LunY63F1SzK/lnaI3ziYNzaYMKgpJTeOS56Fav13gYLbJlWAomSk0R3pD9wKcq6kChgMyjdtw==" saltValue="fWnaRM53kURUJ7XjSZjPT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0"/>
  <sheetViews>
    <sheetView workbookViewId="0">
      <selection activeCell="B10" sqref="B10"/>
    </sheetView>
  </sheetViews>
  <sheetFormatPr baseColWidth="10" defaultRowHeight="14" x14ac:dyDescent="0.45"/>
  <cols>
    <col min="1" max="1" width="39.6445312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4</v>
      </c>
      <c r="B2" s="3" t="str">
        <f>IF(ISNUMBER(VALUE(Ergebnisse!G2)),IF(VALUE(Ergebnisse!G2)&gt;0,VALUE(Ergebnisse!G2),""),"")</f>
        <v/>
      </c>
    </row>
    <row r="3" spans="1:7" x14ac:dyDescent="0.45">
      <c r="A3" t="s">
        <v>11</v>
      </c>
      <c r="B3" s="24" t="s">
        <v>115</v>
      </c>
      <c r="D3" t="s">
        <v>16</v>
      </c>
    </row>
    <row r="4" spans="1:7" x14ac:dyDescent="0.45">
      <c r="A4" t="s">
        <v>12</v>
      </c>
      <c r="B4" s="3">
        <f>YEAR(Ergebnisse!E5)</f>
        <v>2023</v>
      </c>
      <c r="D4" s="4">
        <v>2</v>
      </c>
    </row>
    <row r="5" spans="1:7" x14ac:dyDescent="0.45">
      <c r="A5" t="s">
        <v>13</v>
      </c>
      <c r="B5" s="3" t="str">
        <f>D8</f>
        <v>N</v>
      </c>
      <c r="D5" t="str">
        <f>IF(D4=2,"N","J")</f>
        <v>N</v>
      </c>
      <c r="F5">
        <v>1</v>
      </c>
      <c r="G5" s="38" t="s">
        <v>57</v>
      </c>
    </row>
    <row r="6" spans="1:7" x14ac:dyDescent="0.45">
      <c r="A6" t="s">
        <v>32</v>
      </c>
      <c r="B6" s="3">
        <f>Ergebnisse!G3</f>
        <v>1</v>
      </c>
      <c r="F6">
        <v>2</v>
      </c>
      <c r="G6" s="38" t="s">
        <v>58</v>
      </c>
    </row>
    <row r="7" spans="1:7" x14ac:dyDescent="0.45">
      <c r="A7" t="s">
        <v>34</v>
      </c>
      <c r="B7" s="26">
        <f>Ergebnisse!E5</f>
        <v>45277</v>
      </c>
    </row>
    <row r="8" spans="1:7" x14ac:dyDescent="0.45">
      <c r="A8" t="s">
        <v>14</v>
      </c>
      <c r="B8" s="3">
        <v>7</v>
      </c>
      <c r="D8" t="str">
        <f>LEFT(D5,1)</f>
        <v>N</v>
      </c>
    </row>
    <row r="9" spans="1:7" x14ac:dyDescent="0.45">
      <c r="A9" t="s">
        <v>15</v>
      </c>
      <c r="B9" s="3">
        <v>2</v>
      </c>
    </row>
    <row r="10" spans="1:7" x14ac:dyDescent="0.45">
      <c r="A10" t="s">
        <v>231</v>
      </c>
      <c r="B10" s="74">
        <f>Kontakt!B2</f>
        <v>0</v>
      </c>
    </row>
    <row r="11" spans="1:7" x14ac:dyDescent="0.45">
      <c r="A11" t="s">
        <v>232</v>
      </c>
      <c r="B11" s="3">
        <f>IF(Kontakt!B3=Kontakt!B15,Kontakt!B3,0)</f>
        <v>0</v>
      </c>
    </row>
    <row r="12" spans="1:7" x14ac:dyDescent="0.45">
      <c r="A12" s="38" t="s">
        <v>233</v>
      </c>
      <c r="B12" s="3">
        <v>1</v>
      </c>
    </row>
    <row r="13" spans="1:7" x14ac:dyDescent="0.45">
      <c r="A13" t="s">
        <v>19</v>
      </c>
      <c r="B13" s="2" t="str">
        <f>Ergebnisse!A19</f>
        <v>Gesamtasche</v>
      </c>
      <c r="C13" s="2" t="str">
        <f>Ergebnisse!B19</f>
        <v>g/100 g Probe1</v>
      </c>
    </row>
    <row r="14" spans="1:7" x14ac:dyDescent="0.45">
      <c r="A14" s="38" t="s">
        <v>133</v>
      </c>
      <c r="B14" s="2" t="str">
        <f>Ergebnisse!A20</f>
        <v>Säureunlösliche Asche</v>
      </c>
      <c r="C14" s="2" t="str">
        <f>Ergebnisse!B20</f>
        <v>g/100 g Probe1</v>
      </c>
    </row>
    <row r="15" spans="1:7" x14ac:dyDescent="0.45">
      <c r="A15" t="s">
        <v>20</v>
      </c>
      <c r="B15" s="2" t="str">
        <f>Ergebnisse!A21</f>
        <v>Wasser</v>
      </c>
      <c r="C15" s="2" t="str">
        <f>Ergebnisse!B21</f>
        <v>g/100 g Probe1</v>
      </c>
    </row>
    <row r="16" spans="1:7" x14ac:dyDescent="0.45">
      <c r="A16" t="s">
        <v>26</v>
      </c>
      <c r="B16" s="2" t="str">
        <f>Ergebnisse!A22</f>
        <v>aw-Wert</v>
      </c>
      <c r="C16" s="2">
        <f>Ergebnisse!B22</f>
        <v>0</v>
      </c>
    </row>
    <row r="17" spans="1:3" x14ac:dyDescent="0.45">
      <c r="A17" s="38" t="s">
        <v>153</v>
      </c>
      <c r="B17" s="2" t="str">
        <f>Ergebnisse!A23</f>
        <v>Ätherisches Öl</v>
      </c>
      <c r="C17" s="2" t="str">
        <f>Ergebnisse!B23</f>
        <v>mL/100 g Probe1</v>
      </c>
    </row>
    <row r="18" spans="1:3" x14ac:dyDescent="0.45">
      <c r="A18" t="s">
        <v>177</v>
      </c>
      <c r="B18" s="2" t="str">
        <f>Ergebnisse!A24</f>
        <v>D-(+)-Carvon</v>
      </c>
      <c r="C18" s="2" t="str">
        <f>Ergebnisse!B24</f>
        <v>mg/100 g Probe1</v>
      </c>
    </row>
    <row r="19" spans="1:3" x14ac:dyDescent="0.45">
      <c r="A19" s="38" t="s">
        <v>178</v>
      </c>
      <c r="B19" s="2" t="str">
        <f>Ergebnisse!A25</f>
        <v>D-(+)-Limonen</v>
      </c>
      <c r="C19" s="2" t="str">
        <f>Ergebnisse!B25</f>
        <v>mg/100 g Probe1</v>
      </c>
    </row>
    <row r="20" spans="1:3" x14ac:dyDescent="0.45">
      <c r="B20" s="2"/>
      <c r="C20" s="2"/>
    </row>
  </sheetData>
  <sheetProtection algorithmName="SHA-512" hashValue="PXeGuXqIxyw9H32ONJcqMdP7ZzCGt76yh/wnAxLx2pL9q+tKUqFCQ3jJHtB+/gXFBexY4XBLSC2ZLndyqVCMqA==" saltValue="xUpgj41ux/Z08z/z1zGlW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48"/>
  <sheetViews>
    <sheetView zoomScale="110" zoomScaleNormal="110" workbookViewId="0"/>
  </sheetViews>
  <sheetFormatPr baseColWidth="10" defaultColWidth="11.3515625" defaultRowHeight="14" x14ac:dyDescent="0.45"/>
  <cols>
    <col min="1" max="1" width="30.1171875" style="9" customWidth="1"/>
    <col min="2" max="2" width="18.76171875" style="9" customWidth="1"/>
    <col min="3" max="3" width="13" style="9" bestFit="1" customWidth="1"/>
    <col min="4" max="6" width="15.76171875" style="9" customWidth="1"/>
    <col min="7" max="7" width="14.76171875" style="9" customWidth="1"/>
    <col min="8" max="8" width="9.76171875" style="9" customWidth="1"/>
    <col min="9" max="9" width="3.1171875" style="9" customWidth="1"/>
    <col min="10" max="10" width="11.76171875" style="9" customWidth="1"/>
    <col min="11" max="16384" width="11.3515625" style="9"/>
  </cols>
  <sheetData>
    <row r="1" spans="1:8" ht="21.95" customHeight="1" x14ac:dyDescent="0.65">
      <c r="A1" s="5" t="s">
        <v>0</v>
      </c>
      <c r="B1" s="6"/>
      <c r="E1" s="7" t="s">
        <v>3</v>
      </c>
      <c r="F1" s="8"/>
      <c r="G1" s="60" t="s">
        <v>195</v>
      </c>
    </row>
    <row r="2" spans="1:8" ht="21.95" customHeight="1" x14ac:dyDescent="0.65">
      <c r="A2" s="5" t="s">
        <v>116</v>
      </c>
      <c r="B2" s="6"/>
      <c r="E2" s="7" t="s">
        <v>4</v>
      </c>
      <c r="F2" s="8"/>
      <c r="G2" s="60" t="s">
        <v>195</v>
      </c>
    </row>
    <row r="3" spans="1:8" ht="21.95" customHeight="1" x14ac:dyDescent="0.65">
      <c r="A3" s="5"/>
      <c r="B3" s="6"/>
      <c r="E3" s="137" t="s">
        <v>48</v>
      </c>
      <c r="F3" s="137"/>
      <c r="G3" s="33">
        <v>1</v>
      </c>
      <c r="H3" s="9" t="s">
        <v>129</v>
      </c>
    </row>
    <row r="4" spans="1:8" ht="21.95" customHeight="1" x14ac:dyDescent="0.55000000000000004">
      <c r="A4" s="7" t="s">
        <v>8</v>
      </c>
      <c r="B4" s="130" t="s">
        <v>5</v>
      </c>
      <c r="C4" s="130"/>
      <c r="E4" s="34"/>
      <c r="F4" s="34" t="str">
        <f>IF(OR(ISBLANK(G1),G1="?"),"",IF(ISNUMBER(VALUE(G1)),"","Bitte nur Ziffern eingeben (numbers only)"))</f>
        <v/>
      </c>
      <c r="G4" s="58"/>
      <c r="H4" s="10"/>
    </row>
    <row r="5" spans="1:8" ht="21.95" customHeight="1" x14ac:dyDescent="0.55000000000000004">
      <c r="A5" s="10" t="s">
        <v>56</v>
      </c>
      <c r="E5" s="62">
        <v>45277</v>
      </c>
      <c r="F5" s="34" t="str">
        <f>IF(OR(ISBLANK(G2),G2="?"),"",IF(ISNUMBER(VALUE(G2)),"","Bitte nur Ziffern eingeben (numbers only)"))</f>
        <v/>
      </c>
      <c r="G5" s="8"/>
      <c r="H5" s="10"/>
    </row>
    <row r="6" spans="1:8" ht="12.2" customHeight="1" x14ac:dyDescent="0.45"/>
    <row r="7" spans="1:8" s="12" customFormat="1" ht="39.950000000000003" customHeight="1" x14ac:dyDescent="0.45">
      <c r="A7" s="138" t="s">
        <v>93</v>
      </c>
      <c r="B7" s="129"/>
      <c r="C7" s="129"/>
      <c r="D7" s="129"/>
      <c r="E7" s="129"/>
      <c r="F7" s="129"/>
      <c r="G7" s="129"/>
    </row>
    <row r="8" spans="1:8" s="12" customFormat="1" ht="39.950000000000003" customHeight="1" x14ac:dyDescent="0.45">
      <c r="A8" s="138" t="s">
        <v>252</v>
      </c>
      <c r="B8" s="129"/>
      <c r="C8" s="129"/>
      <c r="D8" s="129"/>
      <c r="E8" s="129"/>
      <c r="F8" s="129"/>
      <c r="G8" s="129"/>
    </row>
    <row r="9" spans="1:8" s="12" customFormat="1" ht="39.950000000000003" customHeight="1" x14ac:dyDescent="0.45">
      <c r="A9" s="138" t="s">
        <v>59</v>
      </c>
      <c r="B9" s="129"/>
      <c r="C9" s="129"/>
      <c r="D9" s="129"/>
      <c r="E9" s="129"/>
      <c r="F9" s="129"/>
      <c r="G9" s="129"/>
    </row>
    <row r="10" spans="1:8" s="12" customFormat="1" ht="39.950000000000003" customHeight="1" x14ac:dyDescent="0.45">
      <c r="A10" s="128" t="s">
        <v>98</v>
      </c>
      <c r="B10" s="129"/>
      <c r="C10" s="129"/>
      <c r="D10" s="129"/>
      <c r="E10" s="129"/>
      <c r="F10" s="129"/>
      <c r="G10" s="129"/>
    </row>
    <row r="11" spans="1:8" s="12" customFormat="1" ht="39.950000000000003" customHeight="1" x14ac:dyDescent="0.45">
      <c r="A11" s="138" t="s">
        <v>54</v>
      </c>
      <c r="B11" s="129"/>
      <c r="C11" s="129"/>
      <c r="D11" s="129"/>
      <c r="E11" s="129"/>
      <c r="F11" s="129"/>
      <c r="G11" s="129"/>
    </row>
    <row r="12" spans="1:8" s="12" customFormat="1" ht="39.950000000000003" customHeight="1" x14ac:dyDescent="0.45">
      <c r="A12" s="138" t="s">
        <v>60</v>
      </c>
      <c r="B12" s="129"/>
      <c r="C12" s="129"/>
      <c r="D12" s="129"/>
      <c r="E12" s="129"/>
      <c r="F12" s="129"/>
      <c r="G12" s="129"/>
    </row>
    <row r="13" spans="1:8" s="12" customFormat="1" ht="25.1" customHeight="1" x14ac:dyDescent="0.45">
      <c r="A13" s="131"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31"/>
      <c r="C13" s="131"/>
      <c r="D13" s="131"/>
      <c r="E13" s="131"/>
      <c r="F13" s="131"/>
      <c r="G13" s="131"/>
    </row>
    <row r="14" spans="1:8" s="12" customFormat="1" ht="25.1" customHeight="1" x14ac:dyDescent="0.45">
      <c r="A14" s="131"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31"/>
      <c r="C14" s="131"/>
      <c r="D14" s="131"/>
      <c r="E14" s="131"/>
      <c r="F14" s="131"/>
      <c r="G14" s="131"/>
    </row>
    <row r="15" spans="1:8" s="12" customFormat="1" ht="39.950000000000003" customHeight="1" x14ac:dyDescent="0.55000000000000004">
      <c r="A15" s="127" t="s">
        <v>68</v>
      </c>
      <c r="B15" s="127"/>
      <c r="C15" s="127"/>
      <c r="D15" s="127"/>
      <c r="E15" s="127"/>
      <c r="F15" s="127"/>
      <c r="G15" s="37"/>
    </row>
    <row r="16" spans="1:8" ht="12.2" customHeight="1" x14ac:dyDescent="0.45"/>
    <row r="17" spans="1:10" s="16" customFormat="1" ht="39.950000000000003" customHeight="1" x14ac:dyDescent="0.5">
      <c r="A17" s="16" t="s">
        <v>1</v>
      </c>
      <c r="B17" s="16" t="s">
        <v>2</v>
      </c>
      <c r="C17" s="17" t="s">
        <v>192</v>
      </c>
      <c r="D17" s="17" t="s">
        <v>194</v>
      </c>
      <c r="E17" s="17" t="s">
        <v>193</v>
      </c>
      <c r="F17" s="17" t="s">
        <v>7</v>
      </c>
      <c r="G17" s="18" t="s">
        <v>72</v>
      </c>
      <c r="H17" s="19"/>
      <c r="I17" s="17"/>
    </row>
    <row r="18" spans="1:10" s="16" customFormat="1" ht="10.1" customHeight="1" x14ac:dyDescent="0.5">
      <c r="C18" s="17"/>
      <c r="D18" s="17"/>
      <c r="E18" s="17"/>
      <c r="F18" s="17"/>
      <c r="G18" s="40"/>
      <c r="H18" s="19"/>
      <c r="I18" s="17"/>
    </row>
    <row r="19" spans="1:10" s="16" customFormat="1" ht="39.950000000000003" customHeight="1" x14ac:dyDescent="0.5">
      <c r="A19" s="20" t="s">
        <v>96</v>
      </c>
      <c r="B19" s="20" t="s">
        <v>99</v>
      </c>
      <c r="C19" s="61"/>
      <c r="D19" s="61"/>
      <c r="E19" s="50"/>
      <c r="F19" s="25">
        <f>Gesamtasche!B1</f>
        <v>18</v>
      </c>
      <c r="G19" s="25">
        <f>Gesamtasche!B32</f>
        <v>11</v>
      </c>
      <c r="H19" s="44">
        <f>Gesamtasche!$C$1</f>
        <v>17</v>
      </c>
      <c r="I19" s="44">
        <f>Gesamtasche!C32</f>
        <v>10</v>
      </c>
      <c r="J19" s="21"/>
    </row>
    <row r="20" spans="1:10" s="16" customFormat="1" ht="39.950000000000003" customHeight="1" x14ac:dyDescent="0.5">
      <c r="A20" s="20" t="s">
        <v>97</v>
      </c>
      <c r="B20" s="20" t="s">
        <v>99</v>
      </c>
      <c r="C20" s="61"/>
      <c r="D20" s="61"/>
      <c r="E20" s="50"/>
      <c r="F20" s="25">
        <f>'Säureunlösliche Asche'!B1</f>
        <v>13</v>
      </c>
      <c r="G20" s="50"/>
      <c r="H20" s="44">
        <f>'Säureunlösliche Asche'!$C$1</f>
        <v>12</v>
      </c>
      <c r="I20" s="21"/>
      <c r="J20" s="21"/>
    </row>
    <row r="21" spans="1:10" s="16" customFormat="1" ht="39.950000000000003" customHeight="1" x14ac:dyDescent="0.5">
      <c r="A21" s="20" t="s">
        <v>69</v>
      </c>
      <c r="B21" s="20" t="s">
        <v>99</v>
      </c>
      <c r="C21" s="61"/>
      <c r="D21" s="61"/>
      <c r="E21" s="61"/>
      <c r="F21" s="25">
        <f>Wasser!$B$1</f>
        <v>27</v>
      </c>
      <c r="G21" s="94">
        <f>B37</f>
        <v>0</v>
      </c>
      <c r="H21" s="44">
        <f>Wasser!$C$1</f>
        <v>26</v>
      </c>
      <c r="I21" s="44"/>
      <c r="J21" s="21"/>
    </row>
    <row r="22" spans="1:10" s="16" customFormat="1" ht="39.950000000000003" customHeight="1" x14ac:dyDescent="0.5">
      <c r="A22" s="20" t="s">
        <v>191</v>
      </c>
      <c r="B22" s="20"/>
      <c r="C22" s="61"/>
      <c r="D22" s="61"/>
      <c r="E22" s="50"/>
      <c r="F22" s="25">
        <f>aw!B1</f>
        <v>24</v>
      </c>
      <c r="G22" s="50"/>
      <c r="H22" s="44">
        <f>aw!C1</f>
        <v>23</v>
      </c>
      <c r="I22" s="21"/>
      <c r="J22" s="21"/>
    </row>
    <row r="23" spans="1:10" s="16" customFormat="1" ht="39.950000000000003" customHeight="1" x14ac:dyDescent="0.5">
      <c r="A23" s="20" t="s">
        <v>117</v>
      </c>
      <c r="B23" s="20" t="s">
        <v>179</v>
      </c>
      <c r="C23" s="61"/>
      <c r="D23" s="61"/>
      <c r="E23" s="61"/>
      <c r="F23" s="25">
        <f>Etherisches_OeL!B1</f>
        <v>14</v>
      </c>
      <c r="G23" s="94">
        <f>B42</f>
        <v>0</v>
      </c>
      <c r="H23" s="44">
        <f>Etherisches_OeL!C1</f>
        <v>13</v>
      </c>
      <c r="I23" s="21"/>
      <c r="J23" s="21"/>
    </row>
    <row r="24" spans="1:10" s="16" customFormat="1" ht="39.950000000000003" customHeight="1" x14ac:dyDescent="0.5">
      <c r="A24" s="20" t="s">
        <v>253</v>
      </c>
      <c r="B24" s="20" t="s">
        <v>151</v>
      </c>
      <c r="C24" s="61"/>
      <c r="D24" s="61"/>
      <c r="E24" s="50"/>
      <c r="F24" s="25">
        <f>Carvon!B1</f>
        <v>2</v>
      </c>
      <c r="G24" s="50"/>
      <c r="H24" s="44">
        <f>Carvon!C1</f>
        <v>1</v>
      </c>
    </row>
    <row r="25" spans="1:10" s="16" customFormat="1" ht="39.950000000000003" customHeight="1" x14ac:dyDescent="0.5">
      <c r="A25" s="20" t="s">
        <v>254</v>
      </c>
      <c r="B25" s="20" t="s">
        <v>151</v>
      </c>
      <c r="C25" s="35"/>
      <c r="D25" s="35"/>
      <c r="E25" s="50"/>
      <c r="F25" s="25">
        <f>Limonen!B1</f>
        <v>2</v>
      </c>
      <c r="G25" s="50"/>
      <c r="H25" s="44">
        <f>Limonen!C1</f>
        <v>1</v>
      </c>
    </row>
    <row r="26" spans="1:10" s="16" customFormat="1" ht="39.950000000000003" hidden="1" customHeight="1" x14ac:dyDescent="0.5">
      <c r="A26" s="20" t="s">
        <v>191</v>
      </c>
      <c r="B26" s="20"/>
      <c r="C26" s="35"/>
      <c r="D26" s="35"/>
      <c r="E26" s="50"/>
      <c r="F26" s="25">
        <f>aw!B1</f>
        <v>24</v>
      </c>
      <c r="G26" s="50"/>
      <c r="H26" s="44">
        <f>aw!C1</f>
        <v>23</v>
      </c>
    </row>
    <row r="27" spans="1:10" s="59" customFormat="1" ht="19.95" customHeight="1" x14ac:dyDescent="0.45">
      <c r="A27" s="20"/>
      <c r="B27" s="134" t="s">
        <v>227</v>
      </c>
      <c r="C27" s="134"/>
      <c r="D27" s="134"/>
      <c r="E27" s="134"/>
      <c r="F27" s="134"/>
      <c r="G27" s="134"/>
      <c r="H27" s="134"/>
    </row>
    <row r="28" spans="1:10" ht="19.95" customHeight="1" x14ac:dyDescent="0.45"/>
    <row r="29" spans="1:10" ht="25.2" customHeight="1" x14ac:dyDescent="0.5">
      <c r="A29" s="11" t="s">
        <v>55</v>
      </c>
    </row>
    <row r="30" spans="1:10" ht="19.2" customHeight="1" x14ac:dyDescent="0.45">
      <c r="A30" s="22" t="str">
        <f>A19</f>
        <v>Gesamtasche</v>
      </c>
      <c r="B30" s="136"/>
      <c r="C30" s="136"/>
      <c r="D30" s="136"/>
      <c r="E30" s="136"/>
      <c r="F30" s="136"/>
      <c r="G30" s="136"/>
      <c r="H30" s="136"/>
      <c r="I30" s="14" t="b">
        <f>ISBLANK(VLOOKUP(F19,Gesamtasche!A3:C20,3))</f>
        <v>1</v>
      </c>
    </row>
    <row r="31" spans="1:10" ht="19.2" customHeight="1" x14ac:dyDescent="0.5">
      <c r="A31" s="49" t="s">
        <v>92</v>
      </c>
      <c r="B31" s="55"/>
      <c r="C31" s="55"/>
      <c r="D31" s="55"/>
      <c r="E31" s="55"/>
      <c r="F31" s="55"/>
      <c r="G31" s="55"/>
      <c r="H31" s="55"/>
      <c r="I31" s="14"/>
    </row>
    <row r="32" spans="1:10" ht="31.95" customHeight="1" x14ac:dyDescent="0.45">
      <c r="A32" s="13" t="str">
        <f>IF(F19=H19,"bitte eingeben:",IF(I30,"","Art der Modifikation:"))</f>
        <v/>
      </c>
      <c r="B32" s="135"/>
      <c r="C32" s="135"/>
      <c r="D32" s="135"/>
      <c r="E32" s="135"/>
      <c r="F32" s="135"/>
      <c r="G32" s="135"/>
      <c r="H32" s="135"/>
      <c r="I32" s="14"/>
    </row>
    <row r="33" spans="1:9" ht="19.2" customHeight="1" x14ac:dyDescent="0.45">
      <c r="A33" s="22" t="str">
        <f>A20</f>
        <v>Säureunlösliche Asche</v>
      </c>
      <c r="B33" s="132"/>
      <c r="C33" s="132"/>
      <c r="D33" s="132"/>
      <c r="E33" s="132"/>
      <c r="F33" s="132"/>
      <c r="G33" s="132"/>
      <c r="H33" s="132"/>
      <c r="I33" s="14" t="b">
        <f>ISBLANK(VLOOKUP(F20,'Säureunlösliche Asche'!A3:C15,3))</f>
        <v>1</v>
      </c>
    </row>
    <row r="34" spans="1:9" ht="31.95" customHeight="1" x14ac:dyDescent="0.45">
      <c r="A34" s="13" t="str">
        <f>IF(F20=H20,"bitte eingeben:",IF(I33,"","Art der Modifikation:"))</f>
        <v/>
      </c>
      <c r="B34" s="135"/>
      <c r="C34" s="135"/>
      <c r="D34" s="135"/>
      <c r="E34" s="135"/>
      <c r="F34" s="135"/>
      <c r="G34" s="135"/>
      <c r="H34" s="135"/>
      <c r="I34" s="14"/>
    </row>
    <row r="35" spans="1:9" ht="19.2" customHeight="1" x14ac:dyDescent="0.45">
      <c r="A35" s="22" t="str">
        <f>A21</f>
        <v>Wasser</v>
      </c>
      <c r="B35" s="133"/>
      <c r="C35" s="133"/>
      <c r="D35" s="133"/>
      <c r="E35" s="133"/>
      <c r="F35" s="133"/>
      <c r="G35" s="133"/>
      <c r="H35" s="133"/>
      <c r="I35" s="14" t="b">
        <f>ISBLANK(VLOOKUP(F21,Wasser!A3:C29,3))</f>
        <v>1</v>
      </c>
    </row>
    <row r="36" spans="1:9" ht="31.95" customHeight="1" x14ac:dyDescent="0.45">
      <c r="A36" s="13" t="str">
        <f>IF(F21=H21,"bitte eingeben:",IF(I35,"","Art der Modifikation:"))</f>
        <v/>
      </c>
      <c r="B36" s="126"/>
      <c r="C36" s="126"/>
      <c r="D36" s="126"/>
      <c r="E36" s="126"/>
      <c r="F36" s="126"/>
      <c r="G36" s="126"/>
      <c r="H36" s="126"/>
      <c r="I36" s="14"/>
    </row>
    <row r="37" spans="1:9" ht="25" customHeight="1" x14ac:dyDescent="0.45">
      <c r="A37" s="13" t="str">
        <f>IF(H21-F21&lt;0,"","Probeneinwaage [g]:")</f>
        <v/>
      </c>
      <c r="B37" s="124"/>
      <c r="C37" s="124"/>
      <c r="D37" s="124"/>
      <c r="E37" s="124"/>
      <c r="F37" s="124"/>
      <c r="G37" s="124"/>
      <c r="H37" s="124"/>
      <c r="I37" s="14"/>
    </row>
    <row r="38" spans="1:9" ht="19.2" customHeight="1" x14ac:dyDescent="0.45">
      <c r="A38" s="22" t="str">
        <f>A22</f>
        <v>aw-Wert</v>
      </c>
      <c r="B38" s="132"/>
      <c r="C38" s="132"/>
      <c r="D38" s="132"/>
      <c r="E38" s="132"/>
      <c r="F38" s="132"/>
      <c r="G38" s="132"/>
      <c r="H38" s="132"/>
      <c r="I38" s="14" t="b">
        <f>ISBLANK(VLOOKUP(F22,aw!A3:C27,3))</f>
        <v>1</v>
      </c>
    </row>
    <row r="39" spans="1:9" ht="31.95" customHeight="1" x14ac:dyDescent="0.45">
      <c r="A39" s="13" t="str">
        <f>IF(F22=H22,"bitte eingeben:",IF(I38,"","Art der Modifikation:"))</f>
        <v/>
      </c>
      <c r="B39" s="126"/>
      <c r="C39" s="126"/>
      <c r="D39" s="126"/>
      <c r="E39" s="126"/>
      <c r="F39" s="126"/>
      <c r="G39" s="126"/>
      <c r="H39" s="126"/>
      <c r="I39" s="14"/>
    </row>
    <row r="40" spans="1:9" ht="19.2" customHeight="1" x14ac:dyDescent="0.45">
      <c r="A40" s="22" t="s">
        <v>117</v>
      </c>
      <c r="B40" s="125"/>
      <c r="C40" s="125"/>
      <c r="D40" s="125"/>
      <c r="E40" s="125"/>
      <c r="F40" s="125"/>
      <c r="G40" s="125"/>
      <c r="H40" s="125"/>
      <c r="I40" s="14" t="b">
        <f>ISBLANK(VLOOKUP(F23,Etherisches_OeL!A3:C16,3))</f>
        <v>1</v>
      </c>
    </row>
    <row r="41" spans="1:9" ht="31.95" customHeight="1" x14ac:dyDescent="0.45">
      <c r="A41" s="13" t="str">
        <f>IF(F23=H23,"bitte eingeben:",IF(I40,"","Art der Modifikation:"))</f>
        <v/>
      </c>
      <c r="B41" s="126"/>
      <c r="C41" s="126"/>
      <c r="D41" s="126"/>
      <c r="E41" s="126"/>
      <c r="F41" s="126"/>
      <c r="G41" s="126"/>
      <c r="H41" s="126"/>
      <c r="I41" s="14"/>
    </row>
    <row r="42" spans="1:9" ht="25" customHeight="1" x14ac:dyDescent="0.45">
      <c r="A42" s="13" t="str">
        <f>IF(H23-F23&lt;0,"","Probeneinwaage [g]:")</f>
        <v/>
      </c>
      <c r="B42" s="141"/>
      <c r="C42" s="141"/>
      <c r="D42" s="141"/>
      <c r="E42" s="141"/>
      <c r="F42" s="141"/>
      <c r="G42" s="141"/>
      <c r="H42" s="141"/>
      <c r="I42" s="14"/>
    </row>
    <row r="43" spans="1:9" ht="19.95" customHeight="1" x14ac:dyDescent="0.45">
      <c r="A43" s="22" t="s">
        <v>253</v>
      </c>
      <c r="B43" s="132"/>
      <c r="C43" s="132"/>
      <c r="D43" s="132"/>
      <c r="E43" s="132"/>
      <c r="F43" s="132"/>
      <c r="G43" s="132"/>
      <c r="H43" s="132"/>
      <c r="I43" s="14" t="b">
        <f>ISBLANK(VLOOKUP(F24,Carvon!A3:C4,3))</f>
        <v>1</v>
      </c>
    </row>
    <row r="44" spans="1:9" ht="32.25" customHeight="1" x14ac:dyDescent="0.45">
      <c r="A44" s="13" t="str">
        <f>IF(F24=H24,"bitte eingeben:",IF(I43,"","Art der Modifikation:"))</f>
        <v/>
      </c>
      <c r="B44" s="139"/>
      <c r="C44" s="139"/>
      <c r="D44" s="139"/>
      <c r="E44" s="139"/>
      <c r="F44" s="139"/>
      <c r="G44" s="139"/>
      <c r="H44" s="139"/>
    </row>
    <row r="45" spans="1:9" ht="19.350000000000001" customHeight="1" x14ac:dyDescent="0.45">
      <c r="A45" s="22" t="s">
        <v>254</v>
      </c>
      <c r="B45" s="132"/>
      <c r="C45" s="132"/>
      <c r="D45" s="132"/>
      <c r="E45" s="132"/>
      <c r="F45" s="132"/>
      <c r="G45" s="132"/>
      <c r="H45" s="132"/>
      <c r="I45" s="14" t="b">
        <f>ISBLANK(VLOOKUP(F25,Limonen!A3:C4,3))</f>
        <v>1</v>
      </c>
    </row>
    <row r="46" spans="1:9" ht="32.1" customHeight="1" x14ac:dyDescent="0.45">
      <c r="A46" s="13" t="str">
        <f>IF(F25=H25,"bitte eingeben:",IF(I45,"","Art der Modifikation:"))</f>
        <v/>
      </c>
      <c r="B46" s="139"/>
      <c r="C46" s="139"/>
      <c r="D46" s="139"/>
      <c r="E46" s="139"/>
      <c r="F46" s="139"/>
      <c r="G46" s="139"/>
      <c r="H46" s="139"/>
    </row>
    <row r="47" spans="1:9" ht="19.95" hidden="1" customHeight="1" x14ac:dyDescent="0.45">
      <c r="A47" s="22" t="s">
        <v>191</v>
      </c>
      <c r="B47" s="132"/>
      <c r="C47" s="132"/>
      <c r="D47" s="132"/>
      <c r="E47" s="132"/>
      <c r="F47" s="132"/>
      <c r="G47" s="132"/>
      <c r="H47" s="132"/>
      <c r="I47" s="14" t="b">
        <f>ISBLANK(VLOOKUP(F26,aw!A3:C27,3))</f>
        <v>1</v>
      </c>
    </row>
    <row r="48" spans="1:9" ht="32.25" hidden="1" customHeight="1" x14ac:dyDescent="0.45">
      <c r="A48" s="13" t="str">
        <f>IF(F26=H26,"bitte eingeben:",IF(I47,"","Art der Modifikation:"))</f>
        <v/>
      </c>
      <c r="B48" s="139"/>
      <c r="C48" s="139"/>
      <c r="D48" s="139"/>
      <c r="E48" s="139"/>
      <c r="F48" s="139"/>
      <c r="G48" s="139"/>
      <c r="H48" s="139"/>
    </row>
  </sheetData>
  <sheetProtection algorithmName="SHA-512" hashValue="kNLTOGShkQDE3ykOroVaAJtl+NW95/dTY8VeajrrLDPNFmfivF/mYW49r0My1/kvuJHmNctr12EIsm58Bln+Ig==" saltValue="xEuRTi8d7AmKGyfsB4w5ew==" spinCount="100000" sheet="1" objects="1" scenarios="1"/>
  <mergeCells count="30">
    <mergeCell ref="B48:H48"/>
    <mergeCell ref="B47:H47"/>
    <mergeCell ref="B43:H43"/>
    <mergeCell ref="B45:H45"/>
    <mergeCell ref="B46:H46"/>
    <mergeCell ref="B44:H44"/>
    <mergeCell ref="E3:F3"/>
    <mergeCell ref="A7:G7"/>
    <mergeCell ref="A11:G11"/>
    <mergeCell ref="A12:G12"/>
    <mergeCell ref="A8:G8"/>
    <mergeCell ref="A9:G9"/>
    <mergeCell ref="A10:G10"/>
    <mergeCell ref="B4:C4"/>
    <mergeCell ref="A14:G14"/>
    <mergeCell ref="A13:G13"/>
    <mergeCell ref="B39:H39"/>
    <mergeCell ref="B33:H33"/>
    <mergeCell ref="B35:H35"/>
    <mergeCell ref="B38:H38"/>
    <mergeCell ref="B27:H27"/>
    <mergeCell ref="B34:H34"/>
    <mergeCell ref="B36:H36"/>
    <mergeCell ref="B30:H30"/>
    <mergeCell ref="B32:H32"/>
    <mergeCell ref="B37:H37"/>
    <mergeCell ref="B42:H42"/>
    <mergeCell ref="B40:H40"/>
    <mergeCell ref="B41:H41"/>
    <mergeCell ref="A15:F15"/>
  </mergeCells>
  <phoneticPr fontId="0" type="noConversion"/>
  <conditionalFormatting sqref="B37">
    <cfRule type="expression" dxfId="28" priority="1">
      <formula>($F$21-$H$21)&lt;1</formula>
    </cfRule>
  </conditionalFormatting>
  <conditionalFormatting sqref="B42">
    <cfRule type="expression" dxfId="27" priority="3">
      <formula>($F$23-$H$23)&lt;1</formula>
    </cfRule>
  </conditionalFormatting>
  <conditionalFormatting sqref="B32:H32">
    <cfRule type="expression" dxfId="26" priority="46" stopIfTrue="1">
      <formula>OR($F$19-$H$19=0,NOT(I30))</formula>
    </cfRule>
  </conditionalFormatting>
  <conditionalFormatting sqref="B33:H33">
    <cfRule type="expression" dxfId="25" priority="34" stopIfTrue="1">
      <formula>#REF!-5=0</formula>
    </cfRule>
  </conditionalFormatting>
  <conditionalFormatting sqref="B34:H34">
    <cfRule type="expression" dxfId="24" priority="47" stopIfTrue="1">
      <formula>OR($F$20-$H$20=0,NOT(I33))</formula>
    </cfRule>
  </conditionalFormatting>
  <conditionalFormatting sqref="B35:H35">
    <cfRule type="expression" dxfId="23" priority="35" stopIfTrue="1">
      <formula>#REF!-3=0</formula>
    </cfRule>
  </conditionalFormatting>
  <conditionalFormatting sqref="B36:H36">
    <cfRule type="expression" dxfId="22" priority="48" stopIfTrue="1">
      <formula>OR($F$21-$H$21=0,NOT(I35))</formula>
    </cfRule>
  </conditionalFormatting>
  <conditionalFormatting sqref="B38:H38">
    <cfRule type="expression" dxfId="21" priority="36" stopIfTrue="1">
      <formula>#REF!-10=0</formula>
    </cfRule>
  </conditionalFormatting>
  <conditionalFormatting sqref="B39:H39">
    <cfRule type="expression" dxfId="20" priority="6" stopIfTrue="1">
      <formula>OR($F$22-H22=0,NOT($I$38))</formula>
    </cfRule>
  </conditionalFormatting>
  <conditionalFormatting sqref="B41:H41">
    <cfRule type="expression" dxfId="19" priority="4" stopIfTrue="1">
      <formula>OR($F$23-H23=0,NOT($I$40))</formula>
    </cfRule>
  </conditionalFormatting>
  <conditionalFormatting sqref="B43:H43">
    <cfRule type="expression" dxfId="18" priority="25" stopIfTrue="1">
      <formula>#REF!-10=0</formula>
    </cfRule>
  </conditionalFormatting>
  <conditionalFormatting sqref="B44:H44">
    <cfRule type="expression" dxfId="17" priority="24" stopIfTrue="1">
      <formula>OR($F$24-$H$24=0,NOT(I43))</formula>
    </cfRule>
  </conditionalFormatting>
  <conditionalFormatting sqref="B45:H45">
    <cfRule type="expression" dxfId="16" priority="22" stopIfTrue="1">
      <formula>#REF!-10=0</formula>
    </cfRule>
  </conditionalFormatting>
  <conditionalFormatting sqref="B46:H46">
    <cfRule type="expression" dxfId="15" priority="23" stopIfTrue="1">
      <formula>OR($F$25-$H$25=0,NOT(I45))</formula>
    </cfRule>
  </conditionalFormatting>
  <conditionalFormatting sqref="B47:H47">
    <cfRule type="expression" dxfId="14" priority="12" stopIfTrue="1">
      <formula>#REF!-10=0</formula>
    </cfRule>
  </conditionalFormatting>
  <conditionalFormatting sqref="B48:H48">
    <cfRule type="expression" dxfId="13" priority="11" stopIfTrue="1">
      <formula>OR($F$26-$H$26=0,NOT(I47))</formula>
    </cfRule>
  </conditionalFormatting>
  <conditionalFormatting sqref="F19">
    <cfRule type="expression" dxfId="12" priority="39" stopIfTrue="1">
      <formula>$F$19-$H$19=1</formula>
    </cfRule>
  </conditionalFormatting>
  <conditionalFormatting sqref="F20">
    <cfRule type="expression" dxfId="11" priority="40" stopIfTrue="1">
      <formula>$F$20-$H$20=1</formula>
    </cfRule>
  </conditionalFormatting>
  <conditionalFormatting sqref="F21">
    <cfRule type="expression" dxfId="10" priority="52" stopIfTrue="1">
      <formula>$F$21-$H$21=1</formula>
    </cfRule>
  </conditionalFormatting>
  <conditionalFormatting sqref="F22">
    <cfRule type="expression" dxfId="9" priority="41" stopIfTrue="1">
      <formula>$F$22-$H$22=1</formula>
    </cfRule>
  </conditionalFormatting>
  <conditionalFormatting sqref="F23">
    <cfRule type="expression" dxfId="8" priority="26" stopIfTrue="1">
      <formula>$F$23-$H$23=1</formula>
    </cfRule>
  </conditionalFormatting>
  <conditionalFormatting sqref="F24">
    <cfRule type="expression" dxfId="7" priority="21" stopIfTrue="1">
      <formula>$F$24-$H$24=1</formula>
    </cfRule>
  </conditionalFormatting>
  <conditionalFormatting sqref="F25">
    <cfRule type="expression" dxfId="6" priority="43" stopIfTrue="1">
      <formula>$F$25-$H$25=1</formula>
    </cfRule>
  </conditionalFormatting>
  <conditionalFormatting sqref="F26">
    <cfRule type="expression" dxfId="5" priority="30" stopIfTrue="1">
      <formula>$F$26-$H$26=1</formula>
    </cfRule>
  </conditionalFormatting>
  <conditionalFormatting sqref="G19">
    <cfRule type="expression" dxfId="4" priority="53" stopIfTrue="1">
      <formula>$G$19-$I$19=1</formula>
    </cfRule>
  </conditionalFormatting>
  <conditionalFormatting sqref="H19">
    <cfRule type="cellIs" dxfId="3" priority="31" stopIfTrue="1" operator="equal">
      <formula>6</formula>
    </cfRule>
  </conditionalFormatting>
  <conditionalFormatting sqref="H22:H26">
    <cfRule type="cellIs" dxfId="2" priority="17" stopIfTrue="1" operator="equal">
      <formula>6</formula>
    </cfRule>
  </conditionalFormatting>
  <conditionalFormatting sqref="I19:I23">
    <cfRule type="cellIs" dxfId="1" priority="33" stopIfTrue="1" operator="equal">
      <formula>11</formula>
    </cfRule>
  </conditionalFormatting>
  <conditionalFormatting sqref="J19:J23">
    <cfRule type="cellIs" dxfId="0" priority="32" stopIfTrue="1" operator="equal">
      <formula>15</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8" r:id="rId5" name="Drop Down 50">
              <controlPr locked="0" defaultSize="0" autoLine="0" autoPict="0">
                <anchor moveWithCells="1">
                  <from>
                    <xdr:col>1</xdr:col>
                    <xdr:colOff>16933</xdr:colOff>
                    <xdr:row>29</xdr:row>
                    <xdr:rowOff>16933</xdr:rowOff>
                  </from>
                  <to>
                    <xdr:col>6</xdr:col>
                    <xdr:colOff>745067</xdr:colOff>
                    <xdr:row>29</xdr:row>
                    <xdr:rowOff>237067</xdr:rowOff>
                  </to>
                </anchor>
              </controlPr>
            </control>
          </mc:Choice>
        </mc:AlternateContent>
        <mc:AlternateContent xmlns:mc="http://schemas.openxmlformats.org/markup-compatibility/2006">
          <mc:Choice Requires="x14">
            <control shapeId="2099" r:id="rId6" name="Drop Down 51">
              <controlPr locked="0" defaultSize="0" autoLine="0" autoPict="0">
                <anchor moveWithCells="1">
                  <from>
                    <xdr:col>1</xdr:col>
                    <xdr:colOff>16933</xdr:colOff>
                    <xdr:row>32</xdr:row>
                    <xdr:rowOff>16933</xdr:rowOff>
                  </from>
                  <to>
                    <xdr:col>6</xdr:col>
                    <xdr:colOff>745067</xdr:colOff>
                    <xdr:row>32</xdr:row>
                    <xdr:rowOff>211667</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16933</xdr:colOff>
                    <xdr:row>34</xdr:row>
                    <xdr:rowOff>16933</xdr:rowOff>
                  </from>
                  <to>
                    <xdr:col>6</xdr:col>
                    <xdr:colOff>745067</xdr:colOff>
                    <xdr:row>34</xdr:row>
                    <xdr:rowOff>211667</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16933</xdr:colOff>
                    <xdr:row>37</xdr:row>
                    <xdr:rowOff>16933</xdr:rowOff>
                  </from>
                  <to>
                    <xdr:col>6</xdr:col>
                    <xdr:colOff>745067</xdr:colOff>
                    <xdr:row>37</xdr:row>
                    <xdr:rowOff>211667</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16933</xdr:colOff>
                    <xdr:row>14</xdr:row>
                    <xdr:rowOff>131233</xdr:rowOff>
                  </from>
                  <to>
                    <xdr:col>6</xdr:col>
                    <xdr:colOff>893233</xdr:colOff>
                    <xdr:row>14</xdr:row>
                    <xdr:rowOff>402167</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16933</xdr:colOff>
                    <xdr:row>30</xdr:row>
                    <xdr:rowOff>38100</xdr:rowOff>
                  </from>
                  <to>
                    <xdr:col>6</xdr:col>
                    <xdr:colOff>745067</xdr:colOff>
                    <xdr:row>31</xdr:row>
                    <xdr:rowOff>16933</xdr:rowOff>
                  </to>
                </anchor>
              </controlPr>
            </control>
          </mc:Choice>
        </mc:AlternateContent>
        <mc:AlternateContent xmlns:mc="http://schemas.openxmlformats.org/markup-compatibility/2006">
          <mc:Choice Requires="x14">
            <control shapeId="2126" r:id="rId11" name="Drop Down 78">
              <controlPr locked="0" defaultSize="0" autoLine="0" autoPict="0">
                <anchor moveWithCells="1">
                  <from>
                    <xdr:col>1</xdr:col>
                    <xdr:colOff>16933</xdr:colOff>
                    <xdr:row>42</xdr:row>
                    <xdr:rowOff>16933</xdr:rowOff>
                  </from>
                  <to>
                    <xdr:col>6</xdr:col>
                    <xdr:colOff>745067</xdr:colOff>
                    <xdr:row>42</xdr:row>
                    <xdr:rowOff>211667</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1</xdr:col>
                    <xdr:colOff>16933</xdr:colOff>
                    <xdr:row>44</xdr:row>
                    <xdr:rowOff>38100</xdr:rowOff>
                  </from>
                  <to>
                    <xdr:col>6</xdr:col>
                    <xdr:colOff>745067</xdr:colOff>
                    <xdr:row>45</xdr:row>
                    <xdr:rowOff>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16933</xdr:colOff>
                    <xdr:row>42</xdr:row>
                    <xdr:rowOff>16933</xdr:rowOff>
                  </from>
                  <to>
                    <xdr:col>6</xdr:col>
                    <xdr:colOff>745067</xdr:colOff>
                    <xdr:row>42</xdr:row>
                    <xdr:rowOff>211667</xdr:rowOff>
                  </to>
                </anchor>
              </controlPr>
            </control>
          </mc:Choice>
        </mc:AlternateContent>
        <mc:AlternateContent xmlns:mc="http://schemas.openxmlformats.org/markup-compatibility/2006">
          <mc:Choice Requires="x14">
            <control shapeId="2134" r:id="rId14" name="Drop Down 86">
              <controlPr locked="0" defaultSize="0" autoLine="0" autoPict="0">
                <anchor moveWithCells="1">
                  <from>
                    <xdr:col>1</xdr:col>
                    <xdr:colOff>16933</xdr:colOff>
                    <xdr:row>37</xdr:row>
                    <xdr:rowOff>16933</xdr:rowOff>
                  </from>
                  <to>
                    <xdr:col>6</xdr:col>
                    <xdr:colOff>745067</xdr:colOff>
                    <xdr:row>37</xdr:row>
                    <xdr:rowOff>211667</xdr:rowOff>
                  </to>
                </anchor>
              </controlPr>
            </control>
          </mc:Choice>
        </mc:AlternateContent>
        <mc:AlternateContent xmlns:mc="http://schemas.openxmlformats.org/markup-compatibility/2006">
          <mc:Choice Requires="x14">
            <control shapeId="2135" r:id="rId15" name="Drop Down 87">
              <controlPr locked="0" defaultSize="0" autoLine="0" autoPict="0">
                <anchor moveWithCells="1">
                  <from>
                    <xdr:col>1</xdr:col>
                    <xdr:colOff>16933</xdr:colOff>
                    <xdr:row>39</xdr:row>
                    <xdr:rowOff>16933</xdr:rowOff>
                  </from>
                  <to>
                    <xdr:col>6</xdr:col>
                    <xdr:colOff>745067</xdr:colOff>
                    <xdr:row>39</xdr:row>
                    <xdr:rowOff>211667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7</vt:i4>
      </vt:variant>
    </vt:vector>
  </HeadingPairs>
  <TitlesOfParts>
    <vt:vector size="31"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Gesamtasche</vt:lpstr>
      <vt:lpstr>Säureunlösliche Asche</vt:lpstr>
      <vt:lpstr>Wasser</vt:lpstr>
      <vt:lpstr>aw</vt:lpstr>
      <vt:lpstr>Etherisches_OeL</vt:lpstr>
      <vt:lpstr>Cumarin</vt:lpstr>
      <vt:lpstr>Zimtaldehyd</vt:lpstr>
      <vt:lpstr>Thymol</vt:lpstr>
      <vt:lpstr>Carvacrol</vt:lpstr>
      <vt:lpstr>pCymol</vt:lpstr>
      <vt:lpstr>Gingerol</vt:lpstr>
      <vt:lpstr>Linalool</vt:lpstr>
      <vt:lpstr>Carvon</vt:lpstr>
      <vt:lpstr>Limonen</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2023-10-15T18:18:12Z</cp:lastPrinted>
  <dcterms:created xsi:type="dcterms:W3CDTF">2005-02-14T18:41:01Z</dcterms:created>
  <dcterms:modified xsi:type="dcterms:W3CDTF">2023-10-15T20:15:51Z</dcterms:modified>
</cp:coreProperties>
</file>