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77CE79D3-F7B9-4AD6-A3F8-EC5D577CCBA0}" xr6:coauthVersionLast="47" xr6:coauthVersionMax="47" xr10:uidLastSave="{00000000-0000-0000-0000-000000000000}"/>
  <workbookProtection workbookAlgorithmName="SHA-512" workbookHashValue="/RHf2+P+jZ1H+xSqwmLCSuVH1w3BoAonPWpaxA1HKjMs1xn6Z1d61bgycJ2E+kiixZleiHtqnZ3dE6s2f20rXA==" workbookSaltValue="rNYWAWMzLS5d2KP/fTc6pQ==" workbookSpinCount="100000" lockStructure="1"/>
  <bookViews>
    <workbookView xWindow="-93" yWindow="-93" windowWidth="25786" windowHeight="13986" firstSheet="1" activeTab="8" xr2:uid="{00000000-000D-0000-FFFF-FFFF00000000}"/>
  </bookViews>
  <sheets>
    <sheet name="Significance" sheetId="58" r:id="rId1"/>
    <sheet name="Reporting" sheetId="59" r:id="rId2"/>
    <sheet name="Auswertung" sheetId="60" r:id="rId3"/>
    <sheet name="Datenübernahme" sheetId="61" r:id="rId4"/>
    <sheet name="Signifikanz" sheetId="62" r:id="rId5"/>
    <sheet name="Ausfüllhinweise" sheetId="63" r:id="rId6"/>
    <sheet name="Kontakt" sheetId="54" r:id="rId7"/>
    <sheet name="Teilnehmerdaten" sheetId="5" state="hidden" r:id="rId8"/>
    <sheet name="Ergebnisse" sheetId="15" r:id="rId9"/>
    <sheet name="Mitteilungen" sheetId="18" r:id="rId10"/>
    <sheet name="Fett" sheetId="23" state="hidden" r:id="rId11"/>
    <sheet name="HBSZ" sheetId="22" state="hidden" r:id="rId12"/>
    <sheet name="Buttersaeure" sheetId="37" state="hidden" r:id="rId13"/>
    <sheet name="BSME" sheetId="38" state="hidden" r:id="rId14"/>
    <sheet name="Fremdfett" sheetId="55" state="hidden" r:id="rId15"/>
    <sheet name="Vanillin" sheetId="39" state="hidden" r:id="rId16"/>
    <sheet name="Vanillinsäure" sheetId="24" state="hidden" r:id="rId17"/>
    <sheet name="pHydroxybenzaldehyd" sheetId="45" state="hidden" r:id="rId18"/>
    <sheet name="pHydroxybenzoesäure" sheetId="46" state="hidden" r:id="rId19"/>
    <sheet name="Ethylvanillin" sheetId="56" state="hidden" r:id="rId20"/>
    <sheet name="13CVanillin" sheetId="47" state="hidden" r:id="rId21"/>
  </sheets>
  <externalReferences>
    <externalReference r:id="rId22"/>
    <externalReference r:id="rId23"/>
    <externalReference r:id="rId24"/>
    <externalReference r:id="rId25"/>
    <externalReference r:id="rId26"/>
    <externalReference r:id="rId27"/>
    <externalReference r:id="rId28"/>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#REF!</definedName>
    <definedName name="_xlnm.Print_Area" localSheetId="3">Datenübernahme!$A$1:$C$8</definedName>
    <definedName name="_xlnm.Print_Area" localSheetId="8">Ergebnisse!$A$1:$H$75</definedName>
    <definedName name="_xlnm.Print_Area" localSheetId="4">Signifikanz!$A$1:$C$10</definedName>
    <definedName name="Elemente">[4]Parameter2!$B$3:$B$18</definedName>
    <definedName name="MBlei" localSheetId="5">#REF!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6">#REF!</definedName>
    <definedName name="Parameter2">#REF!</definedName>
    <definedName name="Parameter2alt" localSheetId="5">#REF!</definedName>
    <definedName name="Parameter2alt">#REF!</definedName>
    <definedName name="test" localSheetId="5">[1]Parameter2!$B$3:$B$18</definedName>
    <definedName name="test" localSheetId="2">[2]Parameter2!$B$3:$B$18</definedName>
    <definedName name="test" localSheetId="6">[3]Parameter2!$B$3:$B$18</definedName>
    <definedName name="test" localSheetId="1">[4]Parameter2!$B$3:$B$18</definedName>
    <definedName name="test">[5]Parameter2!$B$3:$B$18</definedName>
    <definedName name="test1" localSheetId="5">[3]Parameter2!$B$3:$B$18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15" l="1"/>
  <c r="B11" i="5"/>
  <c r="B10" i="5"/>
  <c r="A13" i="15" l="1"/>
  <c r="F5" i="15"/>
  <c r="F4" i="15"/>
  <c r="B23" i="5" l="1"/>
  <c r="C23" i="5"/>
  <c r="B24" i="5"/>
  <c r="C24" i="5"/>
  <c r="B25" i="5"/>
  <c r="C25" i="5"/>
  <c r="G31" i="15"/>
  <c r="I70" i="15" s="1"/>
  <c r="G27" i="15"/>
  <c r="I53" i="15" s="1"/>
  <c r="F31" i="15"/>
  <c r="I68" i="15" s="1"/>
  <c r="C21" i="56"/>
  <c r="I31" i="15" s="1"/>
  <c r="C1" i="56"/>
  <c r="H31" i="15" s="1"/>
  <c r="G28" i="15"/>
  <c r="I58" i="15" s="1"/>
  <c r="F28" i="15"/>
  <c r="I56" i="15" s="1"/>
  <c r="G29" i="15"/>
  <c r="I62" i="15" s="1"/>
  <c r="C1" i="45"/>
  <c r="H29" i="15" s="1"/>
  <c r="G30" i="15"/>
  <c r="I66" i="15" s="1"/>
  <c r="G32" i="15"/>
  <c r="I74" i="15" s="1"/>
  <c r="F26" i="15"/>
  <c r="I47" i="15" s="1"/>
  <c r="C21" i="46"/>
  <c r="I30" i="15" s="1"/>
  <c r="C20" i="45"/>
  <c r="I29" i="15" s="1"/>
  <c r="C21" i="24"/>
  <c r="I28" i="15" s="1"/>
  <c r="C1" i="24"/>
  <c r="H28" i="15" s="1"/>
  <c r="C1" i="39"/>
  <c r="H27" i="15" s="1"/>
  <c r="C21" i="39"/>
  <c r="I27" i="15"/>
  <c r="C25" i="55"/>
  <c r="C22" i="47"/>
  <c r="I32" i="15" s="1"/>
  <c r="C1" i="47"/>
  <c r="H32" i="15" s="1"/>
  <c r="F19" i="15"/>
  <c r="I36" i="15" s="1"/>
  <c r="F20" i="15"/>
  <c r="I38" i="15" s="1"/>
  <c r="F22" i="15"/>
  <c r="I41" i="15" s="1"/>
  <c r="F24" i="15"/>
  <c r="F27" i="15"/>
  <c r="I51" i="15" s="1"/>
  <c r="F29" i="15"/>
  <c r="I60" i="15" s="1"/>
  <c r="F30" i="15"/>
  <c r="F32" i="15"/>
  <c r="I72" i="15" s="1"/>
  <c r="B16" i="54"/>
  <c r="B17" i="54"/>
  <c r="B18" i="54"/>
  <c r="B19" i="54"/>
  <c r="H1" i="18"/>
  <c r="C1" i="23"/>
  <c r="H19" i="15" s="1"/>
  <c r="C1" i="22"/>
  <c r="H20" i="15" s="1"/>
  <c r="C1" i="37"/>
  <c r="H22" i="15" s="1"/>
  <c r="C1" i="38"/>
  <c r="H24" i="15"/>
  <c r="C1" i="46"/>
  <c r="H30" i="15" s="1"/>
  <c r="B1" i="5"/>
  <c r="B2" i="5"/>
  <c r="D5" i="5"/>
  <c r="D8" i="5" s="1"/>
  <c r="B5" i="5" s="1"/>
  <c r="B6" i="5"/>
  <c r="B7" i="5"/>
  <c r="B13" i="5"/>
  <c r="C13" i="5"/>
  <c r="B14" i="5"/>
  <c r="C14" i="5"/>
  <c r="B15" i="5"/>
  <c r="C15" i="5"/>
  <c r="B16" i="5"/>
  <c r="C16" i="5"/>
  <c r="B17" i="5"/>
  <c r="C17" i="5"/>
  <c r="B18" i="5"/>
  <c r="C18" i="5"/>
  <c r="B19" i="5"/>
  <c r="C19" i="5"/>
  <c r="B20" i="5"/>
  <c r="C20" i="5"/>
  <c r="B21" i="5"/>
  <c r="C21" i="5"/>
  <c r="B22" i="5"/>
  <c r="C22" i="5"/>
  <c r="C1" i="55"/>
  <c r="H26" i="15"/>
  <c r="I44" i="15"/>
  <c r="A45" i="15" s="1"/>
  <c r="I64" i="15"/>
  <c r="A75" i="15" l="1"/>
  <c r="A67" i="15"/>
  <c r="A63" i="15"/>
  <c r="A65" i="15"/>
  <c r="A39" i="15"/>
  <c r="A73" i="15"/>
  <c r="A71" i="15"/>
  <c r="A40" i="15"/>
  <c r="A48" i="15"/>
  <c r="A59" i="15"/>
  <c r="A46" i="15"/>
  <c r="A54" i="15"/>
  <c r="A69" i="15"/>
  <c r="A61" i="15"/>
  <c r="A57" i="15"/>
  <c r="A52" i="15"/>
  <c r="A43" i="15"/>
  <c r="A42" i="15"/>
  <c r="A49" i="15"/>
  <c r="A3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A3C29378-0C01-4130-A6E2-55757DC2A73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67A9C7BE-CC23-41E9-81A6-160E2450E4F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8BDA4E6E-0BA0-4F47-AF52-CFC2D967346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<sst xmlns="http://schemas.openxmlformats.org/spreadsheetml/2006/main" count="384" uniqueCount="235">
  <si>
    <t>Ergebnisdatenblatt</t>
  </si>
  <si>
    <t>Parameter</t>
  </si>
  <si>
    <t>Einheit</t>
  </si>
  <si>
    <t>Kunden-Nr.</t>
  </si>
  <si>
    <t>Postleitzahl</t>
  </si>
  <si>
    <t>ergebnisse@lvus.de</t>
  </si>
  <si>
    <t>Sonstiges</t>
  </si>
  <si>
    <t>Analysen-
gang 1</t>
  </si>
  <si>
    <t>Analysen-
gang 2</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</si>
  <si>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</si>
  <si>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</si>
  <si>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</si>
  <si>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</si>
  <si>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</si>
  <si>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</si>
  <si>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</si>
  <si>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</si>
  <si>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</si>
  <si>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</si>
  <si>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</si>
  <si>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</si>
  <si>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</si>
  <si>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</si>
  <si>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</si>
  <si>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</si>
  <si>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</si>
  <si>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</si>
  <si>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</si>
  <si>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</si>
  <si>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</si>
  <si>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</si>
  <si>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</si>
  <si>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</si>
  <si>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</si>
  <si>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</si>
  <si>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</si>
  <si>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</si>
  <si>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</si>
  <si>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</si>
  <si>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</si>
  <si>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</si>
  <si>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</si>
  <si>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</si>
  <si>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</si>
  <si>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</si>
  <si>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</si>
  <si>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</si>
  <si>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</si>
  <si>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</si>
  <si>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</si>
  <si>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</si>
  <si>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</si>
  <si>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</si>
  <si>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</si>
  <si>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</si>
  <si>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</si>
  <si>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</si>
  <si>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</si>
  <si>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</si>
  <si>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</si>
  <si>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</si>
  <si>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</si>
  <si>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</si>
  <si>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</si>
  <si>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</si>
  <si>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</si>
  <si>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</si>
  <si>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</si>
  <si>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</si>
  <si>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</si>
  <si>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</si>
  <si>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</si>
  <si>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</si>
  <si>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</si>
  <si>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</si>
  <si>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</si>
  <si>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</si>
  <si>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</si>
  <si>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Fett</t>
  </si>
  <si>
    <t>§ 64 LFGB Nr. L 06.00-6, modifiziert</t>
  </si>
  <si>
    <t>ohne</t>
  </si>
  <si>
    <t>Halbmikrobuttersäurezahl (HBSZ)</t>
  </si>
  <si>
    <t>Freie Buttersäure</t>
  </si>
  <si>
    <t>Milchfett, berechnet über HBSZ</t>
  </si>
  <si>
    <t>Milchfett, berechnet über Buttersäure</t>
  </si>
  <si>
    <t>Milchfett, berechnet
über Buttersäuremethylester</t>
  </si>
  <si>
    <t>Buttersäuremethylester</t>
  </si>
  <si>
    <t>§ 64 LFGB Nr. L 20.01/02-5</t>
  </si>
  <si>
    <t>§ 64 LFGB Nr. L 20.01/02-5, modifiziert</t>
  </si>
  <si>
    <t>§ 64 LFGB Nr. L 06.00-6</t>
  </si>
  <si>
    <t>Weibull-Stoldt</t>
  </si>
  <si>
    <t>§ 64 LFGB Nr. L 01.00-20</t>
  </si>
  <si>
    <t>§ 64 LFGB Nr. L 01.00-20, modifiziert</t>
  </si>
  <si>
    <t>Soxhlet</t>
  </si>
  <si>
    <t>NMR-Technologie nach Mikrowellentrocknung</t>
  </si>
  <si>
    <t>sonstiges</t>
  </si>
  <si>
    <t>HBSZ</t>
  </si>
  <si>
    <t>§ 64 LFGB Nr. L 17.00-8 (18.00-1)</t>
  </si>
  <si>
    <t>§ 64 LFGB Nr. L 17.00-8 (18.00-1), modifiziert</t>
  </si>
  <si>
    <t>Buttersäure</t>
  </si>
  <si>
    <t>§ 64 LFGB Nr. L 17.00-13 (18.00-15)</t>
  </si>
  <si>
    <t>§ 64 LFGB Nr. L 17.00-13 (18.00-15), modifiziert</t>
  </si>
  <si>
    <t>§ 64 LFGB Nr. L 17.00-12 (18.00-9)</t>
  </si>
  <si>
    <t>§ 64 LFGB Nr. L 17.00-12 (18.00-9), modifiziert</t>
  </si>
  <si>
    <t>Schulte et al: Fat Sci Technol 91 181 (1989)</t>
  </si>
  <si>
    <t>Veresterung der Fette mittels Natriummethylat nach Schulte, GC</t>
  </si>
  <si>
    <t>Verfahren nach Precht, Verseifung mit methanolischer KOH, GC</t>
  </si>
  <si>
    <t>GC der Methylester (methanolische KOH)</t>
  </si>
  <si>
    <t>Veresterung der Fette mit Kaliummethanolat, Methylester-GC mit Istd</t>
  </si>
  <si>
    <t>AOAC 948.15</t>
  </si>
  <si>
    <t>GC der Methylester (Schwefelsäure/Methanol)</t>
  </si>
  <si>
    <t>Parameter 9</t>
  </si>
  <si>
    <t>Parameter 10</t>
  </si>
  <si>
    <t>Parameter 11</t>
  </si>
  <si>
    <t>Parameter 12</t>
  </si>
  <si>
    <t>DGF C-VI 10a i.V.m. C-VI 11e, GC/FID</t>
  </si>
  <si>
    <t>Veresterung der Fette mit Natriummethylat; GC/FID</t>
  </si>
  <si>
    <t>DGF-Einheitsmethode C-VI 11d (98)</t>
  </si>
  <si>
    <t>Beispiel für die Eingabe von 2 eMail-Adressen:
Example how to type in 2 different e-mail addresses:</t>
  </si>
  <si>
    <t>info@lvus.de; ergebnisse@lvus.de</t>
  </si>
  <si>
    <t>Fett nach Schulte</t>
  </si>
  <si>
    <t>DGF Einheitsmethode C-III 8 (89)</t>
  </si>
  <si>
    <t>LC-MS</t>
  </si>
  <si>
    <t>DGF C-VI 11d</t>
  </si>
  <si>
    <t>Caviezel (Büchi oder Gerstel)</t>
  </si>
  <si>
    <t>ISO 1444: 1996</t>
  </si>
  <si>
    <t>41</t>
  </si>
  <si>
    <t>Vanillin</t>
  </si>
  <si>
    <t>g/100 g Fett</t>
  </si>
  <si>
    <t>g/100 g Probe</t>
  </si>
  <si>
    <t>mg/kg Probe</t>
  </si>
  <si>
    <t>Vanillinsäure</t>
  </si>
  <si>
    <t>p-Hydroxybenzaldehyd</t>
  </si>
  <si>
    <t>p-Hydroxybenzoesäure</t>
  </si>
  <si>
    <t>Promille</t>
  </si>
  <si>
    <t>delta 13C-Vanillin</t>
  </si>
  <si>
    <r>
      <t xml:space="preserve">delta </t>
    </r>
    <r>
      <rPr>
        <vertAlign val="superscript"/>
        <sz val="12"/>
        <rFont val="Times New Roman"/>
        <family val="1"/>
      </rPr>
      <t>13</t>
    </r>
    <r>
      <rPr>
        <sz val="12"/>
        <rFont val="Times New Roman"/>
        <family val="1"/>
      </rPr>
      <t>C-Vanillin</t>
    </r>
  </si>
  <si>
    <t>Speiseeis</t>
  </si>
  <si>
    <t>Pflanzliches Fremdfett</t>
  </si>
  <si>
    <t>Fremdfett</t>
  </si>
  <si>
    <t>§ 64 LFGB Nr. L 42.00-17:2012-07</t>
  </si>
  <si>
    <t>§ 64 LFGB Nr. L 42.00-17:2012-07, modifiziert</t>
  </si>
  <si>
    <t>Sonstige</t>
  </si>
  <si>
    <t>Messprinzip</t>
  </si>
  <si>
    <t>GC-IRMS</t>
  </si>
  <si>
    <t>GC-(q)-ToF (Hochauflösung)</t>
  </si>
  <si>
    <t>LC-(q)-ToF (Hochauflösung)</t>
  </si>
  <si>
    <t>Analyt</t>
  </si>
  <si>
    <t>Laurinsäure</t>
  </si>
  <si>
    <t>LC-MS/MS</t>
  </si>
  <si>
    <t>LC-DAD</t>
  </si>
  <si>
    <t>LC-UV-Detektion</t>
  </si>
  <si>
    <t>LC (sonstige Detektoren)</t>
  </si>
  <si>
    <t>Sonstige - Bitte eingeben</t>
  </si>
  <si>
    <t>Beschreibung der verwendeten Analysenverfahren, Teil 1</t>
  </si>
  <si>
    <t>Beschreibung der verwendeten Analysenverfahren, Teil 2</t>
  </si>
  <si>
    <t>Detektion</t>
  </si>
  <si>
    <r>
      <t xml:space="preserve">delta </t>
    </r>
    <r>
      <rPr>
        <vertAlign val="superscript"/>
        <sz val="13"/>
        <rFont val="Times New Roman"/>
        <family val="1"/>
      </rPr>
      <t>13</t>
    </r>
    <r>
      <rPr>
        <sz val="13"/>
        <rFont val="Times New Roman"/>
        <family val="1"/>
      </rPr>
      <t>C-Vanillin, Extraktion</t>
    </r>
  </si>
  <si>
    <t>Vanillin, Extraktion</t>
  </si>
  <si>
    <t>Vanillin, Detektion</t>
  </si>
  <si>
    <t>Vanillinsäure, Extraktion</t>
  </si>
  <si>
    <t>Vanillinsäure, Detektion</t>
  </si>
  <si>
    <t>p-Hydroxybenzaldehyd, Extraktion</t>
  </si>
  <si>
    <t>p-Hydroxybenzaldehyd, Detektion</t>
  </si>
  <si>
    <t>p-Hydroxybenzoesäure, Extraktion</t>
  </si>
  <si>
    <t>p-Hydroxybenzoesäure, Detektion</t>
  </si>
  <si>
    <r>
      <t xml:space="preserve">delta </t>
    </r>
    <r>
      <rPr>
        <vertAlign val="superscript"/>
        <sz val="13"/>
        <rFont val="Times New Roman"/>
        <family val="1"/>
      </rPr>
      <t>13</t>
    </r>
    <r>
      <rPr>
        <sz val="13"/>
        <rFont val="Times New Roman"/>
        <family val="1"/>
      </rPr>
      <t>C-Vanillin, Detektion</t>
    </r>
  </si>
  <si>
    <t>Verfahren /
Extraktion</t>
  </si>
  <si>
    <t>§ 64 LFGB Nr. L 44.00-4</t>
  </si>
  <si>
    <t>§ 64 LFGB Nr. L 44.00-4, modifiziert</t>
  </si>
  <si>
    <t>§ 64 LFGB Nr. L 42.00-13</t>
  </si>
  <si>
    <t>§ 64 LFGB Nr. L 42.00-13, modifiziert</t>
  </si>
  <si>
    <t>DIN 10342</t>
  </si>
  <si>
    <t>Caviezel</t>
  </si>
  <si>
    <t>DGF C-VI 10a/11d</t>
  </si>
  <si>
    <t>Extraktion mit Methanol</t>
  </si>
  <si>
    <t>Flüssig-Flüssig (n-Propanol)</t>
  </si>
  <si>
    <t>Ethanolische Extraktion mit anschließender Festphasenextraktion</t>
  </si>
  <si>
    <t>Ethanol/Wasser</t>
  </si>
  <si>
    <t>Extraktion mit Methanol, Klärung mit Carrez</t>
  </si>
  <si>
    <t>Extraktion mit Methanol, Klärung mit Carrez, Filtration über Kieselgur</t>
  </si>
  <si>
    <t>SPME-Extraktion</t>
  </si>
  <si>
    <t>Ethylvanillin</t>
  </si>
  <si>
    <t>Etylvanillin, Extraktion</t>
  </si>
  <si>
    <t>Ethylvanillin, Detektion</t>
  </si>
  <si>
    <t>Parameter 13</t>
  </si>
  <si>
    <t>§ 64 LFGB Nr. L 17.00-12</t>
  </si>
  <si>
    <t>§ 64 LFGB Nr. L 17.00-12, modifiziert</t>
  </si>
  <si>
    <t>§ 64 LFGB Nr. 13.00.26 und 27/3 (TMSH)</t>
  </si>
  <si>
    <t>Bestimmung des Buttersäuremethylester mittels GC-FID</t>
  </si>
  <si>
    <t>§ 64 LFGB Nr. L 42.00-19</t>
  </si>
  <si>
    <t>§ 64 LFGB Nr. L 42.00-19, modifiziert</t>
  </si>
  <si>
    <t>Mikrowellen-Heißextraktion mit Cyclohexan nach Säureaufschluss</t>
  </si>
  <si>
    <t>§ 64 LFGB Nr. L 16.00-5</t>
  </si>
  <si>
    <t>§ 64 LFGB Nr. L 16.00-5, modifiziert</t>
  </si>
  <si>
    <t>Senden Sie elektronisch mitgeteilte Ergebnisse nicht noch zusätzlich per Post oder Telefax.</t>
  </si>
  <si>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</si>
  <si>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</si>
  <si>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Nach dem Eingang in unserer Mailbox "ergebnisse@lvus.de" erhalten Sie automatisch eine Benachrichtigung/Bestätigung über den Eingang Ihrer eMail.</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</si>
  <si>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</si>
  <si>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</si>
  <si>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</si>
  <si>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Die Felder zur Eingabe Ihrer Ergebnisdaten sind nicht mit einer festen Nachkommazahl vordefiniert, um keine Hinweise auf eventuelle Gehalte von Parametern zu geben.</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</si>
  <si>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</si>
  <si>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 xml:space="preserve">Benutzen Sie für die Ergebnisübermittlung diese vordefinierte Tabelle im Excelformat. Die Tabelle steht auch auf unserer Homepage (www.lvus.de) im Bereich „Download“ bereit. </t>
  </si>
  <si>
    <t>Zur Bestimmung der Parameter sollen zwei vollständig getrennte Analysengänge durch¬geführt werden. Verwenden Sie für die Analysengänge 1 und 2 Probenmaterial aus verschiedenen Probeneinheiten.</t>
  </si>
  <si>
    <t>Hinweise zum Erfassen und Einsenden der Untersuchungsergebnisse</t>
  </si>
  <si>
    <t>Butyrometer</t>
  </si>
  <si>
    <t>Dampfraum-GC / Headspace-GC</t>
  </si>
  <si>
    <t>Ethanol/Wasser, Klärung mit Carrez</t>
  </si>
  <si>
    <t>Extraktion mit methanolischer Phosphorsäurelösung und Carrezklärung</t>
  </si>
  <si>
    <t>Berechnet: 100-Anteil Butterfett im Fett</t>
  </si>
  <si>
    <t>?</t>
  </si>
  <si>
    <t>Extraktion mit Acetonitril</t>
  </si>
  <si>
    <t>Extraktion mit Acetonitril, Klärung mit Carrez</t>
  </si>
  <si>
    <t>Extraktion Methanol/Phosphatpuffer, Klärung mit Carrez</t>
  </si>
  <si>
    <t>LC-IRMS</t>
  </si>
  <si>
    <t>Kontaktname</t>
  </si>
  <si>
    <t>Mailadresse</t>
  </si>
  <si>
    <t>Zertifikat geeignet</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</si>
  <si>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</si>
  <si>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</si>
  <si>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</si>
  <si>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</si>
  <si>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</si>
  <si>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</si>
  <si>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</si>
  <si>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</si>
  <si>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</si>
  <si>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</si>
  <si>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</si>
  <si>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</si>
  <si>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</si>
  <si>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Ihre eMail darf nur eine einzige Anlage enthalten. Ansonsten kann das Mail nicht verarbeitet werden. 
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</si>
  <si>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Gehalte mit den in Spalte 3 aufgeführten signifikanten Stellen an. Beispiele hierzu sind in "Signifikanz" enthalten.
Report results with in column 3 shown significant numbers (there are some examples in sheet "Significance".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</si>
</sst>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36" x14ac:knownFonts="1">
    <font>
      <sz val="11"/>
      <name val="Times New Roman"/>
    </font>
    <font>
      <sz val="11"/>
      <name val="Times New Roman"/>
      <family val="1"/>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vertAlign val="superscript"/>
      <sz val="12"/>
      <name val="Times New Roman"/>
      <family val="1"/>
    </font>
    <font>
      <vertAlign val="superscript"/>
      <sz val="13"/>
      <name val="Times New Roman"/>
      <family val="1"/>
    </font>
    <font>
      <sz val="11"/>
      <color indexed="8"/>
      <name val="Calibri"/>
      <family val="2"/>
    </font>
    <font>
      <sz val="11"/>
      <color indexed="9"/>
      <name val="Calibri"/>
      <family val="2"/>
    </font>
    <font>
      <sz val="12"/>
      <color rgb="FFFF0000"/>
      <name val="Times New Roman"/>
      <family val="1"/>
    </font>
    <font>
      <sz val="13"/>
      <color theme="0"/>
      <name val="Times New Roman"/>
      <family val="1"/>
    </font>
    <font>
      <b/>
      <sz val="13"/>
      <color rgb="FFFF0000"/>
      <name val="Times New Roman"/>
      <family val="1"/>
    </font>
    <font>
      <b/>
      <sz val="11"/>
      <color rgb="FFFF0000"/>
      <name val="Times New Roman"/>
      <family val="1"/>
    </font>
    <font>
      <i/>
      <sz val="11"/>
      <color theme="0" tint="-0.499984740745262"/>
      <name val="Times New Roman"/>
      <family val="1"/>
    </font>
  </fonts>
  <fills count="18">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2"/>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CCFFCC"/>
        <bgColor indexed="64"/>
      </patternFill>
    </fill>
    <fill>
      <patternFill patternType="solid">
        <fgColor indexed="29"/>
      </patternFill>
    </fill>
    <fill>
      <patternFill patternType="solid">
        <fgColor indexed="43"/>
      </patternFill>
    </fill>
    <fill>
      <patternFill patternType="solid">
        <fgColor theme="4" tint="0.79998168889431442"/>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right/>
      <top/>
      <bottom style="thin">
        <color indexed="64"/>
      </bottom>
      <diagonal/>
    </border>
  </borders>
  <cellStyleXfs count="26">
    <xf numFmtId="0" fontId="0" fillId="0" borderId="0"/>
    <xf numFmtId="0" fontId="2" fillId="0" borderId="0" applyNumberFormat="0" applyFill="0" applyBorder="0" applyAlignment="0" applyProtection="0">
      <alignment vertical="top"/>
      <protection locked="0"/>
    </xf>
    <xf numFmtId="0" fontId="6" fillId="0" borderId="0"/>
    <xf numFmtId="44" fontId="1" fillId="0" borderId="0" applyFont="0" applyFill="0" applyBorder="0" applyAlignment="0" applyProtection="0"/>
    <xf numFmtId="0" fontId="29" fillId="4" borderId="0" applyNumberFormat="0" applyBorder="0" applyAlignment="0" applyProtection="0"/>
    <xf numFmtId="0" fontId="29" fillId="3" borderId="0" applyNumberFormat="0" applyBorder="0" applyAlignment="0" applyProtection="0"/>
    <xf numFmtId="0" fontId="29" fillId="5"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3" borderId="0" applyNumberFormat="0" applyBorder="0" applyAlignment="0" applyProtection="0"/>
    <xf numFmtId="0" fontId="29" fillId="7"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3" borderId="0" applyNumberFormat="0" applyBorder="0" applyAlignment="0" applyProtection="0"/>
    <xf numFmtId="0" fontId="30" fillId="8"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3" borderId="0" applyNumberFormat="0" applyBorder="0" applyAlignment="0" applyProtection="0"/>
    <xf numFmtId="0" fontId="2" fillId="0" borderId="0" applyNumberFormat="0" applyFill="0" applyBorder="0" applyAlignment="0" applyProtection="0">
      <alignment vertical="top"/>
      <protection locked="0"/>
    </xf>
    <xf numFmtId="0" fontId="6" fillId="0" borderId="0"/>
    <xf numFmtId="0" fontId="1" fillId="0" borderId="0"/>
    <xf numFmtId="0" fontId="2" fillId="0" borderId="0" applyNumberFormat="0" applyFill="0" applyBorder="0" applyAlignment="0" applyProtection="0">
      <alignment vertical="top"/>
      <protection locked="0"/>
    </xf>
  </cellStyleXfs>
  <cellXfs count="157">
    <xf numFmtId="0" fontId="0" fillId="0" borderId="0" xfId="0"/>
    <xf numFmtId="0" fontId="5" fillId="0" borderId="0" xfId="0" applyFont="1"/>
    <xf numFmtId="0" fontId="0" fillId="9" borderId="0" xfId="0" applyFill="1"/>
    <xf numFmtId="0" fontId="0" fillId="9" borderId="0" xfId="0" applyFill="1" applyAlignment="1">
      <alignment horizontal="center"/>
    </xf>
    <xf numFmtId="0" fontId="0" fillId="0" borderId="0" xfId="0" applyProtection="1">
      <protection locked="0"/>
    </xf>
    <xf numFmtId="0" fontId="3" fillId="0" borderId="0" xfId="0" applyFont="1" applyProtection="1">
      <protection hidden="1"/>
    </xf>
    <xf numFmtId="0" fontId="4" fillId="0" borderId="0" xfId="0" applyFont="1" applyProtection="1">
      <protection hidden="1"/>
    </xf>
    <xf numFmtId="0" fontId="8" fillId="0" borderId="0" xfId="0" applyFont="1" applyProtection="1">
      <protection hidden="1"/>
    </xf>
    <xf numFmtId="0" fontId="7" fillId="0" borderId="0" xfId="0" applyFont="1" applyProtection="1">
      <protection hidden="1"/>
    </xf>
    <xf numFmtId="0" fontId="0" fillId="0" borderId="0" xfId="0" applyProtection="1">
      <protection hidden="1"/>
    </xf>
    <xf numFmtId="0" fontId="11" fillId="0" borderId="0" xfId="0" applyFont="1" applyProtection="1">
      <protection hidden="1"/>
    </xf>
    <xf numFmtId="0" fontId="10" fillId="0" borderId="0" xfId="0" applyFont="1" applyProtection="1">
      <protection hidden="1"/>
    </xf>
    <xf numFmtId="14" fontId="16"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2" fillId="11" borderId="0" xfId="0" applyFont="1" applyFill="1" applyAlignment="1" applyProtection="1">
      <alignment vertical="center"/>
      <protection hidden="1"/>
    </xf>
    <xf numFmtId="0" fontId="18" fillId="0" borderId="0" xfId="0" applyFont="1" applyProtection="1">
      <protection hidden="1"/>
    </xf>
    <xf numFmtId="0" fontId="17" fillId="0" borderId="0" xfId="0" applyFont="1" applyAlignment="1" applyProtection="1">
      <alignment horizontal="left" wrapText="1"/>
      <protection hidden="1"/>
    </xf>
    <xf numFmtId="0" fontId="19" fillId="0" borderId="0" xfId="0" applyFont="1" applyProtection="1">
      <protection hidden="1"/>
    </xf>
    <xf numFmtId="0" fontId="19" fillId="0" borderId="0" xfId="0" applyFont="1" applyAlignment="1" applyProtection="1">
      <alignment wrapText="1"/>
      <protection hidden="1"/>
    </xf>
    <xf numFmtId="0" fontId="19" fillId="0" borderId="0" xfId="0" applyFont="1" applyAlignment="1">
      <alignment wrapText="1"/>
    </xf>
    <xf numFmtId="0" fontId="19" fillId="0" borderId="0" xfId="0" applyFont="1" applyAlignment="1" applyProtection="1">
      <alignment horizontal="left" wrapText="1"/>
      <protection hidden="1"/>
    </xf>
    <xf numFmtId="0" fontId="19" fillId="0" borderId="0" xfId="0" applyFont="1" applyAlignment="1" applyProtection="1">
      <alignment horizontal="center"/>
      <protection hidden="1"/>
    </xf>
    <xf numFmtId="0" fontId="20" fillId="0" borderId="0" xfId="0" applyFont="1" applyAlignment="1" applyProtection="1">
      <alignment horizontal="center"/>
      <protection hidden="1"/>
    </xf>
    <xf numFmtId="0" fontId="21" fillId="0" borderId="0" xfId="0" applyFont="1" applyProtection="1">
      <protection hidden="1"/>
    </xf>
    <xf numFmtId="0" fontId="19" fillId="11" borderId="0" xfId="0" applyFont="1" applyFill="1" applyAlignment="1" applyProtection="1">
      <alignment vertical="center" wrapText="1"/>
      <protection hidden="1"/>
    </xf>
    <xf numFmtId="0" fontId="17" fillId="0" borderId="0" xfId="0" applyFont="1" applyAlignment="1">
      <alignment horizontal="left" wrapText="1"/>
    </xf>
    <xf numFmtId="49" fontId="0" fillId="9" borderId="0" xfId="0" applyNumberFormat="1" applyFill="1" applyAlignment="1">
      <alignment horizontal="center"/>
    </xf>
    <xf numFmtId="0" fontId="19" fillId="0" borderId="0" xfId="0" applyFont="1" applyAlignment="1" applyProtection="1">
      <alignment horizontal="center" vertical="center"/>
      <protection hidden="1"/>
    </xf>
    <xf numFmtId="14" fontId="0" fillId="9" borderId="0" xfId="0" applyNumberFormat="1" applyFill="1" applyAlignment="1">
      <alignment horizontal="center"/>
    </xf>
    <xf numFmtId="0" fontId="9" fillId="0" borderId="0" xfId="0" applyFont="1" applyAlignment="1">
      <alignment vertical="center"/>
    </xf>
    <xf numFmtId="0" fontId="0" fillId="0" borderId="0" xfId="0" applyAlignment="1">
      <alignment vertical="center"/>
    </xf>
    <xf numFmtId="0" fontId="23" fillId="0" borderId="0" xfId="0" applyFont="1" applyAlignment="1">
      <alignment vertical="center"/>
    </xf>
    <xf numFmtId="0" fontId="12" fillId="0" borderId="0" xfId="0" applyFont="1" applyAlignment="1">
      <alignment vertical="center"/>
    </xf>
    <xf numFmtId="0" fontId="17" fillId="10" borderId="0" xfId="0" applyFont="1" applyFill="1" applyProtection="1">
      <protection hidden="1"/>
    </xf>
    <xf numFmtId="0" fontId="22" fillId="0" borderId="0" xfId="0" applyFont="1" applyAlignment="1" applyProtection="1">
      <alignment vertical="center"/>
      <protection hidden="1"/>
    </xf>
    <xf numFmtId="0" fontId="17" fillId="0" borderId="0" xfId="0" applyFont="1" applyAlignment="1" applyProtection="1">
      <alignment horizontal="left"/>
      <protection hidden="1"/>
    </xf>
    <xf numFmtId="0" fontId="8" fillId="11" borderId="0" xfId="0" applyFont="1" applyFill="1" applyProtection="1">
      <protection hidden="1"/>
    </xf>
    <xf numFmtId="0" fontId="6" fillId="0" borderId="0" xfId="0" applyFont="1"/>
    <xf numFmtId="0" fontId="8" fillId="0" borderId="0" xfId="0" applyFont="1" applyAlignment="1" applyProtection="1">
      <alignment horizontal="center" vertical="center"/>
      <protection hidden="1"/>
    </xf>
    <xf numFmtId="0" fontId="17" fillId="0" borderId="2" xfId="0" applyFont="1" applyBorder="1" applyAlignment="1">
      <alignment wrapText="1"/>
    </xf>
    <xf numFmtId="0" fontId="17" fillId="0" borderId="0" xfId="0" applyFont="1" applyAlignment="1">
      <alignment horizontal="justify" vertical="top" wrapText="1"/>
    </xf>
    <xf numFmtId="0" fontId="8" fillId="0" borderId="0" xfId="0" applyFont="1" applyAlignment="1">
      <alignment vertical="center" wrapText="1"/>
    </xf>
    <xf numFmtId="0" fontId="17" fillId="0" borderId="0" xfId="0" applyFont="1"/>
    <xf numFmtId="0" fontId="17" fillId="0" borderId="0" xfId="0" applyFont="1" applyProtection="1">
      <protection locked="0"/>
    </xf>
    <xf numFmtId="0" fontId="17" fillId="0" borderId="3" xfId="0" applyFont="1" applyBorder="1" applyAlignment="1">
      <alignment horizontal="justify" vertical="top" wrapText="1"/>
    </xf>
    <xf numFmtId="0" fontId="5" fillId="0" borderId="0" xfId="0" applyFont="1" applyAlignment="1">
      <alignment vertical="center" wrapText="1"/>
    </xf>
    <xf numFmtId="0" fontId="5" fillId="0" borderId="0" xfId="0" applyFont="1" applyAlignment="1" applyProtection="1">
      <alignment horizontal="center" vertical="center"/>
      <protection hidden="1"/>
    </xf>
    <xf numFmtId="0" fontId="6" fillId="0" borderId="0" xfId="0" applyFont="1" applyAlignment="1" applyProtection="1">
      <alignment horizontal="justify" vertical="top" wrapText="1"/>
      <protection hidden="1"/>
    </xf>
    <xf numFmtId="0" fontId="6" fillId="0" borderId="0" xfId="0" applyFont="1" applyAlignment="1">
      <alignment horizontal="justify" vertical="top" wrapText="1"/>
    </xf>
    <xf numFmtId="0" fontId="5" fillId="0" borderId="0" xfId="0" applyFont="1" applyProtection="1">
      <protection hidden="1"/>
    </xf>
    <xf numFmtId="0" fontId="5" fillId="0" borderId="0" xfId="0" applyFont="1" applyAlignment="1" applyProtection="1">
      <alignment horizontal="left" wrapText="1"/>
      <protection hidden="1"/>
    </xf>
    <xf numFmtId="0" fontId="6" fillId="0" borderId="0" xfId="0" applyFont="1" applyAlignment="1">
      <alignment horizontal="left" vertical="top" wrapText="1"/>
    </xf>
    <xf numFmtId="0" fontId="17" fillId="0" borderId="0" xfId="0" applyFont="1" applyAlignment="1">
      <alignment horizontal="left"/>
    </xf>
    <xf numFmtId="0" fontId="17" fillId="0" borderId="3" xfId="0" applyFont="1" applyBorder="1" applyAlignment="1">
      <alignment horizontal="left" vertical="top" wrapText="1"/>
    </xf>
    <xf numFmtId="0" fontId="5" fillId="0" borderId="0" xfId="0" applyFont="1" applyAlignment="1">
      <alignment horizontal="left" vertical="top" wrapText="1"/>
    </xf>
    <xf numFmtId="0" fontId="6" fillId="0" borderId="0" xfId="0" applyFont="1" applyAlignment="1" applyProtection="1">
      <alignment horizontal="left" vertical="top" wrapText="1"/>
      <protection hidden="1"/>
    </xf>
    <xf numFmtId="0" fontId="5" fillId="0" borderId="0" xfId="0" applyFont="1" applyAlignment="1" applyProtection="1">
      <alignment horizontal="left"/>
      <protection hidden="1"/>
    </xf>
    <xf numFmtId="0" fontId="17" fillId="0" borderId="0" xfId="0" applyFont="1" applyAlignment="1" applyProtection="1">
      <alignment horizontal="right"/>
      <protection locked="0"/>
    </xf>
    <xf numFmtId="0" fontId="12" fillId="0" borderId="0" xfId="0" applyFont="1" applyProtection="1">
      <protection hidden="1"/>
    </xf>
    <xf numFmtId="0" fontId="24" fillId="0" borderId="0" xfId="0" applyFont="1" applyAlignment="1">
      <alignment horizontal="left" vertical="center" wrapText="1"/>
    </xf>
    <xf numFmtId="0" fontId="24" fillId="0" borderId="0" xfId="0" applyFont="1" applyAlignment="1">
      <alignment horizontal="left" vertical="center"/>
    </xf>
    <xf numFmtId="49" fontId="2" fillId="9" borderId="0" xfId="1" applyNumberFormat="1" applyFill="1" applyAlignment="1" applyProtection="1">
      <alignment vertical="center"/>
      <protection locked="0"/>
    </xf>
    <xf numFmtId="0" fontId="17" fillId="0" borderId="0" xfId="0" applyFont="1" applyAlignment="1" applyProtection="1">
      <alignment horizontal="justify" vertical="top" wrapText="1"/>
      <protection hidden="1"/>
    </xf>
    <xf numFmtId="0" fontId="17" fillId="0" borderId="0" xfId="0" applyFont="1" applyAlignment="1" applyProtection="1">
      <alignment wrapText="1"/>
      <protection hidden="1"/>
    </xf>
    <xf numFmtId="0" fontId="26" fillId="0" borderId="0" xfId="0" applyFont="1" applyProtection="1">
      <protection hidden="1"/>
    </xf>
    <xf numFmtId="0" fontId="12" fillId="11" borderId="0" xfId="0" applyFont="1" applyFill="1" applyAlignment="1" applyProtection="1">
      <alignment horizontal="left" vertical="center"/>
      <protection hidden="1"/>
    </xf>
    <xf numFmtId="0" fontId="19" fillId="11" borderId="0" xfId="0" applyFont="1" applyFill="1" applyProtection="1">
      <protection hidden="1"/>
    </xf>
    <xf numFmtId="0" fontId="5" fillId="0" borderId="0" xfId="2" applyFont="1" applyProtection="1">
      <protection hidden="1"/>
    </xf>
    <xf numFmtId="0" fontId="6" fillId="0" borderId="0" xfId="2" applyAlignment="1" applyProtection="1">
      <alignment horizontal="left"/>
      <protection hidden="1"/>
    </xf>
    <xf numFmtId="0" fontId="17" fillId="0" borderId="0" xfId="2" applyFont="1" applyAlignment="1">
      <alignment horizontal="left" vertical="top" wrapText="1"/>
    </xf>
    <xf numFmtId="0" fontId="6" fillId="0" borderId="0" xfId="2" applyAlignment="1" applyProtection="1">
      <alignment horizontal="left" vertical="top" wrapText="1"/>
      <protection hidden="1"/>
    </xf>
    <xf numFmtId="0" fontId="5" fillId="0" borderId="0" xfId="2" applyFont="1" applyAlignment="1" applyProtection="1">
      <alignment horizontal="left"/>
      <protection hidden="1"/>
    </xf>
    <xf numFmtId="0" fontId="6" fillId="0" borderId="0" xfId="0" applyFont="1" applyAlignment="1" applyProtection="1">
      <alignment horizontal="left"/>
      <protection hidden="1"/>
    </xf>
    <xf numFmtId="0" fontId="17" fillId="0" borderId="0" xfId="0" applyFont="1" applyAlignment="1">
      <alignment horizontal="left" vertical="top" wrapText="1"/>
    </xf>
    <xf numFmtId="0" fontId="31" fillId="0" borderId="0" xfId="0" applyFont="1" applyAlignment="1">
      <alignment vertical="center" wrapText="1"/>
    </xf>
    <xf numFmtId="0" fontId="8" fillId="12" borderId="0" xfId="0" applyFont="1" applyFill="1" applyAlignment="1" applyProtection="1">
      <alignment horizontal="center" vertical="center"/>
      <protection hidden="1"/>
    </xf>
    <xf numFmtId="0" fontId="32" fillId="0" borderId="0" xfId="0" applyFont="1" applyProtection="1">
      <protection hidden="1"/>
    </xf>
    <xf numFmtId="0" fontId="17" fillId="0" borderId="0" xfId="0" applyFont="1" applyProtection="1">
      <protection hidden="1"/>
    </xf>
    <xf numFmtId="0" fontId="18"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49" fontId="5" fillId="9" borderId="0" xfId="0" applyNumberFormat="1" applyFont="1" applyFill="1" applyProtection="1">
      <protection locked="0"/>
    </xf>
    <xf numFmtId="49" fontId="19" fillId="9" borderId="0" xfId="0" applyNumberFormat="1" applyFont="1" applyFill="1" applyAlignment="1" applyProtection="1">
      <alignment vertical="center"/>
      <protection locked="0"/>
    </xf>
    <xf numFmtId="0" fontId="1" fillId="0" borderId="0" xfId="0" applyFont="1" applyAlignment="1">
      <alignment horizontal="justify" vertical="top" wrapText="1"/>
    </xf>
    <xf numFmtId="0" fontId="1" fillId="0" borderId="0" xfId="0" applyFont="1" applyAlignment="1">
      <alignment horizontal="left" vertical="top" wrapText="1"/>
    </xf>
    <xf numFmtId="0" fontId="5" fillId="11" borderId="0" xfId="0" applyFont="1" applyFill="1" applyAlignment="1" applyProtection="1">
      <alignment vertical="center" wrapText="1"/>
      <protection hidden="1"/>
    </xf>
    <xf numFmtId="0" fontId="0" fillId="0" borderId="0" xfId="0" applyAlignment="1">
      <alignment horizontal="left" vertical="center"/>
    </xf>
    <xf numFmtId="0" fontId="0" fillId="11" borderId="0" xfId="0" applyFill="1" applyAlignment="1" applyProtection="1">
      <alignment horizontal="center"/>
      <protection hidden="1"/>
    </xf>
    <xf numFmtId="0" fontId="0" fillId="11" borderId="0" xfId="0" applyFill="1" applyAlignment="1" applyProtection="1">
      <alignment vertical="center" wrapText="1"/>
      <protection locked="0"/>
    </xf>
    <xf numFmtId="0" fontId="12" fillId="11" borderId="0" xfId="0" applyFont="1" applyFill="1" applyAlignment="1" applyProtection="1">
      <alignment horizontal="left" vertical="center"/>
      <protection hidden="1"/>
    </xf>
    <xf numFmtId="0" fontId="12" fillId="11" borderId="0" xfId="0" applyFont="1" applyFill="1" applyAlignment="1" applyProtection="1">
      <alignment horizontal="left" vertical="center"/>
      <protection locked="0"/>
    </xf>
    <xf numFmtId="0" fontId="0" fillId="11" borderId="0" xfId="0" applyFill="1" applyAlignment="1" applyProtection="1">
      <alignment horizontal="left"/>
      <protection hidden="1"/>
    </xf>
    <xf numFmtId="0" fontId="5" fillId="11" borderId="0" xfId="0" applyFont="1" applyFill="1" applyAlignment="1" applyProtection="1">
      <alignment vertical="center" wrapText="1"/>
      <protection locked="0"/>
    </xf>
    <xf numFmtId="0" fontId="5" fillId="13" borderId="0" xfId="0" applyFont="1" applyFill="1" applyAlignment="1" applyProtection="1">
      <alignment horizontal="left" vertical="center" wrapText="1"/>
      <protection locked="0" hidden="1"/>
    </xf>
    <xf numFmtId="0" fontId="0" fillId="13" borderId="0" xfId="0" applyFill="1" applyAlignment="1" applyProtection="1">
      <alignment horizontal="left" vertical="center" wrapText="1"/>
      <protection locked="0" hidden="1"/>
    </xf>
    <xf numFmtId="0" fontId="0" fillId="13" borderId="0" xfId="0" applyFill="1" applyAlignment="1" applyProtection="1">
      <alignment horizontal="left" vertical="center" wrapText="1"/>
      <protection locked="0"/>
    </xf>
    <xf numFmtId="0" fontId="17"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6" fillId="0" borderId="0" xfId="0" applyFont="1" applyAlignment="1" applyProtection="1">
      <alignment horizontal="left" vertical="center"/>
      <protection hidden="1"/>
    </xf>
    <xf numFmtId="0" fontId="2" fillId="0" borderId="0" xfId="1" applyFill="1" applyBorder="1" applyAlignment="1" applyProtection="1">
      <alignment horizontal="left"/>
      <protection hidden="1"/>
    </xf>
    <xf numFmtId="0" fontId="22" fillId="0" borderId="0" xfId="0" applyFont="1" applyAlignment="1" applyProtection="1">
      <alignment horizontal="left" vertical="center" wrapText="1"/>
      <protection hidden="1"/>
    </xf>
    <xf numFmtId="0" fontId="8" fillId="0" borderId="0" xfId="0" applyFont="1" applyAlignment="1" applyProtection="1">
      <alignment horizontal="left" vertical="center" wrapText="1"/>
      <protection hidden="1"/>
    </xf>
    <xf numFmtId="44" fontId="33" fillId="0" borderId="0" xfId="3" applyFont="1" applyFill="1" applyBorder="1" applyAlignment="1" applyProtection="1">
      <alignment horizontal="left" vertical="center"/>
      <protection hidden="1"/>
    </xf>
    <xf numFmtId="0" fontId="6" fillId="11" borderId="0" xfId="0" applyFont="1" applyFill="1" applyAlignment="1" applyProtection="1">
      <alignment horizontal="left" vertical="center" wrapText="1"/>
      <protection locked="0"/>
    </xf>
    <xf numFmtId="0" fontId="5" fillId="13" borderId="0" xfId="0" applyFont="1" applyFill="1" applyAlignment="1" applyProtection="1">
      <alignment horizontal="left" vertical="center" wrapText="1"/>
      <protection locked="0"/>
    </xf>
    <xf numFmtId="0" fontId="0" fillId="11" borderId="0" xfId="0" applyFill="1" applyAlignment="1" applyProtection="1">
      <alignment horizontal="left" vertical="center"/>
      <protection hidden="1"/>
    </xf>
    <xf numFmtId="0" fontId="5" fillId="9" borderId="0" xfId="0" applyFont="1" applyFill="1" applyAlignment="1" applyProtection="1">
      <alignment horizontal="left"/>
      <protection locked="0"/>
    </xf>
    <xf numFmtId="0" fontId="1" fillId="0" borderId="0" xfId="0" applyFont="1"/>
    <xf numFmtId="49" fontId="1" fillId="9" borderId="0" xfId="0" applyNumberFormat="1" applyFont="1" applyFill="1" applyAlignment="1">
      <alignment horizontal="center"/>
    </xf>
    <xf numFmtId="0" fontId="1" fillId="16" borderId="0" xfId="0" applyFont="1" applyFill="1" applyAlignment="1">
      <alignment horizontal="left" vertical="center" wrapText="1"/>
    </xf>
    <xf numFmtId="0" fontId="1" fillId="16" borderId="0" xfId="0" applyFont="1" applyFill="1" applyAlignment="1">
      <alignment horizontal="left" vertical="center"/>
    </xf>
    <xf numFmtId="0" fontId="1" fillId="16" borderId="0" xfId="0" applyFont="1" applyFill="1" applyAlignment="1">
      <alignment vertical="center"/>
    </xf>
    <xf numFmtId="0" fontId="1" fillId="0" borderId="0" xfId="0" applyFont="1" applyAlignment="1">
      <alignment vertical="center"/>
    </xf>
    <xf numFmtId="0" fontId="1" fillId="17" borderId="0" xfId="0" applyFont="1" applyFill="1" applyAlignment="1">
      <alignment horizontal="left" vertical="center" wrapText="1"/>
    </xf>
    <xf numFmtId="0" fontId="23" fillId="17" borderId="0" xfId="24" applyFont="1" applyFill="1" applyAlignment="1">
      <alignment horizontal="left" vertical="center" wrapText="1"/>
    </xf>
    <xf numFmtId="0" fontId="1" fillId="17" borderId="0" xfId="0" applyFont="1" applyFill="1" applyAlignment="1">
      <alignment horizontal="left" vertical="center"/>
    </xf>
    <xf numFmtId="0" fontId="1" fillId="17" borderId="0" xfId="0" applyFont="1" applyFill="1" applyAlignment="1">
      <alignment horizontal="left" vertical="center"/>
    </xf>
    <xf numFmtId="0" fontId="9" fillId="0" borderId="0" xfId="24" applyFont="1" applyAlignment="1">
      <alignment horizontal="left" wrapText="1"/>
    </xf>
    <xf numFmtId="0" fontId="9" fillId="0" borderId="0" xfId="24" applyFont="1" applyAlignment="1">
      <alignment horizontal="left"/>
    </xf>
    <xf numFmtId="0" fontId="1" fillId="0" borderId="0" xfId="24"/>
    <xf numFmtId="0" fontId="1" fillId="0" borderId="0" xfId="24" applyAlignment="1">
      <alignment horizontal="left" wrapText="1"/>
    </xf>
    <xf numFmtId="0" fontId="1" fillId="0" borderId="0" xfId="24" applyAlignment="1">
      <alignment horizontal="left"/>
    </xf>
    <xf numFmtId="0" fontId="10" fillId="0" borderId="0" xfId="24" applyFont="1" applyAlignment="1">
      <alignment horizontal="left" wrapText="1"/>
    </xf>
    <xf numFmtId="0" fontId="23" fillId="0" borderId="0" xfId="24" applyFont="1"/>
    <xf numFmtId="0" fontId="1" fillId="0" borderId="4" xfId="24" applyBorder="1" applyAlignment="1">
      <alignment horizontal="left" wrapText="1"/>
    </xf>
    <xf numFmtId="0" fontId="1" fillId="0" borderId="4" xfId="24" applyBorder="1" applyAlignment="1">
      <alignment horizontal="left"/>
    </xf>
    <xf numFmtId="0" fontId="1" fillId="11" borderId="1" xfId="24" applyFill="1" applyBorder="1" applyAlignment="1">
      <alignment horizontal="left" vertical="top" wrapText="1"/>
    </xf>
    <xf numFmtId="0" fontId="5" fillId="10" borderId="1" xfId="24" applyFont="1" applyFill="1" applyBorder="1" applyAlignment="1">
      <alignment horizontal="center" vertical="top" wrapText="1"/>
    </xf>
    <xf numFmtId="2" fontId="22" fillId="10" borderId="1" xfId="24" applyNumberFormat="1" applyFont="1" applyFill="1" applyBorder="1" applyAlignment="1">
      <alignment horizontal="center" vertical="top" wrapText="1"/>
    </xf>
    <xf numFmtId="0" fontId="1" fillId="10" borderId="0" xfId="24" applyFill="1"/>
    <xf numFmtId="0" fontId="9" fillId="0" borderId="0" xfId="24" applyFont="1" applyAlignment="1">
      <alignment horizontal="left" vertical="center"/>
    </xf>
    <xf numFmtId="0" fontId="1" fillId="0" borderId="0" xfId="24" applyAlignment="1">
      <alignment vertical="center"/>
    </xf>
    <xf numFmtId="0" fontId="1" fillId="0" borderId="0" xfId="24" applyAlignment="1">
      <alignment horizontal="left" vertical="center" wrapText="1"/>
    </xf>
    <xf numFmtId="0" fontId="1" fillId="0" borderId="0" xfId="24" applyAlignment="1">
      <alignment horizontal="left" vertical="center"/>
    </xf>
    <xf numFmtId="0" fontId="9" fillId="0" borderId="0" xfId="24" applyFont="1" applyAlignment="1">
      <alignment vertical="center"/>
    </xf>
    <xf numFmtId="0" fontId="5" fillId="0" borderId="0" xfId="24" applyFont="1" applyAlignment="1">
      <alignment vertical="center"/>
    </xf>
    <xf numFmtId="0" fontId="5" fillId="0" borderId="0" xfId="24" applyFont="1" applyAlignment="1">
      <alignment horizontal="left" vertical="center" wrapText="1"/>
    </xf>
    <xf numFmtId="0" fontId="5" fillId="0" borderId="0" xfId="24" applyFont="1" applyAlignment="1">
      <alignment horizontal="left" vertical="center"/>
    </xf>
    <xf numFmtId="0" fontId="5" fillId="0" borderId="0" xfId="24" applyFont="1" applyAlignment="1">
      <alignment horizontal="left"/>
    </xf>
    <xf numFmtId="0" fontId="5" fillId="0" borderId="0" xfId="24" applyFont="1"/>
    <xf numFmtId="0" fontId="9" fillId="10" borderId="0" xfId="24" applyFont="1" applyFill="1" applyAlignment="1">
      <alignment horizontal="left"/>
    </xf>
    <xf numFmtId="0" fontId="5" fillId="10" borderId="0" xfId="24" applyFont="1" applyFill="1"/>
    <xf numFmtId="0" fontId="5" fillId="10" borderId="0" xfId="24" applyFont="1" applyFill="1" applyAlignment="1">
      <alignment vertical="center"/>
    </xf>
    <xf numFmtId="0" fontId="15" fillId="10" borderId="0" xfId="25" applyFont="1" applyFill="1" applyAlignment="1" applyProtection="1">
      <alignment horizontal="justify" vertical="center"/>
    </xf>
    <xf numFmtId="0" fontId="9" fillId="10" borderId="4" xfId="24" applyFont="1" applyFill="1" applyBorder="1" applyAlignment="1">
      <alignment horizontal="left" vertical="center" wrapText="1"/>
    </xf>
    <xf numFmtId="0" fontId="5" fillId="10" borderId="4" xfId="24" applyFont="1" applyFill="1" applyBorder="1" applyAlignment="1">
      <alignment horizontal="left" vertical="center"/>
    </xf>
    <xf numFmtId="0" fontId="5" fillId="10" borderId="0" xfId="24" applyFont="1" applyFill="1" applyAlignment="1">
      <alignment horizontal="left" vertical="center"/>
    </xf>
    <xf numFmtId="0" fontId="5" fillId="10" borderId="1" xfId="24" applyFont="1" applyFill="1" applyBorder="1" applyAlignment="1">
      <alignment horizontal="left" vertical="top" wrapText="1"/>
    </xf>
    <xf numFmtId="0" fontId="5" fillId="10" borderId="0" xfId="24" applyFont="1" applyFill="1" applyAlignment="1">
      <alignment horizontal="left" wrapText="1"/>
    </xf>
    <xf numFmtId="0" fontId="5" fillId="10" borderId="0" xfId="24" applyFont="1" applyFill="1" applyAlignment="1">
      <alignment horizontal="left"/>
    </xf>
    <xf numFmtId="164" fontId="22" fillId="10" borderId="1" xfId="24" applyNumberFormat="1" applyFont="1" applyFill="1" applyBorder="1" applyAlignment="1">
      <alignment horizontal="center" vertical="top" wrapText="1"/>
    </xf>
    <xf numFmtId="0" fontId="10" fillId="0" borderId="0" xfId="24" applyFont="1" applyAlignment="1">
      <alignment horizontal="left" vertical="center"/>
    </xf>
    <xf numFmtId="0" fontId="1" fillId="10" borderId="0" xfId="24" applyFill="1" applyAlignment="1">
      <alignment vertical="center"/>
    </xf>
    <xf numFmtId="0" fontId="1" fillId="10" borderId="0" xfId="24" applyFill="1" applyAlignment="1">
      <alignment horizontal="left" vertical="center" wrapText="1"/>
    </xf>
    <xf numFmtId="0" fontId="23" fillId="10" borderId="0" xfId="24" applyFont="1" applyFill="1" applyAlignment="1">
      <alignment horizontal="left" vertical="center" wrapText="1"/>
    </xf>
    <xf numFmtId="0" fontId="1" fillId="10" borderId="0" xfId="24" applyFill="1" applyAlignment="1">
      <alignment horizontal="left" wrapText="1"/>
    </xf>
    <xf numFmtId="49" fontId="1" fillId="9" borderId="0" xfId="0" applyNumberFormat="1" applyFont="1" applyFill="1" applyAlignment="1" applyProtection="1">
      <alignment vertical="center"/>
      <protection locked="0"/>
    </xf>
  </cellXfs>
  <cellStyles count="26">
    <cellStyle name="20% - Akzent1" xfId="4" xr:uid="{00000000-0005-0000-0000-000000000000}"/>
    <cellStyle name="20% - Akzent2" xfId="5" xr:uid="{00000000-0005-0000-0000-000001000000}"/>
    <cellStyle name="20% - Akzent3" xfId="6" xr:uid="{00000000-0005-0000-0000-000002000000}"/>
    <cellStyle name="20% - Akzent4" xfId="7" xr:uid="{00000000-0005-0000-0000-000003000000}"/>
    <cellStyle name="20% - Akzent5" xfId="8" xr:uid="{00000000-0005-0000-0000-000004000000}"/>
    <cellStyle name="20% - Akzent6" xfId="9" xr:uid="{00000000-0005-0000-0000-000005000000}"/>
    <cellStyle name="40% - Akzent1" xfId="10" xr:uid="{00000000-0005-0000-0000-000006000000}"/>
    <cellStyle name="40% - Akzent2" xfId="11" xr:uid="{00000000-0005-0000-0000-000007000000}"/>
    <cellStyle name="40% - Akzent3" xfId="12" xr:uid="{00000000-0005-0000-0000-000008000000}"/>
    <cellStyle name="40% - Akzent4" xfId="13" xr:uid="{00000000-0005-0000-0000-000009000000}"/>
    <cellStyle name="40% - Akzent5" xfId="14" xr:uid="{00000000-0005-0000-0000-00000A000000}"/>
    <cellStyle name="40% - Akzent6" xfId="15" xr:uid="{00000000-0005-0000-0000-00000B000000}"/>
    <cellStyle name="60% - Akzent1" xfId="16" xr:uid="{00000000-0005-0000-0000-00000C000000}"/>
    <cellStyle name="60% - Akzent2" xfId="17" xr:uid="{00000000-0005-0000-0000-00000D000000}"/>
    <cellStyle name="60% - Akzent3" xfId="18" xr:uid="{00000000-0005-0000-0000-00000E000000}"/>
    <cellStyle name="60% - Akzent4" xfId="19" xr:uid="{00000000-0005-0000-0000-00000F000000}"/>
    <cellStyle name="60% - Akzent5" xfId="20" xr:uid="{00000000-0005-0000-0000-000010000000}"/>
    <cellStyle name="60% - Akzent6" xfId="21" xr:uid="{00000000-0005-0000-0000-000011000000}"/>
    <cellStyle name="Hyperlink 2" xfId="22" xr:uid="{00000000-0005-0000-0000-000013000000}"/>
    <cellStyle name="Link" xfId="1" builtinId="8"/>
    <cellStyle name="Link 2" xfId="25" xr:uid="{525D8AC5-301A-425D-8D61-3492EA6E9AE9}"/>
    <cellStyle name="Standard" xfId="0" builtinId="0"/>
    <cellStyle name="Standard 2" xfId="2" xr:uid="{00000000-0005-0000-0000-000015000000}"/>
    <cellStyle name="Standard 2 2 2" xfId="24" xr:uid="{F21C9966-2196-4FC4-A6B0-B9FD035FD909}"/>
    <cellStyle name="Standard 3" xfId="23" xr:uid="{00000000-0005-0000-0000-000016000000}"/>
    <cellStyle name="Währung" xfId="3" builtinId="4"/>
  </cellStyles>
  <dxfs count="47">
    <dxf>
      <font>
        <condense val="0"/>
        <extend val="0"/>
        <color indexed="9"/>
      </font>
    </dxf>
    <dxf>
      <font>
        <condense val="0"/>
        <extend val="0"/>
        <color indexed="9"/>
      </font>
    </dxf>
    <dxf>
      <font>
        <condense val="0"/>
        <extend val="0"/>
        <color indexed="9"/>
      </font>
    </dxf>
    <dxf>
      <fill>
        <patternFill>
          <bgColor indexed="26"/>
        </patternFill>
      </fill>
    </dxf>
    <dxf>
      <fill>
        <patternFill>
          <bgColor indexed="26"/>
        </patternFill>
      </fill>
    </dxf>
    <dxf>
      <fill>
        <patternFill>
          <bgColor indexed="26"/>
        </patternFill>
      </fill>
    </dxf>
    <dxf>
      <font>
        <color theme="0"/>
      </font>
      <fill>
        <patternFill patternType="none">
          <bgColor indexed="65"/>
        </patternFill>
      </fill>
    </dxf>
    <dxf>
      <font>
        <condense val="0"/>
        <extend val="0"/>
        <color indexed="9"/>
      </font>
    </dxf>
    <dxf>
      <font>
        <color theme="0"/>
      </font>
    </dxf>
    <dxf>
      <font>
        <color theme="0"/>
        <name val="Calibri Light"/>
        <scheme val="none"/>
      </font>
      <fill>
        <patternFill patternType="none">
          <bgColor indexed="65"/>
        </patternFill>
      </fill>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lor theme="0"/>
        <name val="Calibri Light"/>
        <scheme val="none"/>
      </font>
    </dxf>
    <dxf>
      <font>
        <condense val="0"/>
        <extend val="0"/>
        <color indexed="9"/>
      </font>
    </dxf>
    <dxf>
      <font>
        <condense val="0"/>
        <extend val="0"/>
        <color indexed="9"/>
      </font>
    </dxf>
    <dxf>
      <font>
        <color theme="0"/>
      </font>
      <fill>
        <patternFill patternType="none">
          <bgColor indexed="6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FFCC"/>
        </patternFill>
      </fill>
    </dxf>
    <dxf>
      <fill>
        <patternFill>
          <bgColor indexed="43"/>
        </patternFill>
      </fill>
    </dxf>
    <dxf>
      <fill>
        <patternFill>
          <bgColor indexed="43"/>
        </patternFill>
      </fill>
    </dxf>
    <dxf>
      <fill>
        <patternFill>
          <bgColor rgb="FFFFFFCC"/>
        </patternFill>
      </fill>
    </dxf>
    <dxf>
      <fill>
        <patternFill>
          <bgColor rgb="FFFFFFCC"/>
        </patternFill>
      </fill>
    </dxf>
    <dxf>
      <fill>
        <patternFill>
          <bgColor rgb="FFFFFFCC"/>
        </patternFill>
      </fill>
    </dxf>
    <dxf>
      <fill>
        <patternFill>
          <bgColor indexed="43"/>
        </patternFill>
      </fill>
    </dxf>
    <dxf>
      <fill>
        <patternFill>
          <bgColor rgb="FFFFFFCC"/>
        </patternFill>
      </fill>
    </dxf>
    <dxf>
      <fill>
        <patternFill>
          <bgColor indexed="43"/>
        </patternFill>
      </fill>
    </dxf>
    <dxf>
      <fill>
        <patternFill>
          <bgColor rgb="FFFFFFCC"/>
        </patternFill>
      </fill>
    </dxf>
    <dxf>
      <fill>
        <patternFill>
          <bgColor indexed="43"/>
        </patternFill>
      </fill>
    </dxf>
    <dxf>
      <fill>
        <patternFill>
          <bgColor rgb="FFFFFFCC"/>
        </patternFill>
      </fill>
    </dxf>
    <dxf>
      <fill>
        <patternFill>
          <bgColor rgb="FFFFFFCC"/>
        </patternFill>
      </fill>
    </dxf>
    <dxf>
      <fill>
        <patternFill>
          <bgColor indexed="43"/>
        </patternFill>
      </fill>
    </dxf>
    <dxf>
      <fill>
        <patternFill>
          <bgColor indexed="43"/>
        </patternFill>
      </fill>
    </dxf>
    <dxf>
      <fill>
        <patternFill>
          <bgColor rgb="FFFFFFCC"/>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tyles" Target="styles.xml"/></Relationships>
</file>

<file path=xl/ctrlProps/ctrlProp1.xml><?xml version="1.0" encoding="utf-8"?>
<formControlPr xmlns="http://schemas.microsoft.com/office/spreadsheetml/2009/9/main" objectType="Drop" dropLines="30" dropStyle="combo" dx="18" fmlaLink="Fett!$B$1" fmlaRange="Fett!$B$3:$B$28" sel="26" val="0"/>
</file>

<file path=xl/ctrlProps/ctrlProp10.xml><?xml version="1.0" encoding="utf-8"?>
<formControlPr xmlns="http://schemas.microsoft.com/office/spreadsheetml/2009/9/main" objectType="Drop" dropLines="30" dropStyle="combo" dx="18" fmlaLink="'13CVanillin'!$B$1" fmlaRange="'13CVanillin'!$B$3:$B$6" sel="4" val="0"/>
</file>

<file path=xl/ctrlProps/ctrlProp11.xml><?xml version="1.0" encoding="utf-8"?>
<formControlPr xmlns="http://schemas.microsoft.com/office/spreadsheetml/2009/9/main" objectType="Drop" dropLines="30" dropStyle="combo" dx="18" fmlaLink="Fremdfett!$B$1" fmlaRange="Fremdfett!$B$3:$B$11" sel="9" val="0"/>
</file>

<file path=xl/ctrlProps/ctrlProp12.xml><?xml version="1.0" encoding="utf-8"?>
<formControlPr xmlns="http://schemas.microsoft.com/office/spreadsheetml/2009/9/main" objectType="Drop" dropLines="30" dropStyle="combo" dx="18" fmlaLink="'13CVanillin'!$B$22" fmlaRange="'13CVanillin'!$B$23:$B$28" sel="6" val="0"/>
</file>

<file path=xl/ctrlProps/ctrlProp13.xml><?xml version="1.0" encoding="utf-8"?>
<formControlPr xmlns="http://schemas.microsoft.com/office/spreadsheetml/2009/9/main" objectType="Drop" dropLines="30" dropStyle="combo" dx="18" fmlaLink="pHydroxybenzoesäure!$B$21" fmlaRange="pHydroxybenzoesäure!$B$22:$B$28" sel="7" val="0"/>
</file>

<file path=xl/ctrlProps/ctrlProp14.xml><?xml version="1.0" encoding="utf-8"?>
<formControlPr xmlns="http://schemas.microsoft.com/office/spreadsheetml/2009/9/main" objectType="Drop" dropLines="30" dropStyle="combo" dx="18" fmlaLink="pHydroxybenzaldehyd!$B$20" fmlaRange="pHydroxybenzaldehyd!$B$21:$B$27" sel="7" val="0"/>
</file>

<file path=xl/ctrlProps/ctrlProp15.xml><?xml version="1.0" encoding="utf-8"?>
<formControlPr xmlns="http://schemas.microsoft.com/office/spreadsheetml/2009/9/main" objectType="Drop" dropLines="30" dropStyle="combo" dx="18" fmlaLink="Vanillinsäure!$B$21" fmlaRange="Vanillinsäure!$B$22:$B$28" sel="7" val="0"/>
</file>

<file path=xl/ctrlProps/ctrlProp16.xml><?xml version="1.0" encoding="utf-8"?>
<formControlPr xmlns="http://schemas.microsoft.com/office/spreadsheetml/2009/9/main" objectType="Drop" dropLines="30" dropStyle="combo" dx="18" fmlaLink="Vanillin!$B$21" fmlaRange="Vanillin!$B$22:$B$28" sel="7" val="0"/>
</file>

<file path=xl/ctrlProps/ctrlProp17.xml><?xml version="1.0" encoding="utf-8"?>
<formControlPr xmlns="http://schemas.microsoft.com/office/spreadsheetml/2009/9/main" objectType="Drop" dropLines="30" dropStyle="combo" dx="18" fmlaLink="Ethylvanillin!$B$1" fmlaRange="Ethylvanillin!$B$3:$B$15" sel="13" val="0"/>
</file>

<file path=xl/ctrlProps/ctrlProp18.xml><?xml version="1.0" encoding="utf-8"?>
<formControlPr xmlns="http://schemas.microsoft.com/office/spreadsheetml/2009/9/main" objectType="Drop" dropLines="30" dropStyle="combo" dx="18" fmlaLink="Ethylvanillin!$B$21" fmlaRange="Ethylvanillin!$B$22:$B$28" sel="7" val="0"/>
</file>

<file path=xl/ctrlProps/ctrlProp2.xml><?xml version="1.0" encoding="utf-8"?>
<formControlPr xmlns="http://schemas.microsoft.com/office/spreadsheetml/2009/9/main" objectType="Drop" dropLines="30" dropStyle="combo" dx="18" fmlaLink="HBSZ!$B$1" fmlaRange="HBSZ!$B$3:$B$6" sel="4" val="0"/>
</file>

<file path=xl/ctrlProps/ctrlProp3.xml><?xml version="1.0" encoding="utf-8"?>
<formControlPr xmlns="http://schemas.microsoft.com/office/spreadsheetml/2009/9/main" objectType="Drop" dropLines="30" dropStyle="combo" dx="18" fmlaLink="Buttersaeure!$B$1" fmlaRange="Buttersaeure!$B$3:$B$10" sel="8" val="0"/>
</file>

<file path=xl/ctrlProps/ctrlProp4.xml><?xml version="1.0" encoding="utf-8"?>
<formControlPr xmlns="http://schemas.microsoft.com/office/spreadsheetml/2009/9/main" objectType="Drop" dropLines="30" dropStyle="combo" dx="18" fmlaLink="BSME!$B$1" fmlaRange="BSME!$B$3:$B$17" sel="15" val="0"/>
</file>

<file path=xl/ctrlProps/ctrlProp5.xml><?xml version="1.0" encoding="utf-8"?>
<formControlPr xmlns="http://schemas.microsoft.com/office/spreadsheetml/2009/9/main" objectType="Drop" dropLines="30" dropStyle="combo" dx="18" fmlaLink="Vanillin!$B$1" fmlaRange="Vanillin!$B$3:$B$15" sel="13" val="0"/>
</file>

<file path=xl/ctrlProps/ctrlProp6.xml><?xml version="1.0" encoding="utf-8"?>
<formControlPr xmlns="http://schemas.microsoft.com/office/spreadsheetml/2009/9/main" objectType="Drop" dropLines="30" dropStyle="combo" dx="18" fmlaLink="Vanillinsäure!$B$1" fmlaRange="Vanillinsäure!$B$3:$B$15" sel="13" val="0"/>
</file>

<file path=xl/ctrlProps/ctrlProp7.xml><?xml version="1.0" encoding="utf-8"?>
<formControlPr xmlns="http://schemas.microsoft.com/office/spreadsheetml/2009/9/main" objectType="Drop" dropLines="15" dropStyle="combo" dx="18" fmlaLink="Teilnehmerdaten!$D$4" fmlaRange="Teilnehmerdaten!$G$5:$G$6" sel="2" val="0"/>
</file>

<file path=xl/ctrlProps/ctrlProp8.xml><?xml version="1.0" encoding="utf-8"?>
<formControlPr xmlns="http://schemas.microsoft.com/office/spreadsheetml/2009/9/main" objectType="Drop" dropLines="30" dropStyle="combo" dx="18" fmlaLink="pHydroxybenzaldehyd!$B$1" fmlaRange="pHydroxybenzaldehyd!$B$3:$B$15" sel="13" val="0"/>
</file>

<file path=xl/ctrlProps/ctrlProp9.xml><?xml version="1.0" encoding="utf-8"?>
<formControlPr xmlns="http://schemas.microsoft.com/office/spreadsheetml/2009/9/main" objectType="Drop" dropLines="30" dropStyle="combo" dx="18" fmlaLink="pHydroxybenzoesäure!$B$1" fmlaRange="pHydroxybenzoesäure!$B$3:$B$15" sel="13"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D7125467-221E-48EE-8499-998F704856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35</xdr:row>
          <xdr:rowOff>29633</xdr:rowOff>
        </xdr:from>
        <xdr:to>
          <xdr:col>7</xdr:col>
          <xdr:colOff>105833</xdr:colOff>
          <xdr:row>36</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37</xdr:row>
          <xdr:rowOff>55033</xdr:rowOff>
        </xdr:from>
        <xdr:to>
          <xdr:col>7</xdr:col>
          <xdr:colOff>114300</xdr:colOff>
          <xdr:row>38</xdr:row>
          <xdr:rowOff>21167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40</xdr:row>
          <xdr:rowOff>55033</xdr:rowOff>
        </xdr:from>
        <xdr:to>
          <xdr:col>7</xdr:col>
          <xdr:colOff>114300</xdr:colOff>
          <xdr:row>41</xdr:row>
          <xdr:rowOff>8467</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43</xdr:row>
          <xdr:rowOff>55033</xdr:rowOff>
        </xdr:from>
        <xdr:to>
          <xdr:col>7</xdr:col>
          <xdr:colOff>114300</xdr:colOff>
          <xdr:row>44</xdr:row>
          <xdr:rowOff>8467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50</xdr:row>
          <xdr:rowOff>29633</xdr:rowOff>
        </xdr:from>
        <xdr:to>
          <xdr:col>7</xdr:col>
          <xdr:colOff>114300</xdr:colOff>
          <xdr:row>51</xdr:row>
          <xdr:rowOff>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55</xdr:row>
          <xdr:rowOff>29633</xdr:rowOff>
        </xdr:from>
        <xdr:to>
          <xdr:col>7</xdr:col>
          <xdr:colOff>114300</xdr:colOff>
          <xdr:row>55</xdr:row>
          <xdr:rowOff>220133</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14</xdr:row>
          <xdr:rowOff>143933</xdr:rowOff>
        </xdr:from>
        <xdr:to>
          <xdr:col>6</xdr:col>
          <xdr:colOff>897467</xdr:colOff>
          <xdr:row>14</xdr:row>
          <xdr:rowOff>427567</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59</xdr:row>
          <xdr:rowOff>21167</xdr:rowOff>
        </xdr:from>
        <xdr:to>
          <xdr:col>7</xdr:col>
          <xdr:colOff>114300</xdr:colOff>
          <xdr:row>59</xdr:row>
          <xdr:rowOff>220133</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63</xdr:row>
          <xdr:rowOff>21167</xdr:rowOff>
        </xdr:from>
        <xdr:to>
          <xdr:col>7</xdr:col>
          <xdr:colOff>114300</xdr:colOff>
          <xdr:row>63</xdr:row>
          <xdr:rowOff>211667</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71</xdr:row>
          <xdr:rowOff>29633</xdr:rowOff>
        </xdr:from>
        <xdr:to>
          <xdr:col>7</xdr:col>
          <xdr:colOff>114300</xdr:colOff>
          <xdr:row>71</xdr:row>
          <xdr:rowOff>237067</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46</xdr:row>
          <xdr:rowOff>46567</xdr:rowOff>
        </xdr:from>
        <xdr:to>
          <xdr:col>7</xdr:col>
          <xdr:colOff>114300</xdr:colOff>
          <xdr:row>46</xdr:row>
          <xdr:rowOff>258233</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72</xdr:row>
          <xdr:rowOff>325967</xdr:rowOff>
        </xdr:from>
        <xdr:to>
          <xdr:col>7</xdr:col>
          <xdr:colOff>114300</xdr:colOff>
          <xdr:row>73</xdr:row>
          <xdr:rowOff>198967</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65</xdr:row>
          <xdr:rowOff>21167</xdr:rowOff>
        </xdr:from>
        <xdr:to>
          <xdr:col>7</xdr:col>
          <xdr:colOff>114300</xdr:colOff>
          <xdr:row>65</xdr:row>
          <xdr:rowOff>211667</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61</xdr:row>
          <xdr:rowOff>21167</xdr:rowOff>
        </xdr:from>
        <xdr:to>
          <xdr:col>7</xdr:col>
          <xdr:colOff>114300</xdr:colOff>
          <xdr:row>61</xdr:row>
          <xdr:rowOff>211667</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57</xdr:row>
          <xdr:rowOff>29633</xdr:rowOff>
        </xdr:from>
        <xdr:to>
          <xdr:col>7</xdr:col>
          <xdr:colOff>114300</xdr:colOff>
          <xdr:row>57</xdr:row>
          <xdr:rowOff>220133</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52</xdr:row>
          <xdr:rowOff>29633</xdr:rowOff>
        </xdr:from>
        <xdr:to>
          <xdr:col>7</xdr:col>
          <xdr:colOff>114300</xdr:colOff>
          <xdr:row>52</xdr:row>
          <xdr:rowOff>237067</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67</xdr:row>
          <xdr:rowOff>21167</xdr:rowOff>
        </xdr:from>
        <xdr:to>
          <xdr:col>7</xdr:col>
          <xdr:colOff>114300</xdr:colOff>
          <xdr:row>67</xdr:row>
          <xdr:rowOff>211667</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69</xdr:row>
          <xdr:rowOff>21167</xdr:rowOff>
        </xdr:from>
        <xdr:to>
          <xdr:col>7</xdr:col>
          <xdr:colOff>114300</xdr:colOff>
          <xdr:row>69</xdr:row>
          <xdr:rowOff>211667</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Daten\TABELLEN\LVU\Ergebnistabellen\2023\ungeschuetzt\2023-33-ungesch&#252;tzt.xlsx" TargetMode="External"/><Relationship Id="rId1" Type="http://schemas.openxmlformats.org/officeDocument/2006/relationships/externalLinkPath" Target="/Daten/TABELLEN/LVU/Ergebnistabellen/2023/ungeschuetzt/2023-33-ungesch&#252;tz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Auswertung"/>
      <sheetName val="Datenübernahme"/>
      <sheetName val="Signifikanz"/>
      <sheetName val="Ausfüllhinweise"/>
      <sheetName val="Kontakt"/>
      <sheetName val="Teilnehmerdaten"/>
      <sheetName val="Ergebnisse"/>
      <sheetName val="Mitteilungen"/>
      <sheetName val="Erucasäure"/>
      <sheetName val="Asche"/>
      <sheetName val="Elemente"/>
      <sheetName val="Fett"/>
      <sheetName val="Wasser"/>
      <sheetName val="Rohprotein"/>
      <sheetName val="GluFruSac"/>
      <sheetName val="Gesamtsäure"/>
      <sheetName val="Kochsalz"/>
      <sheetName val="Allylsenföl"/>
      <sheetName val="Schwefeldioxi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Lariss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omments" Target="../comments3.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2FA1E-C794-4EA0-B26D-4CA4EC81C065}">
  <dimension ref="A1:C13"/>
  <sheetViews>
    <sheetView workbookViewId="0">
      <selection sqref="A1:C1"/>
    </sheetView>
  </sheetViews>
  <sheetFormatPr baseColWidth="10" defaultColWidth="11.41015625" defaultRowHeight="14" x14ac:dyDescent="0.45"/>
  <cols>
    <col min="1" max="2" width="27.703125" style="119" customWidth="1"/>
    <col min="3" max="3" width="30.41015625" style="119" customWidth="1"/>
    <col min="4" max="16384" width="11.41015625" style="119"/>
  </cols>
  <sheetData>
    <row r="1" spans="1:3" ht="30.75" customHeight="1" x14ac:dyDescent="0.45">
      <c r="A1" s="117" t="s">
        <v>43</v>
      </c>
      <c r="B1" s="118"/>
      <c r="C1" s="118"/>
    </row>
    <row r="2" spans="1:3" ht="51.95" customHeight="1" x14ac:dyDescent="0.45">
      <c r="A2" s="120" t="s">
        <v>59</v>
      </c>
      <c r="B2" s="121"/>
      <c r="C2" s="121"/>
    </row>
    <row r="3" spans="1:3" ht="74.25" customHeight="1" x14ac:dyDescent="0.45">
      <c r="A3" s="120" t="s">
        <v>73</v>
      </c>
      <c r="B3" s="120"/>
      <c r="C3" s="120"/>
    </row>
    <row r="4" spans="1:3" ht="80.45" customHeight="1" x14ac:dyDescent="0.6">
      <c r="A4" s="120" t="s">
        <v>76</v>
      </c>
      <c r="B4" s="121"/>
      <c r="C4" s="121"/>
    </row>
    <row r="5" spans="1:3" ht="30.45" customHeight="1" x14ac:dyDescent="0.5">
      <c r="A5" s="122"/>
      <c r="B5" s="122"/>
      <c r="C5" s="122"/>
    </row>
    <row r="6" spans="1:3" ht="30.45" customHeight="1" x14ac:dyDescent="0.45">
      <c r="A6" s="123" t="s">
        <v>44</v>
      </c>
    </row>
    <row r="7" spans="1:3" ht="54" customHeight="1" x14ac:dyDescent="0.45">
      <c r="A7" s="124" t="s">
        <v>45</v>
      </c>
      <c r="B7" s="125"/>
      <c r="C7" s="125"/>
    </row>
    <row r="9" spans="1:3" x14ac:dyDescent="0.45">
      <c r="A9" s="126" t="s">
        <v>46</v>
      </c>
      <c r="B9" s="126" t="s">
        <v>47</v>
      </c>
    </row>
    <row r="10" spans="1:3" ht="15.35" x14ac:dyDescent="0.45">
      <c r="A10" s="127">
        <v>1379</v>
      </c>
      <c r="B10" s="127">
        <v>1380</v>
      </c>
    </row>
    <row r="11" spans="1:3" ht="15.35" x14ac:dyDescent="0.45">
      <c r="A11" s="127">
        <v>179.34</v>
      </c>
      <c r="B11" s="127">
        <v>179</v>
      </c>
    </row>
    <row r="12" spans="1:3" ht="15.35" x14ac:dyDescent="0.45">
      <c r="A12" s="127">
        <v>80.12</v>
      </c>
      <c r="B12" s="127">
        <v>80.099999999999994</v>
      </c>
    </row>
    <row r="13" spans="1:3" ht="15.35" x14ac:dyDescent="0.45">
      <c r="A13" s="127">
        <v>7.8</v>
      </c>
      <c r="B13" s="128">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19</v>
      </c>
      <c r="H1" s="64">
        <f>COUNTA(A2:G38)</f>
        <v>0</v>
      </c>
    </row>
    <row r="2" spans="1:8" x14ac:dyDescent="0.5">
      <c r="A2" s="106"/>
      <c r="B2" s="106"/>
      <c r="C2" s="106"/>
      <c r="D2" s="106"/>
      <c r="E2" s="106"/>
      <c r="F2" s="106"/>
      <c r="G2" s="106"/>
    </row>
    <row r="3" spans="1:8" x14ac:dyDescent="0.5">
      <c r="A3" s="106"/>
      <c r="B3" s="106"/>
      <c r="C3" s="106"/>
      <c r="D3" s="106"/>
      <c r="E3" s="106"/>
      <c r="F3" s="106"/>
      <c r="G3" s="106"/>
    </row>
    <row r="4" spans="1:8" x14ac:dyDescent="0.5">
      <c r="A4" s="106"/>
      <c r="B4" s="106"/>
      <c r="C4" s="106"/>
      <c r="D4" s="106"/>
      <c r="E4" s="106"/>
      <c r="F4" s="106"/>
      <c r="G4" s="106"/>
    </row>
    <row r="5" spans="1:8" x14ac:dyDescent="0.5">
      <c r="A5" s="106"/>
      <c r="B5" s="106"/>
      <c r="C5" s="106"/>
      <c r="D5" s="106"/>
      <c r="E5" s="106"/>
      <c r="F5" s="106"/>
      <c r="G5" s="106"/>
    </row>
    <row r="6" spans="1:8" x14ac:dyDescent="0.5">
      <c r="A6" s="106"/>
      <c r="B6" s="106"/>
      <c r="C6" s="106"/>
      <c r="D6" s="106"/>
      <c r="E6" s="106"/>
      <c r="F6" s="106"/>
      <c r="G6" s="106"/>
    </row>
    <row r="7" spans="1:8" x14ac:dyDescent="0.5">
      <c r="A7" s="106"/>
      <c r="B7" s="106"/>
      <c r="C7" s="106"/>
      <c r="D7" s="106"/>
      <c r="E7" s="106"/>
      <c r="F7" s="106"/>
      <c r="G7" s="106"/>
    </row>
    <row r="8" spans="1:8" x14ac:dyDescent="0.5">
      <c r="A8" s="106"/>
      <c r="B8" s="106"/>
      <c r="C8" s="106"/>
      <c r="D8" s="106"/>
      <c r="E8" s="106"/>
      <c r="F8" s="106"/>
      <c r="G8" s="106"/>
    </row>
    <row r="9" spans="1:8" x14ac:dyDescent="0.5">
      <c r="A9" s="106"/>
      <c r="B9" s="106"/>
      <c r="C9" s="106"/>
      <c r="D9" s="106"/>
      <c r="E9" s="106"/>
      <c r="F9" s="106"/>
      <c r="G9" s="106"/>
    </row>
    <row r="10" spans="1:8" x14ac:dyDescent="0.5">
      <c r="A10" s="106"/>
      <c r="B10" s="106"/>
      <c r="C10" s="106"/>
      <c r="D10" s="106"/>
      <c r="E10" s="106"/>
      <c r="F10" s="106"/>
      <c r="G10" s="106"/>
    </row>
    <row r="11" spans="1:8" x14ac:dyDescent="0.5">
      <c r="A11" s="106"/>
      <c r="B11" s="106"/>
      <c r="C11" s="106"/>
      <c r="D11" s="106"/>
      <c r="E11" s="106"/>
      <c r="F11" s="106"/>
      <c r="G11" s="106"/>
    </row>
    <row r="12" spans="1:8" x14ac:dyDescent="0.5">
      <c r="A12" s="106"/>
      <c r="B12" s="106"/>
      <c r="C12" s="106"/>
      <c r="D12" s="106"/>
      <c r="E12" s="106"/>
      <c r="F12" s="106"/>
      <c r="G12" s="106"/>
    </row>
    <row r="13" spans="1:8" x14ac:dyDescent="0.5">
      <c r="A13" s="106"/>
      <c r="B13" s="106"/>
      <c r="C13" s="106"/>
      <c r="D13" s="106"/>
      <c r="E13" s="106"/>
      <c r="F13" s="106"/>
      <c r="G13" s="106"/>
    </row>
    <row r="14" spans="1:8" x14ac:dyDescent="0.5">
      <c r="A14" s="106"/>
      <c r="B14" s="106"/>
      <c r="C14" s="106"/>
      <c r="D14" s="106"/>
      <c r="E14" s="106"/>
      <c r="F14" s="106"/>
      <c r="G14" s="106"/>
    </row>
    <row r="15" spans="1:8" x14ac:dyDescent="0.5">
      <c r="A15" s="106"/>
      <c r="B15" s="106"/>
      <c r="C15" s="106"/>
      <c r="D15" s="106"/>
      <c r="E15" s="106"/>
      <c r="F15" s="106"/>
      <c r="G15" s="106"/>
    </row>
    <row r="16" spans="1:8" x14ac:dyDescent="0.5">
      <c r="A16" s="106"/>
      <c r="B16" s="106"/>
      <c r="C16" s="106"/>
      <c r="D16" s="106"/>
      <c r="E16" s="106"/>
      <c r="F16" s="106"/>
      <c r="G16" s="106"/>
    </row>
    <row r="17" spans="1:7" x14ac:dyDescent="0.5">
      <c r="A17" s="106"/>
      <c r="B17" s="106"/>
      <c r="C17" s="106"/>
      <c r="D17" s="106"/>
      <c r="E17" s="106"/>
      <c r="F17" s="106"/>
      <c r="G17" s="106"/>
    </row>
    <row r="18" spans="1:7" x14ac:dyDescent="0.5">
      <c r="A18" s="106"/>
      <c r="B18" s="106"/>
      <c r="C18" s="106"/>
      <c r="D18" s="106"/>
      <c r="E18" s="106"/>
      <c r="F18" s="106"/>
      <c r="G18" s="106"/>
    </row>
    <row r="19" spans="1:7" x14ac:dyDescent="0.5">
      <c r="A19" s="106"/>
      <c r="B19" s="106"/>
      <c r="C19" s="106"/>
      <c r="D19" s="106"/>
      <c r="E19" s="106"/>
      <c r="F19" s="106"/>
      <c r="G19" s="106"/>
    </row>
    <row r="20" spans="1:7" x14ac:dyDescent="0.5">
      <c r="A20" s="106"/>
      <c r="B20" s="106"/>
      <c r="C20" s="106"/>
      <c r="D20" s="106"/>
      <c r="E20" s="106"/>
      <c r="F20" s="106"/>
      <c r="G20" s="106"/>
    </row>
    <row r="21" spans="1:7" x14ac:dyDescent="0.5">
      <c r="A21" s="106"/>
      <c r="B21" s="106"/>
      <c r="C21" s="106"/>
      <c r="D21" s="106"/>
      <c r="E21" s="106"/>
      <c r="F21" s="106"/>
      <c r="G21" s="106"/>
    </row>
    <row r="22" spans="1:7" x14ac:dyDescent="0.5">
      <c r="A22" s="106"/>
      <c r="B22" s="106"/>
      <c r="C22" s="106"/>
      <c r="D22" s="106"/>
      <c r="E22" s="106"/>
      <c r="F22" s="106"/>
      <c r="G22" s="106"/>
    </row>
    <row r="23" spans="1:7" x14ac:dyDescent="0.5">
      <c r="A23" s="106"/>
      <c r="B23" s="106"/>
      <c r="C23" s="106"/>
      <c r="D23" s="106"/>
      <c r="E23" s="106"/>
      <c r="F23" s="106"/>
      <c r="G23" s="106"/>
    </row>
    <row r="24" spans="1:7" x14ac:dyDescent="0.5">
      <c r="A24" s="106"/>
      <c r="B24" s="106"/>
      <c r="C24" s="106"/>
      <c r="D24" s="106"/>
      <c r="E24" s="106"/>
      <c r="F24" s="106"/>
      <c r="G24" s="106"/>
    </row>
    <row r="25" spans="1:7" x14ac:dyDescent="0.5">
      <c r="A25" s="106"/>
      <c r="B25" s="106"/>
      <c r="C25" s="106"/>
      <c r="D25" s="106"/>
      <c r="E25" s="106"/>
      <c r="F25" s="106"/>
      <c r="G25" s="106"/>
    </row>
    <row r="26" spans="1:7" x14ac:dyDescent="0.5">
      <c r="A26" s="106"/>
      <c r="B26" s="106"/>
      <c r="C26" s="106"/>
      <c r="D26" s="106"/>
      <c r="E26" s="106"/>
      <c r="F26" s="106"/>
      <c r="G26" s="106"/>
    </row>
    <row r="27" spans="1:7" x14ac:dyDescent="0.5">
      <c r="A27" s="106"/>
      <c r="B27" s="106"/>
      <c r="C27" s="106"/>
      <c r="D27" s="106"/>
      <c r="E27" s="106"/>
      <c r="F27" s="106"/>
      <c r="G27" s="106"/>
    </row>
    <row r="28" spans="1:7" x14ac:dyDescent="0.5">
      <c r="A28" s="106"/>
      <c r="B28" s="106"/>
      <c r="C28" s="106"/>
      <c r="D28" s="106"/>
      <c r="E28" s="106"/>
      <c r="F28" s="106"/>
      <c r="G28" s="106"/>
    </row>
    <row r="29" spans="1:7" x14ac:dyDescent="0.5">
      <c r="A29" s="106"/>
      <c r="B29" s="106"/>
      <c r="C29" s="106"/>
      <c r="D29" s="106"/>
      <c r="E29" s="106"/>
      <c r="F29" s="106"/>
      <c r="G29" s="106"/>
    </row>
    <row r="30" spans="1:7" x14ac:dyDescent="0.5">
      <c r="A30" s="106"/>
      <c r="B30" s="106"/>
      <c r="C30" s="106"/>
      <c r="D30" s="106"/>
      <c r="E30" s="106"/>
      <c r="F30" s="106"/>
      <c r="G30" s="106"/>
    </row>
    <row r="31" spans="1:7" x14ac:dyDescent="0.5">
      <c r="A31" s="106"/>
      <c r="B31" s="106"/>
      <c r="C31" s="106"/>
      <c r="D31" s="106"/>
      <c r="E31" s="106"/>
      <c r="F31" s="106"/>
      <c r="G31" s="106"/>
    </row>
    <row r="32" spans="1:7" x14ac:dyDescent="0.5">
      <c r="A32" s="106"/>
      <c r="B32" s="106"/>
      <c r="C32" s="106"/>
      <c r="D32" s="106"/>
      <c r="E32" s="106"/>
      <c r="F32" s="106"/>
      <c r="G32" s="106"/>
    </row>
    <row r="33" spans="1:7" x14ac:dyDescent="0.5">
      <c r="A33" s="106"/>
      <c r="B33" s="106"/>
      <c r="C33" s="106"/>
      <c r="D33" s="106"/>
      <c r="E33" s="106"/>
      <c r="F33" s="106"/>
      <c r="G33" s="106"/>
    </row>
    <row r="34" spans="1:7" x14ac:dyDescent="0.5">
      <c r="A34" s="106"/>
      <c r="B34" s="106"/>
      <c r="C34" s="106"/>
      <c r="D34" s="106"/>
      <c r="E34" s="106"/>
      <c r="F34" s="106"/>
      <c r="G34" s="106"/>
    </row>
    <row r="35" spans="1:7" x14ac:dyDescent="0.5">
      <c r="A35" s="106"/>
      <c r="B35" s="106"/>
      <c r="C35" s="106"/>
      <c r="D35" s="106"/>
      <c r="E35" s="106"/>
      <c r="F35" s="106"/>
      <c r="G35" s="106"/>
    </row>
    <row r="36" spans="1:7" x14ac:dyDescent="0.5">
      <c r="A36" s="106"/>
      <c r="B36" s="106"/>
      <c r="C36" s="106"/>
      <c r="D36" s="106"/>
      <c r="E36" s="106"/>
      <c r="F36" s="106"/>
      <c r="G36" s="106"/>
    </row>
    <row r="37" spans="1:7" x14ac:dyDescent="0.5">
      <c r="A37" s="106"/>
      <c r="B37" s="106"/>
      <c r="C37" s="106"/>
      <c r="D37" s="106"/>
      <c r="E37" s="106"/>
      <c r="F37" s="106"/>
      <c r="G37" s="106"/>
    </row>
    <row r="38" spans="1:7" x14ac:dyDescent="0.5">
      <c r="A38" s="106"/>
      <c r="B38" s="106"/>
      <c r="C38" s="106"/>
      <c r="D38" s="106"/>
      <c r="E38" s="106"/>
      <c r="F38" s="106"/>
      <c r="G38" s="106"/>
    </row>
  </sheetData>
  <sheetProtection algorithmName="SHA-512" hashValue="g8WFcohF01KiNRGsutHN2//yTLOCPvJKIxyvHp9HqLCkVUZS4uO1ucwEx5O26XRYGfjMDaHN5SQEs2bexEXNLw==" saltValue="qH/yaI1oLFsm4Su5HoiqRQ==" spinCount="100000" sheet="1" objects="1" scenarios="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C28"/>
  <sheetViews>
    <sheetView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3" ht="13" thickBot="1" x14ac:dyDescent="0.45">
      <c r="A1" s="42" t="s">
        <v>78</v>
      </c>
      <c r="B1" s="43">
        <v>26</v>
      </c>
      <c r="C1" s="42">
        <f>MAX($A$3:$A$28)-1</f>
        <v>25</v>
      </c>
    </row>
    <row r="2" spans="1:3" ht="13" thickTop="1" x14ac:dyDescent="0.4">
      <c r="A2" s="44" t="s">
        <v>33</v>
      </c>
      <c r="B2" s="44" t="s">
        <v>34</v>
      </c>
      <c r="C2" s="42" t="s">
        <v>36</v>
      </c>
    </row>
    <row r="3" spans="1:3" x14ac:dyDescent="0.4">
      <c r="A3" s="62">
        <v>1</v>
      </c>
      <c r="B3" s="40" t="s">
        <v>87</v>
      </c>
      <c r="C3" s="77"/>
    </row>
    <row r="4" spans="1:3" x14ac:dyDescent="0.4">
      <c r="A4" s="62">
        <v>2</v>
      </c>
      <c r="B4" s="40" t="s">
        <v>88</v>
      </c>
      <c r="C4" s="77" t="s">
        <v>37</v>
      </c>
    </row>
    <row r="5" spans="1:3" x14ac:dyDescent="0.4">
      <c r="A5" s="62">
        <v>3</v>
      </c>
      <c r="B5" s="40" t="s">
        <v>89</v>
      </c>
      <c r="C5" s="16"/>
    </row>
    <row r="6" spans="1:3" x14ac:dyDescent="0.4">
      <c r="A6" s="62">
        <v>4</v>
      </c>
      <c r="B6" s="40" t="s">
        <v>79</v>
      </c>
      <c r="C6" s="16" t="s">
        <v>37</v>
      </c>
    </row>
    <row r="7" spans="1:3" x14ac:dyDescent="0.4">
      <c r="A7" s="62">
        <v>5</v>
      </c>
      <c r="B7" s="40" t="s">
        <v>124</v>
      </c>
      <c r="C7" s="16"/>
    </row>
    <row r="8" spans="1:3" x14ac:dyDescent="0.4">
      <c r="A8" s="62">
        <v>6</v>
      </c>
      <c r="B8" s="40" t="s">
        <v>90</v>
      </c>
      <c r="C8" s="16"/>
    </row>
    <row r="9" spans="1:3" x14ac:dyDescent="0.4">
      <c r="A9" s="62">
        <v>7</v>
      </c>
      <c r="B9" s="40" t="s">
        <v>91</v>
      </c>
      <c r="C9" s="16"/>
    </row>
    <row r="10" spans="1:3" x14ac:dyDescent="0.4">
      <c r="A10" s="62">
        <v>8</v>
      </c>
      <c r="B10" s="40" t="s">
        <v>92</v>
      </c>
      <c r="C10" s="16" t="s">
        <v>37</v>
      </c>
    </row>
    <row r="11" spans="1:3" ht="15.35" x14ac:dyDescent="0.5">
      <c r="A11" s="62">
        <v>9</v>
      </c>
      <c r="B11" s="40" t="s">
        <v>193</v>
      </c>
      <c r="C11" s="49"/>
    </row>
    <row r="12" spans="1:3" ht="15.35" x14ac:dyDescent="0.5">
      <c r="A12" s="62">
        <v>10</v>
      </c>
      <c r="B12" s="40" t="s">
        <v>194</v>
      </c>
      <c r="C12" s="49" t="s">
        <v>37</v>
      </c>
    </row>
    <row r="13" spans="1:3" x14ac:dyDescent="0.4">
      <c r="A13" s="62">
        <v>11</v>
      </c>
      <c r="B13" s="40" t="s">
        <v>170</v>
      </c>
      <c r="C13" s="77"/>
    </row>
    <row r="14" spans="1:3" x14ac:dyDescent="0.4">
      <c r="A14" s="62">
        <v>12</v>
      </c>
      <c r="B14" s="40" t="s">
        <v>171</v>
      </c>
      <c r="C14" s="77" t="s">
        <v>37</v>
      </c>
    </row>
    <row r="15" spans="1:3" x14ac:dyDescent="0.4">
      <c r="A15" s="62">
        <v>13</v>
      </c>
      <c r="B15" s="40" t="s">
        <v>190</v>
      </c>
      <c r="C15" s="16"/>
    </row>
    <row r="16" spans="1:3" x14ac:dyDescent="0.4">
      <c r="A16" s="62">
        <v>14</v>
      </c>
      <c r="B16" s="40" t="s">
        <v>191</v>
      </c>
      <c r="C16" s="16" t="s">
        <v>37</v>
      </c>
    </row>
    <row r="17" spans="1:3" x14ac:dyDescent="0.4">
      <c r="A17" s="62">
        <v>15</v>
      </c>
      <c r="B17" s="40" t="s">
        <v>168</v>
      </c>
      <c r="C17" s="77"/>
    </row>
    <row r="18" spans="1:3" x14ac:dyDescent="0.4">
      <c r="A18" s="62">
        <v>16</v>
      </c>
      <c r="B18" s="40" t="s">
        <v>169</v>
      </c>
      <c r="C18" s="77" t="s">
        <v>37</v>
      </c>
    </row>
    <row r="19" spans="1:3" x14ac:dyDescent="0.4">
      <c r="A19" s="62">
        <v>17</v>
      </c>
      <c r="B19" s="40" t="s">
        <v>93</v>
      </c>
      <c r="C19" s="16"/>
    </row>
    <row r="20" spans="1:3" x14ac:dyDescent="0.4">
      <c r="A20" s="62">
        <v>18</v>
      </c>
      <c r="B20" s="40" t="s">
        <v>94</v>
      </c>
      <c r="C20" s="16"/>
    </row>
    <row r="21" spans="1:3" x14ac:dyDescent="0.4">
      <c r="A21" s="62">
        <v>19</v>
      </c>
      <c r="B21" s="40" t="s">
        <v>109</v>
      </c>
      <c r="C21" s="16"/>
    </row>
    <row r="22" spans="1:3" x14ac:dyDescent="0.4">
      <c r="A22" s="62">
        <v>20</v>
      </c>
      <c r="B22" s="40" t="s">
        <v>120</v>
      </c>
      <c r="C22" s="16"/>
    </row>
    <row r="23" spans="1:3" x14ac:dyDescent="0.4">
      <c r="A23" s="62">
        <v>21</v>
      </c>
      <c r="B23" s="40" t="s">
        <v>125</v>
      </c>
      <c r="C23" s="16"/>
    </row>
    <row r="24" spans="1:3" ht="15.35" x14ac:dyDescent="0.5">
      <c r="A24" s="62">
        <v>22</v>
      </c>
      <c r="B24" s="40" t="s">
        <v>172</v>
      </c>
      <c r="C24" s="49"/>
    </row>
    <row r="25" spans="1:3" ht="15.35" x14ac:dyDescent="0.5">
      <c r="A25" s="62">
        <v>23</v>
      </c>
      <c r="B25" s="40" t="s">
        <v>192</v>
      </c>
      <c r="C25" s="49"/>
    </row>
    <row r="26" spans="1:3" ht="15.35" x14ac:dyDescent="0.5">
      <c r="A26" s="62">
        <v>24</v>
      </c>
      <c r="B26" s="40" t="s">
        <v>207</v>
      </c>
      <c r="C26" s="49"/>
    </row>
    <row r="27" spans="1:3" x14ac:dyDescent="0.4">
      <c r="A27" s="62">
        <v>25</v>
      </c>
      <c r="B27" s="40" t="s">
        <v>95</v>
      </c>
      <c r="C27" s="16"/>
    </row>
    <row r="28" spans="1:3" x14ac:dyDescent="0.4">
      <c r="A28" s="62">
        <v>26</v>
      </c>
      <c r="B28" s="40"/>
      <c r="C28" s="7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C6"/>
  <sheetViews>
    <sheetView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3" ht="13" thickBot="1" x14ac:dyDescent="0.45">
      <c r="A1" s="42" t="s">
        <v>96</v>
      </c>
      <c r="B1" s="43">
        <v>4</v>
      </c>
      <c r="C1" s="42">
        <f>MAX($A$3:$A$6)-1</f>
        <v>3</v>
      </c>
    </row>
    <row r="2" spans="1:3" ht="13" thickTop="1" x14ac:dyDescent="0.4">
      <c r="A2" s="44" t="s">
        <v>33</v>
      </c>
      <c r="B2" s="44" t="s">
        <v>34</v>
      </c>
      <c r="C2" s="42" t="s">
        <v>35</v>
      </c>
    </row>
    <row r="3" spans="1:3" ht="14" x14ac:dyDescent="0.4">
      <c r="A3" s="40">
        <v>1</v>
      </c>
      <c r="B3" s="83" t="s">
        <v>97</v>
      </c>
      <c r="C3" s="39"/>
    </row>
    <row r="4" spans="1:3" ht="14" x14ac:dyDescent="0.4">
      <c r="A4" s="40">
        <v>2</v>
      </c>
      <c r="B4" s="51" t="s">
        <v>98</v>
      </c>
      <c r="C4" s="42" t="s">
        <v>37</v>
      </c>
    </row>
    <row r="5" spans="1:3" ht="14" x14ac:dyDescent="0.4">
      <c r="A5" s="40">
        <v>3</v>
      </c>
      <c r="B5" s="48" t="s">
        <v>95</v>
      </c>
      <c r="C5" s="25"/>
    </row>
    <row r="6" spans="1:3" x14ac:dyDescent="0.4">
      <c r="A6" s="40">
        <v>4</v>
      </c>
      <c r="B6" s="40"/>
      <c r="C6" s="4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dimension ref="A1:D10"/>
  <sheetViews>
    <sheetView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4" ht="13" thickBot="1" x14ac:dyDescent="0.45">
      <c r="A1" s="42" t="s">
        <v>99</v>
      </c>
      <c r="B1" s="43">
        <v>8</v>
      </c>
      <c r="C1" s="42">
        <f>MAX($A$3:$A$10)-1</f>
        <v>7</v>
      </c>
    </row>
    <row r="2" spans="1:4" ht="13" thickTop="1" x14ac:dyDescent="0.4">
      <c r="A2" s="44" t="s">
        <v>33</v>
      </c>
      <c r="B2" s="44" t="s">
        <v>34</v>
      </c>
      <c r="C2" s="42" t="s">
        <v>35</v>
      </c>
    </row>
    <row r="3" spans="1:4" ht="15.35" x14ac:dyDescent="0.5">
      <c r="A3" s="47">
        <v>1</v>
      </c>
      <c r="B3" s="48" t="s">
        <v>100</v>
      </c>
      <c r="C3" s="49"/>
    </row>
    <row r="4" spans="1:4" ht="15.35" x14ac:dyDescent="0.5">
      <c r="A4" s="47">
        <v>2</v>
      </c>
      <c r="B4" s="48" t="s">
        <v>101</v>
      </c>
      <c r="C4" s="49" t="s">
        <v>37</v>
      </c>
      <c r="D4" s="16"/>
    </row>
    <row r="5" spans="1:4" ht="15.35" x14ac:dyDescent="0.5">
      <c r="A5" s="47">
        <v>3</v>
      </c>
      <c r="B5" s="82" t="s">
        <v>124</v>
      </c>
      <c r="C5" s="49"/>
      <c r="D5" s="16"/>
    </row>
    <row r="6" spans="1:4" ht="15.35" x14ac:dyDescent="0.5">
      <c r="A6" s="47">
        <v>4</v>
      </c>
      <c r="B6" s="48" t="s">
        <v>117</v>
      </c>
      <c r="C6" s="49"/>
      <c r="D6" s="16"/>
    </row>
    <row r="7" spans="1:4" ht="15.35" x14ac:dyDescent="0.5">
      <c r="A7" s="47">
        <v>5</v>
      </c>
      <c r="B7" s="48" t="s">
        <v>121</v>
      </c>
      <c r="C7" s="49"/>
      <c r="D7" s="16"/>
    </row>
    <row r="8" spans="1:4" ht="15.35" x14ac:dyDescent="0.5">
      <c r="A8" s="47">
        <v>6</v>
      </c>
      <c r="B8" s="82" t="s">
        <v>208</v>
      </c>
      <c r="C8" s="49"/>
      <c r="D8" s="16"/>
    </row>
    <row r="9" spans="1:4" ht="15.35" x14ac:dyDescent="0.5">
      <c r="A9" s="47">
        <v>7</v>
      </c>
      <c r="B9" s="48" t="s">
        <v>95</v>
      </c>
      <c r="C9" s="50"/>
      <c r="D9" s="16"/>
    </row>
    <row r="10" spans="1:4" ht="14" x14ac:dyDescent="0.4">
      <c r="A10" s="47">
        <v>8</v>
      </c>
      <c r="B10" s="42"/>
      <c r="C10" s="4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1"/>
  <dimension ref="A1:C17"/>
  <sheetViews>
    <sheetView workbookViewId="0">
      <selection activeCell="A2" sqref="A2:G2"/>
    </sheetView>
  </sheetViews>
  <sheetFormatPr baseColWidth="10" defaultColWidth="11.41015625" defaultRowHeight="12.7" x14ac:dyDescent="0.4"/>
  <cols>
    <col min="1" max="1" width="13.1171875" style="35" customWidth="1"/>
    <col min="2" max="2" width="56.64453125" style="35" customWidth="1"/>
    <col min="3" max="16384" width="11.41015625" style="35"/>
  </cols>
  <sheetData>
    <row r="1" spans="1:3" ht="13" thickBot="1" x14ac:dyDescent="0.45">
      <c r="A1" s="42" t="s">
        <v>86</v>
      </c>
      <c r="B1" s="43">
        <v>15</v>
      </c>
      <c r="C1" s="42">
        <f>MAX($A$3:$A$17)-1</f>
        <v>14</v>
      </c>
    </row>
    <row r="2" spans="1:3" ht="13" thickTop="1" x14ac:dyDescent="0.4">
      <c r="A2" s="44" t="s">
        <v>33</v>
      </c>
      <c r="B2" s="44" t="s">
        <v>34</v>
      </c>
      <c r="C2" s="42" t="s">
        <v>35</v>
      </c>
    </row>
    <row r="3" spans="1:3" ht="15.35" x14ac:dyDescent="0.5">
      <c r="A3" s="47">
        <v>1</v>
      </c>
      <c r="B3" s="48" t="s">
        <v>102</v>
      </c>
      <c r="C3" s="49"/>
    </row>
    <row r="4" spans="1:3" ht="15.35" x14ac:dyDescent="0.5">
      <c r="A4" s="47">
        <v>2</v>
      </c>
      <c r="B4" s="48" t="s">
        <v>103</v>
      </c>
      <c r="C4" s="49" t="s">
        <v>37</v>
      </c>
    </row>
    <row r="5" spans="1:3" ht="15.35" x14ac:dyDescent="0.5">
      <c r="A5" s="47">
        <v>3</v>
      </c>
      <c r="B5" s="48" t="s">
        <v>104</v>
      </c>
      <c r="C5" s="49"/>
    </row>
    <row r="6" spans="1:3" ht="15.35" x14ac:dyDescent="0.5">
      <c r="A6" s="47">
        <v>4</v>
      </c>
      <c r="B6" s="48" t="s">
        <v>105</v>
      </c>
      <c r="C6" s="49"/>
    </row>
    <row r="7" spans="1:3" ht="15.35" x14ac:dyDescent="0.5">
      <c r="A7" s="47">
        <v>5</v>
      </c>
      <c r="B7" s="40" t="s">
        <v>106</v>
      </c>
      <c r="C7" s="49"/>
    </row>
    <row r="8" spans="1:3" ht="15.35" x14ac:dyDescent="0.5">
      <c r="A8" s="47">
        <v>6</v>
      </c>
      <c r="B8" s="40" t="s">
        <v>107</v>
      </c>
      <c r="C8" s="49"/>
    </row>
    <row r="9" spans="1:3" ht="15.35" x14ac:dyDescent="0.5">
      <c r="A9" s="47">
        <v>7</v>
      </c>
      <c r="B9" s="40" t="s">
        <v>108</v>
      </c>
      <c r="C9" s="49"/>
    </row>
    <row r="10" spans="1:3" ht="15.35" x14ac:dyDescent="0.5">
      <c r="A10" s="47">
        <v>8</v>
      </c>
      <c r="B10" s="40" t="s">
        <v>110</v>
      </c>
      <c r="C10" s="49"/>
    </row>
    <row r="11" spans="1:3" ht="15.35" x14ac:dyDescent="0.5">
      <c r="A11" s="47">
        <v>9</v>
      </c>
      <c r="B11" s="40" t="s">
        <v>115</v>
      </c>
      <c r="C11" s="49"/>
    </row>
    <row r="12" spans="1:3" ht="15.35" x14ac:dyDescent="0.5">
      <c r="A12" s="47">
        <v>10</v>
      </c>
      <c r="B12" s="40" t="s">
        <v>116</v>
      </c>
      <c r="C12" s="49"/>
    </row>
    <row r="13" spans="1:3" ht="15.35" x14ac:dyDescent="0.5">
      <c r="A13" s="47">
        <v>11</v>
      </c>
      <c r="B13" s="40" t="s">
        <v>123</v>
      </c>
      <c r="C13" s="49"/>
    </row>
    <row r="14" spans="1:3" ht="15.35" x14ac:dyDescent="0.5">
      <c r="A14" s="47">
        <v>12</v>
      </c>
      <c r="B14" s="40" t="s">
        <v>188</v>
      </c>
      <c r="C14" s="49"/>
    </row>
    <row r="15" spans="1:3" ht="15.35" x14ac:dyDescent="0.5">
      <c r="A15" s="47">
        <v>13</v>
      </c>
      <c r="B15" s="40" t="s">
        <v>189</v>
      </c>
      <c r="C15" s="49"/>
    </row>
    <row r="16" spans="1:3" ht="15.35" x14ac:dyDescent="0.5">
      <c r="A16" s="47">
        <v>14</v>
      </c>
      <c r="B16" s="48" t="s">
        <v>95</v>
      </c>
      <c r="C16" s="50"/>
    </row>
    <row r="17" spans="1:3" ht="14" x14ac:dyDescent="0.4">
      <c r="A17" s="47">
        <v>15</v>
      </c>
      <c r="B17" s="42"/>
      <c r="C17" s="4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7"/>
  <dimension ref="A1:C28"/>
  <sheetViews>
    <sheetView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3" ht="13" thickBot="1" x14ac:dyDescent="0.45">
      <c r="A1" s="52" t="s">
        <v>139</v>
      </c>
      <c r="B1" s="57">
        <v>9</v>
      </c>
      <c r="C1" s="52">
        <f>MAX($A$3:$A$11)-1</f>
        <v>8</v>
      </c>
    </row>
    <row r="2" spans="1:3" ht="13" thickTop="1" x14ac:dyDescent="0.4">
      <c r="A2" s="53" t="s">
        <v>33</v>
      </c>
      <c r="B2" s="53" t="s">
        <v>34</v>
      </c>
      <c r="C2" s="52" t="s">
        <v>35</v>
      </c>
    </row>
    <row r="3" spans="1:3" ht="15.35" x14ac:dyDescent="0.4">
      <c r="A3" s="54">
        <v>1</v>
      </c>
      <c r="B3" s="51" t="s">
        <v>140</v>
      </c>
      <c r="C3" s="55"/>
    </row>
    <row r="4" spans="1:3" ht="15.35" x14ac:dyDescent="0.5">
      <c r="A4" s="54">
        <v>2</v>
      </c>
      <c r="B4" s="51" t="s">
        <v>141</v>
      </c>
      <c r="C4" s="56" t="s">
        <v>37</v>
      </c>
    </row>
    <row r="5" spans="1:3" ht="15.35" x14ac:dyDescent="0.5">
      <c r="A5" s="54">
        <v>3</v>
      </c>
      <c r="B5" s="51" t="s">
        <v>173</v>
      </c>
      <c r="C5" s="56"/>
    </row>
    <row r="6" spans="1:3" ht="15.35" x14ac:dyDescent="0.5">
      <c r="A6" s="54">
        <v>4</v>
      </c>
      <c r="B6" s="51" t="s">
        <v>174</v>
      </c>
      <c r="C6" s="56"/>
    </row>
    <row r="7" spans="1:3" ht="15.35" x14ac:dyDescent="0.4">
      <c r="A7" s="54">
        <v>5</v>
      </c>
      <c r="B7" s="51" t="s">
        <v>186</v>
      </c>
      <c r="C7" s="55"/>
    </row>
    <row r="8" spans="1:3" ht="15.35" x14ac:dyDescent="0.5">
      <c r="A8" s="54">
        <v>6</v>
      </c>
      <c r="B8" s="51" t="s">
        <v>187</v>
      </c>
      <c r="C8" s="56" t="s">
        <v>37</v>
      </c>
    </row>
    <row r="9" spans="1:3" ht="15.35" x14ac:dyDescent="0.5">
      <c r="A9" s="54">
        <v>7</v>
      </c>
      <c r="B9" s="83" t="s">
        <v>211</v>
      </c>
      <c r="C9" s="56"/>
    </row>
    <row r="10" spans="1:3" ht="15.35" x14ac:dyDescent="0.5">
      <c r="A10" s="54">
        <v>8</v>
      </c>
      <c r="B10" s="51" t="s">
        <v>6</v>
      </c>
      <c r="C10" s="56"/>
    </row>
    <row r="11" spans="1:3" ht="15.35" x14ac:dyDescent="0.5">
      <c r="A11" s="54">
        <v>9</v>
      </c>
      <c r="B11" s="51"/>
      <c r="C11" s="56"/>
    </row>
    <row r="25" spans="1:3" ht="15.35" x14ac:dyDescent="0.5">
      <c r="A25" s="67" t="s">
        <v>147</v>
      </c>
      <c r="B25" s="68">
        <v>8</v>
      </c>
      <c r="C25" s="67">
        <f>MAX(A26:A28)-1</f>
        <v>2</v>
      </c>
    </row>
    <row r="26" spans="1:3" ht="15.35" x14ac:dyDescent="0.5">
      <c r="A26" s="67">
        <v>1</v>
      </c>
      <c r="B26" s="69" t="s">
        <v>148</v>
      </c>
      <c r="C26" s="67"/>
    </row>
    <row r="27" spans="1:3" ht="15.35" x14ac:dyDescent="0.5">
      <c r="A27" s="67">
        <v>2</v>
      </c>
      <c r="B27" s="70" t="s">
        <v>6</v>
      </c>
      <c r="C27" s="67"/>
    </row>
    <row r="28" spans="1:3" ht="15.35" x14ac:dyDescent="0.5">
      <c r="A28" s="67">
        <v>3</v>
      </c>
      <c r="B28" s="71"/>
      <c r="C28" s="6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2"/>
  <dimension ref="A1:C28"/>
  <sheetViews>
    <sheetView workbookViewId="0">
      <selection activeCell="A2" sqref="A2:G2"/>
    </sheetView>
  </sheetViews>
  <sheetFormatPr baseColWidth="10" defaultColWidth="11.41015625" defaultRowHeight="12.7" x14ac:dyDescent="0.4"/>
  <cols>
    <col min="1" max="1" width="13.1171875" style="35" customWidth="1"/>
    <col min="2" max="2" width="62" style="35" customWidth="1"/>
    <col min="3" max="16384" width="11.41015625" style="35"/>
  </cols>
  <sheetData>
    <row r="1" spans="1:3" ht="13" thickBot="1" x14ac:dyDescent="0.45">
      <c r="A1" s="42" t="s">
        <v>127</v>
      </c>
      <c r="B1" s="43">
        <v>13</v>
      </c>
      <c r="C1" s="42">
        <f>MAX($A$3:$A$15)-1</f>
        <v>12</v>
      </c>
    </row>
    <row r="2" spans="1:3" ht="13" thickTop="1" x14ac:dyDescent="0.4">
      <c r="A2" s="53" t="s">
        <v>33</v>
      </c>
      <c r="B2" s="53" t="s">
        <v>34</v>
      </c>
      <c r="C2" s="42" t="s">
        <v>35</v>
      </c>
    </row>
    <row r="3" spans="1:3" ht="15.35" x14ac:dyDescent="0.5">
      <c r="A3" s="54">
        <v>1</v>
      </c>
      <c r="B3" s="35" t="s">
        <v>175</v>
      </c>
      <c r="C3" s="49"/>
    </row>
    <row r="4" spans="1:3" ht="15.35" x14ac:dyDescent="0.5">
      <c r="A4" s="54">
        <v>2</v>
      </c>
      <c r="B4" s="51" t="s">
        <v>176</v>
      </c>
      <c r="C4" s="49"/>
    </row>
    <row r="5" spans="1:3" ht="15.35" x14ac:dyDescent="0.5">
      <c r="A5" s="54">
        <v>3</v>
      </c>
      <c r="B5" s="51" t="s">
        <v>177</v>
      </c>
      <c r="C5" s="49"/>
    </row>
    <row r="6" spans="1:3" ht="15.35" x14ac:dyDescent="0.5">
      <c r="A6" s="54">
        <v>4</v>
      </c>
      <c r="B6" s="51" t="s">
        <v>178</v>
      </c>
      <c r="C6" s="49"/>
    </row>
    <row r="7" spans="1:3" ht="15.35" x14ac:dyDescent="0.5">
      <c r="A7" s="54">
        <v>5</v>
      </c>
      <c r="B7" s="51" t="s">
        <v>179</v>
      </c>
      <c r="C7" s="49"/>
    </row>
    <row r="8" spans="1:3" ht="15.35" x14ac:dyDescent="0.5">
      <c r="A8" s="54">
        <v>6</v>
      </c>
      <c r="B8" s="51" t="s">
        <v>180</v>
      </c>
      <c r="C8" s="49"/>
    </row>
    <row r="9" spans="1:3" ht="15.35" x14ac:dyDescent="0.5">
      <c r="A9" s="54">
        <v>7</v>
      </c>
      <c r="B9" s="51" t="s">
        <v>209</v>
      </c>
      <c r="C9" s="49"/>
    </row>
    <row r="10" spans="1:3" ht="15.35" x14ac:dyDescent="0.5">
      <c r="A10" s="54">
        <v>8</v>
      </c>
      <c r="B10" s="51" t="s">
        <v>210</v>
      </c>
      <c r="C10" s="49"/>
    </row>
    <row r="11" spans="1:3" ht="15.35" x14ac:dyDescent="0.5">
      <c r="A11" s="54">
        <v>9</v>
      </c>
      <c r="B11" s="51" t="s">
        <v>213</v>
      </c>
      <c r="C11" s="49"/>
    </row>
    <row r="12" spans="1:3" ht="15.35" x14ac:dyDescent="0.5">
      <c r="A12" s="54">
        <v>10</v>
      </c>
      <c r="B12" s="51" t="s">
        <v>214</v>
      </c>
      <c r="C12" s="49"/>
    </row>
    <row r="13" spans="1:3" ht="15.35" x14ac:dyDescent="0.5">
      <c r="A13" s="54">
        <v>11</v>
      </c>
      <c r="B13" s="51" t="s">
        <v>215</v>
      </c>
      <c r="C13" s="49"/>
    </row>
    <row r="14" spans="1:3" ht="15.35" x14ac:dyDescent="0.5">
      <c r="A14" s="54">
        <v>12</v>
      </c>
      <c r="B14" s="51" t="s">
        <v>153</v>
      </c>
      <c r="C14" s="49"/>
    </row>
    <row r="15" spans="1:3" ht="15.35" x14ac:dyDescent="0.5">
      <c r="A15" s="54">
        <v>13</v>
      </c>
      <c r="C15" s="49"/>
    </row>
    <row r="21" spans="1:3" ht="15.35" x14ac:dyDescent="0.5">
      <c r="A21" s="49" t="s">
        <v>143</v>
      </c>
      <c r="B21" s="72">
        <v>7</v>
      </c>
      <c r="C21" s="49">
        <f>MAX(A22:A28)-1</f>
        <v>6</v>
      </c>
    </row>
    <row r="22" spans="1:3" ht="15.35" x14ac:dyDescent="0.5">
      <c r="A22" s="49">
        <v>1</v>
      </c>
      <c r="B22" s="73" t="s">
        <v>149</v>
      </c>
      <c r="C22" s="49"/>
    </row>
    <row r="23" spans="1:3" ht="15.35" x14ac:dyDescent="0.5">
      <c r="A23" s="49">
        <v>2</v>
      </c>
      <c r="B23" s="73" t="s">
        <v>122</v>
      </c>
      <c r="C23" s="49"/>
    </row>
    <row r="24" spans="1:3" ht="15.35" x14ac:dyDescent="0.5">
      <c r="A24" s="49">
        <v>3</v>
      </c>
      <c r="B24" s="73" t="s">
        <v>150</v>
      </c>
      <c r="C24" s="49"/>
    </row>
    <row r="25" spans="1:3" ht="15.35" x14ac:dyDescent="0.5">
      <c r="A25" s="49">
        <v>4</v>
      </c>
      <c r="B25" s="73" t="s">
        <v>151</v>
      </c>
      <c r="C25" s="49"/>
    </row>
    <row r="26" spans="1:3" ht="15.35" x14ac:dyDescent="0.5">
      <c r="A26" s="49">
        <v>5</v>
      </c>
      <c r="B26" s="73" t="s">
        <v>152</v>
      </c>
      <c r="C26" s="49"/>
    </row>
    <row r="27" spans="1:3" ht="15.35" x14ac:dyDescent="0.5">
      <c r="A27" s="49">
        <v>6</v>
      </c>
      <c r="B27" s="55" t="s">
        <v>6</v>
      </c>
      <c r="C27" s="49"/>
    </row>
    <row r="28" spans="1:3" ht="15.35" x14ac:dyDescent="0.5">
      <c r="A28" s="49">
        <v>7</v>
      </c>
      <c r="B28" s="56"/>
      <c r="C28" s="4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3"/>
  <dimension ref="A1:C39"/>
  <sheetViews>
    <sheetView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3" ht="13" thickBot="1" x14ac:dyDescent="0.45">
      <c r="A1" s="42" t="s">
        <v>131</v>
      </c>
      <c r="B1" s="43">
        <v>13</v>
      </c>
      <c r="C1" s="42">
        <f>MAX($A$3:$A$15)-1</f>
        <v>12</v>
      </c>
    </row>
    <row r="2" spans="1:3" ht="13" thickTop="1" x14ac:dyDescent="0.4">
      <c r="A2" s="53" t="s">
        <v>33</v>
      </c>
      <c r="B2" s="53" t="s">
        <v>34</v>
      </c>
      <c r="C2" s="42" t="s">
        <v>35</v>
      </c>
    </row>
    <row r="3" spans="1:3" ht="15.35" x14ac:dyDescent="0.5">
      <c r="A3" s="54">
        <v>1</v>
      </c>
      <c r="B3" s="35" t="s">
        <v>175</v>
      </c>
      <c r="C3" s="49"/>
    </row>
    <row r="4" spans="1:3" ht="15.35" x14ac:dyDescent="0.5">
      <c r="A4" s="54">
        <v>2</v>
      </c>
      <c r="B4" s="51" t="s">
        <v>176</v>
      </c>
      <c r="C4" s="49"/>
    </row>
    <row r="5" spans="1:3" ht="15.35" x14ac:dyDescent="0.5">
      <c r="A5" s="54">
        <v>3</v>
      </c>
      <c r="B5" s="51" t="s">
        <v>177</v>
      </c>
      <c r="C5" s="49"/>
    </row>
    <row r="6" spans="1:3" ht="15.35" x14ac:dyDescent="0.5">
      <c r="A6" s="54">
        <v>4</v>
      </c>
      <c r="B6" s="51" t="s">
        <v>178</v>
      </c>
      <c r="C6" s="49"/>
    </row>
    <row r="7" spans="1:3" ht="15.35" x14ac:dyDescent="0.5">
      <c r="A7" s="54">
        <v>5</v>
      </c>
      <c r="B7" s="51" t="s">
        <v>179</v>
      </c>
      <c r="C7" s="49"/>
    </row>
    <row r="8" spans="1:3" ht="28" x14ac:dyDescent="0.5">
      <c r="A8" s="54">
        <v>6</v>
      </c>
      <c r="B8" s="51" t="s">
        <v>180</v>
      </c>
      <c r="C8" s="49"/>
    </row>
    <row r="9" spans="1:3" ht="15.35" x14ac:dyDescent="0.5">
      <c r="A9" s="54">
        <v>7</v>
      </c>
      <c r="B9" s="51" t="s">
        <v>209</v>
      </c>
      <c r="C9" s="49"/>
    </row>
    <row r="10" spans="1:3" ht="28" x14ac:dyDescent="0.5">
      <c r="A10" s="54">
        <v>8</v>
      </c>
      <c r="B10" s="51" t="s">
        <v>210</v>
      </c>
      <c r="C10" s="49"/>
    </row>
    <row r="11" spans="1:3" ht="15.35" x14ac:dyDescent="0.5">
      <c r="A11" s="54">
        <v>9</v>
      </c>
      <c r="B11" s="51" t="s">
        <v>213</v>
      </c>
      <c r="C11" s="49"/>
    </row>
    <row r="12" spans="1:3" ht="15.35" x14ac:dyDescent="0.5">
      <c r="A12" s="54">
        <v>10</v>
      </c>
      <c r="B12" s="51" t="s">
        <v>214</v>
      </c>
      <c r="C12" s="49"/>
    </row>
    <row r="13" spans="1:3" ht="15.35" x14ac:dyDescent="0.5">
      <c r="A13" s="54">
        <v>11</v>
      </c>
      <c r="B13" s="51" t="s">
        <v>215</v>
      </c>
      <c r="C13" s="49"/>
    </row>
    <row r="14" spans="1:3" ht="15.35" x14ac:dyDescent="0.5">
      <c r="A14" s="54">
        <v>12</v>
      </c>
      <c r="B14" s="51" t="s">
        <v>153</v>
      </c>
      <c r="C14" s="49"/>
    </row>
    <row r="15" spans="1:3" ht="15.35" x14ac:dyDescent="0.5">
      <c r="A15" s="54">
        <v>13</v>
      </c>
      <c r="C15" s="49"/>
    </row>
    <row r="21" spans="1:3" ht="15.35" x14ac:dyDescent="0.5">
      <c r="A21" s="49" t="s">
        <v>143</v>
      </c>
      <c r="B21" s="72">
        <v>7</v>
      </c>
      <c r="C21" s="49">
        <f>MAX(A22:A28)-1</f>
        <v>6</v>
      </c>
    </row>
    <row r="22" spans="1:3" ht="15.35" x14ac:dyDescent="0.5">
      <c r="A22" s="49">
        <v>1</v>
      </c>
      <c r="B22" s="73" t="s">
        <v>149</v>
      </c>
      <c r="C22" s="49"/>
    </row>
    <row r="23" spans="1:3" ht="15.35" x14ac:dyDescent="0.5">
      <c r="A23" s="49">
        <v>2</v>
      </c>
      <c r="B23" s="73" t="s">
        <v>122</v>
      </c>
      <c r="C23" s="49"/>
    </row>
    <row r="24" spans="1:3" ht="15.35" x14ac:dyDescent="0.5">
      <c r="A24" s="49">
        <v>3</v>
      </c>
      <c r="B24" s="73" t="s">
        <v>150</v>
      </c>
      <c r="C24" s="49"/>
    </row>
    <row r="25" spans="1:3" ht="15.35" x14ac:dyDescent="0.5">
      <c r="A25" s="49">
        <v>4</v>
      </c>
      <c r="B25" s="73" t="s">
        <v>151</v>
      </c>
      <c r="C25" s="49"/>
    </row>
    <row r="26" spans="1:3" ht="15.35" x14ac:dyDescent="0.5">
      <c r="A26" s="49">
        <v>5</v>
      </c>
      <c r="B26" s="73" t="s">
        <v>152</v>
      </c>
      <c r="C26" s="49"/>
    </row>
    <row r="27" spans="1:3" ht="15.35" x14ac:dyDescent="0.5">
      <c r="A27" s="49">
        <v>6</v>
      </c>
      <c r="B27" s="55" t="s">
        <v>6</v>
      </c>
      <c r="C27" s="49"/>
    </row>
    <row r="28" spans="1:3" ht="15.35" x14ac:dyDescent="0.5">
      <c r="A28" s="49">
        <v>7</v>
      </c>
      <c r="B28" s="56"/>
      <c r="C28" s="49"/>
    </row>
    <row r="36" spans="1:1" ht="15.35" x14ac:dyDescent="0.4">
      <c r="A36" s="45"/>
    </row>
    <row r="37" spans="1:1" ht="15.35" x14ac:dyDescent="0.4">
      <c r="A37" s="45"/>
    </row>
    <row r="38" spans="1:1" ht="15.35" x14ac:dyDescent="0.4">
      <c r="A38" s="45"/>
    </row>
    <row r="39" spans="1:1" ht="15.35" x14ac:dyDescent="0.4">
      <c r="A39"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4"/>
  <dimension ref="A1:C27"/>
  <sheetViews>
    <sheetView workbookViewId="0">
      <selection activeCell="A2" sqref="A2:G2"/>
    </sheetView>
  </sheetViews>
  <sheetFormatPr baseColWidth="10" defaultColWidth="11.41015625" defaultRowHeight="12.7" x14ac:dyDescent="0.4"/>
  <cols>
    <col min="1" max="1" width="13.1171875" style="35" customWidth="1"/>
    <col min="2" max="2" width="56" style="35" customWidth="1"/>
    <col min="3" max="16384" width="11.41015625" style="35"/>
  </cols>
  <sheetData>
    <row r="1" spans="1:3" ht="13" thickBot="1" x14ac:dyDescent="0.45">
      <c r="A1" s="52" t="s">
        <v>132</v>
      </c>
      <c r="B1" s="57">
        <v>13</v>
      </c>
      <c r="C1" s="52">
        <f>MAX($A$3:$A$15)-1</f>
        <v>12</v>
      </c>
    </row>
    <row r="2" spans="1:3" ht="13" thickTop="1" x14ac:dyDescent="0.4">
      <c r="A2" s="53" t="s">
        <v>33</v>
      </c>
      <c r="B2" s="53" t="s">
        <v>34</v>
      </c>
      <c r="C2" s="42" t="s">
        <v>35</v>
      </c>
    </row>
    <row r="3" spans="1:3" ht="15.35" x14ac:dyDescent="0.5">
      <c r="A3" s="54">
        <v>1</v>
      </c>
      <c r="B3" s="35" t="s">
        <v>175</v>
      </c>
      <c r="C3" s="49"/>
    </row>
    <row r="4" spans="1:3" ht="15.35" x14ac:dyDescent="0.5">
      <c r="A4" s="54">
        <v>2</v>
      </c>
      <c r="B4" s="51" t="s">
        <v>176</v>
      </c>
      <c r="C4" s="49"/>
    </row>
    <row r="5" spans="1:3" ht="15.35" x14ac:dyDescent="0.5">
      <c r="A5" s="54">
        <v>3</v>
      </c>
      <c r="B5" s="51" t="s">
        <v>177</v>
      </c>
      <c r="C5" s="49"/>
    </row>
    <row r="6" spans="1:3" ht="15.35" x14ac:dyDescent="0.5">
      <c r="A6" s="54">
        <v>4</v>
      </c>
      <c r="B6" s="51" t="s">
        <v>178</v>
      </c>
      <c r="C6" s="49"/>
    </row>
    <row r="7" spans="1:3" ht="15.35" x14ac:dyDescent="0.5">
      <c r="A7" s="54">
        <v>5</v>
      </c>
      <c r="B7" s="51" t="s">
        <v>179</v>
      </c>
      <c r="C7" s="49"/>
    </row>
    <row r="8" spans="1:3" ht="15.35" x14ac:dyDescent="0.5">
      <c r="A8" s="54">
        <v>6</v>
      </c>
      <c r="B8" s="51" t="s">
        <v>180</v>
      </c>
      <c r="C8" s="49"/>
    </row>
    <row r="9" spans="1:3" ht="15.35" x14ac:dyDescent="0.5">
      <c r="A9" s="54">
        <v>7</v>
      </c>
      <c r="B9" s="51" t="s">
        <v>209</v>
      </c>
      <c r="C9" s="49"/>
    </row>
    <row r="10" spans="1:3" ht="15.35" x14ac:dyDescent="0.5">
      <c r="A10" s="54">
        <v>8</v>
      </c>
      <c r="B10" s="51" t="s">
        <v>210</v>
      </c>
      <c r="C10" s="49"/>
    </row>
    <row r="11" spans="1:3" ht="15.35" x14ac:dyDescent="0.5">
      <c r="A11" s="54">
        <v>9</v>
      </c>
      <c r="B11" s="51" t="s">
        <v>213</v>
      </c>
      <c r="C11" s="49"/>
    </row>
    <row r="12" spans="1:3" ht="15.35" x14ac:dyDescent="0.5">
      <c r="A12" s="54">
        <v>10</v>
      </c>
      <c r="B12" s="51" t="s">
        <v>214</v>
      </c>
      <c r="C12" s="49"/>
    </row>
    <row r="13" spans="1:3" ht="15.35" x14ac:dyDescent="0.5">
      <c r="A13" s="54">
        <v>11</v>
      </c>
      <c r="B13" s="51" t="s">
        <v>215</v>
      </c>
      <c r="C13" s="49"/>
    </row>
    <row r="14" spans="1:3" ht="15.35" x14ac:dyDescent="0.5">
      <c r="A14" s="54">
        <v>12</v>
      </c>
      <c r="B14" s="51" t="s">
        <v>153</v>
      </c>
      <c r="C14" s="49"/>
    </row>
    <row r="15" spans="1:3" ht="15.35" x14ac:dyDescent="0.5">
      <c r="A15" s="54">
        <v>13</v>
      </c>
      <c r="C15" s="49"/>
    </row>
    <row r="20" spans="1:3" ht="15.35" x14ac:dyDescent="0.5">
      <c r="A20" s="49" t="s">
        <v>143</v>
      </c>
      <c r="B20" s="72">
        <v>7</v>
      </c>
      <c r="C20" s="49">
        <f>MAX(A21:A27)-1</f>
        <v>6</v>
      </c>
    </row>
    <row r="21" spans="1:3" ht="15.35" x14ac:dyDescent="0.5">
      <c r="A21" s="49">
        <v>1</v>
      </c>
      <c r="B21" s="73" t="s">
        <v>149</v>
      </c>
      <c r="C21" s="49"/>
    </row>
    <row r="22" spans="1:3" ht="15.35" x14ac:dyDescent="0.5">
      <c r="A22" s="49">
        <v>2</v>
      </c>
      <c r="B22" s="73" t="s">
        <v>122</v>
      </c>
      <c r="C22" s="49"/>
    </row>
    <row r="23" spans="1:3" ht="15.35" x14ac:dyDescent="0.5">
      <c r="A23" s="49">
        <v>3</v>
      </c>
      <c r="B23" s="73" t="s">
        <v>150</v>
      </c>
      <c r="C23" s="49"/>
    </row>
    <row r="24" spans="1:3" ht="15.35" x14ac:dyDescent="0.5">
      <c r="A24" s="49">
        <v>4</v>
      </c>
      <c r="B24" s="73" t="s">
        <v>151</v>
      </c>
      <c r="C24" s="49"/>
    </row>
    <row r="25" spans="1:3" ht="15.35" x14ac:dyDescent="0.5">
      <c r="A25" s="49">
        <v>5</v>
      </c>
      <c r="B25" s="73" t="s">
        <v>152</v>
      </c>
      <c r="C25" s="49"/>
    </row>
    <row r="26" spans="1:3" ht="15.35" x14ac:dyDescent="0.5">
      <c r="A26" s="49">
        <v>6</v>
      </c>
      <c r="B26" s="55" t="s">
        <v>6</v>
      </c>
      <c r="C26" s="49"/>
    </row>
    <row r="27" spans="1:3" ht="15.35" x14ac:dyDescent="0.5">
      <c r="A27" s="49">
        <v>7</v>
      </c>
      <c r="B27" s="56"/>
      <c r="C27" s="4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5"/>
  <dimension ref="A1:C28"/>
  <sheetViews>
    <sheetView workbookViewId="0">
      <selection activeCell="A2" sqref="A2:G2"/>
    </sheetView>
  </sheetViews>
  <sheetFormatPr baseColWidth="10" defaultColWidth="11.41015625" defaultRowHeight="12.7" x14ac:dyDescent="0.4"/>
  <cols>
    <col min="1" max="1" width="13.1171875" style="35" customWidth="1"/>
    <col min="2" max="2" width="61.41015625" style="35" customWidth="1"/>
    <col min="3" max="16384" width="11.41015625" style="35"/>
  </cols>
  <sheetData>
    <row r="1" spans="1:3" ht="13" thickBot="1" x14ac:dyDescent="0.45">
      <c r="A1" s="52" t="s">
        <v>133</v>
      </c>
      <c r="B1" s="57">
        <v>13</v>
      </c>
      <c r="C1" s="52">
        <f>MAX($A$3:$A$15)-1</f>
        <v>12</v>
      </c>
    </row>
    <row r="2" spans="1:3" ht="13" thickTop="1" x14ac:dyDescent="0.4">
      <c r="A2" s="53" t="s">
        <v>33</v>
      </c>
      <c r="B2" s="53" t="s">
        <v>34</v>
      </c>
      <c r="C2" s="42" t="s">
        <v>35</v>
      </c>
    </row>
    <row r="3" spans="1:3" ht="15.35" x14ac:dyDescent="0.5">
      <c r="A3" s="54">
        <v>1</v>
      </c>
      <c r="B3" s="35" t="s">
        <v>175</v>
      </c>
      <c r="C3" s="49"/>
    </row>
    <row r="4" spans="1:3" ht="15.35" x14ac:dyDescent="0.5">
      <c r="A4" s="54">
        <v>2</v>
      </c>
      <c r="B4" s="51" t="s">
        <v>176</v>
      </c>
      <c r="C4" s="49"/>
    </row>
    <row r="5" spans="1:3" ht="15.35" x14ac:dyDescent="0.5">
      <c r="A5" s="54">
        <v>3</v>
      </c>
      <c r="B5" s="51" t="s">
        <v>177</v>
      </c>
      <c r="C5" s="49"/>
    </row>
    <row r="6" spans="1:3" ht="15.35" x14ac:dyDescent="0.5">
      <c r="A6" s="54">
        <v>4</v>
      </c>
      <c r="B6" s="51" t="s">
        <v>178</v>
      </c>
      <c r="C6" s="49"/>
    </row>
    <row r="7" spans="1:3" ht="15.35" x14ac:dyDescent="0.5">
      <c r="A7" s="54">
        <v>5</v>
      </c>
      <c r="B7" s="51" t="s">
        <v>179</v>
      </c>
      <c r="C7" s="49"/>
    </row>
    <row r="8" spans="1:3" ht="15.35" x14ac:dyDescent="0.5">
      <c r="A8" s="54">
        <v>6</v>
      </c>
      <c r="B8" s="51" t="s">
        <v>180</v>
      </c>
      <c r="C8" s="49"/>
    </row>
    <row r="9" spans="1:3" ht="15.35" x14ac:dyDescent="0.5">
      <c r="A9" s="54">
        <v>7</v>
      </c>
      <c r="B9" s="51" t="s">
        <v>209</v>
      </c>
      <c r="C9" s="49"/>
    </row>
    <row r="10" spans="1:3" ht="15.35" x14ac:dyDescent="0.5">
      <c r="A10" s="54">
        <v>8</v>
      </c>
      <c r="B10" s="51" t="s">
        <v>210</v>
      </c>
      <c r="C10" s="49"/>
    </row>
    <row r="11" spans="1:3" ht="15.35" x14ac:dyDescent="0.5">
      <c r="A11" s="54">
        <v>9</v>
      </c>
      <c r="B11" s="51" t="s">
        <v>213</v>
      </c>
      <c r="C11" s="49"/>
    </row>
    <row r="12" spans="1:3" ht="15.35" x14ac:dyDescent="0.5">
      <c r="A12" s="54">
        <v>10</v>
      </c>
      <c r="B12" s="51" t="s">
        <v>214</v>
      </c>
      <c r="C12" s="49"/>
    </row>
    <row r="13" spans="1:3" ht="15.35" x14ac:dyDescent="0.5">
      <c r="A13" s="54">
        <v>11</v>
      </c>
      <c r="B13" s="51" t="s">
        <v>215</v>
      </c>
      <c r="C13" s="49"/>
    </row>
    <row r="14" spans="1:3" ht="15.35" x14ac:dyDescent="0.5">
      <c r="A14" s="54">
        <v>12</v>
      </c>
      <c r="B14" s="51" t="s">
        <v>153</v>
      </c>
      <c r="C14" s="49"/>
    </row>
    <row r="15" spans="1:3" ht="15.35" x14ac:dyDescent="0.5">
      <c r="A15" s="54">
        <v>13</v>
      </c>
      <c r="C15" s="49"/>
    </row>
    <row r="21" spans="1:3" ht="15.35" x14ac:dyDescent="0.5">
      <c r="A21" s="49" t="s">
        <v>143</v>
      </c>
      <c r="B21" s="72">
        <v>7</v>
      </c>
      <c r="C21" s="49">
        <f>MAX(A22:A28)-1</f>
        <v>6</v>
      </c>
    </row>
    <row r="22" spans="1:3" ht="15.35" x14ac:dyDescent="0.5">
      <c r="A22" s="49">
        <v>1</v>
      </c>
      <c r="B22" s="73" t="s">
        <v>149</v>
      </c>
      <c r="C22" s="49"/>
    </row>
    <row r="23" spans="1:3" ht="15.35" x14ac:dyDescent="0.5">
      <c r="A23" s="49">
        <v>2</v>
      </c>
      <c r="B23" s="73" t="s">
        <v>122</v>
      </c>
      <c r="C23" s="49"/>
    </row>
    <row r="24" spans="1:3" ht="15.35" x14ac:dyDescent="0.5">
      <c r="A24" s="49">
        <v>3</v>
      </c>
      <c r="B24" s="73" t="s">
        <v>150</v>
      </c>
      <c r="C24" s="49"/>
    </row>
    <row r="25" spans="1:3" ht="15.35" x14ac:dyDescent="0.5">
      <c r="A25" s="49">
        <v>4</v>
      </c>
      <c r="B25" s="73" t="s">
        <v>151</v>
      </c>
      <c r="C25" s="49"/>
    </row>
    <row r="26" spans="1:3" ht="15.35" x14ac:dyDescent="0.5">
      <c r="A26" s="49">
        <v>5</v>
      </c>
      <c r="B26" s="73" t="s">
        <v>152</v>
      </c>
      <c r="C26" s="49"/>
    </row>
    <row r="27" spans="1:3" ht="15.35" x14ac:dyDescent="0.5">
      <c r="A27" s="49">
        <v>6</v>
      </c>
      <c r="B27" s="55" t="s">
        <v>6</v>
      </c>
      <c r="C27" s="49"/>
    </row>
    <row r="28" spans="1:3" ht="15.35" x14ac:dyDescent="0.5">
      <c r="A28" s="49">
        <v>7</v>
      </c>
      <c r="B28" s="56"/>
      <c r="C28" s="4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AF8D7-44C8-47E3-99C3-F6FA1DF0E156}">
  <dimension ref="A1"/>
  <sheetViews>
    <sheetView workbookViewId="0"/>
  </sheetViews>
  <sheetFormatPr baseColWidth="10" defaultColWidth="11.41015625" defaultRowHeight="14" x14ac:dyDescent="0.45"/>
  <cols>
    <col min="1" max="16384" width="11.41015625" style="129"/>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28"/>
  <sheetViews>
    <sheetView workbookViewId="0">
      <selection activeCell="A2" sqref="A2:G2"/>
    </sheetView>
  </sheetViews>
  <sheetFormatPr baseColWidth="10" defaultColWidth="11.41015625" defaultRowHeight="12.7" x14ac:dyDescent="0.4"/>
  <cols>
    <col min="1" max="1" width="13.1171875" style="35" customWidth="1"/>
    <col min="2" max="2" width="62" style="35" customWidth="1"/>
    <col min="3" max="16384" width="11.41015625" style="35"/>
  </cols>
  <sheetData>
    <row r="1" spans="1:3" ht="13" thickBot="1" x14ac:dyDescent="0.45">
      <c r="A1" s="42" t="s">
        <v>127</v>
      </c>
      <c r="B1" s="43">
        <v>13</v>
      </c>
      <c r="C1" s="42">
        <f>MAX($A$3:$A$15)-1</f>
        <v>12</v>
      </c>
    </row>
    <row r="2" spans="1:3" ht="13" thickTop="1" x14ac:dyDescent="0.4">
      <c r="A2" s="53" t="s">
        <v>33</v>
      </c>
      <c r="B2" s="53" t="s">
        <v>34</v>
      </c>
      <c r="C2" s="42" t="s">
        <v>35</v>
      </c>
    </row>
    <row r="3" spans="1:3" ht="15.35" x14ac:dyDescent="0.5">
      <c r="A3" s="54">
        <v>1</v>
      </c>
      <c r="B3" s="35" t="s">
        <v>175</v>
      </c>
      <c r="C3" s="49"/>
    </row>
    <row r="4" spans="1:3" ht="15.35" x14ac:dyDescent="0.5">
      <c r="A4" s="54">
        <v>2</v>
      </c>
      <c r="B4" s="51" t="s">
        <v>176</v>
      </c>
      <c r="C4" s="49"/>
    </row>
    <row r="5" spans="1:3" ht="15.35" x14ac:dyDescent="0.5">
      <c r="A5" s="54">
        <v>3</v>
      </c>
      <c r="B5" s="51" t="s">
        <v>177</v>
      </c>
      <c r="C5" s="49"/>
    </row>
    <row r="6" spans="1:3" ht="15.35" x14ac:dyDescent="0.5">
      <c r="A6" s="54">
        <v>4</v>
      </c>
      <c r="B6" s="51" t="s">
        <v>178</v>
      </c>
      <c r="C6" s="49"/>
    </row>
    <row r="7" spans="1:3" ht="15.35" x14ac:dyDescent="0.5">
      <c r="A7" s="54">
        <v>5</v>
      </c>
      <c r="B7" s="51" t="s">
        <v>179</v>
      </c>
      <c r="C7" s="49"/>
    </row>
    <row r="8" spans="1:3" ht="15.35" x14ac:dyDescent="0.5">
      <c r="A8" s="54">
        <v>6</v>
      </c>
      <c r="B8" s="51" t="s">
        <v>180</v>
      </c>
      <c r="C8" s="49"/>
    </row>
    <row r="9" spans="1:3" ht="15.35" x14ac:dyDescent="0.5">
      <c r="A9" s="54">
        <v>7</v>
      </c>
      <c r="B9" s="51" t="s">
        <v>209</v>
      </c>
      <c r="C9" s="49"/>
    </row>
    <row r="10" spans="1:3" ht="15.35" x14ac:dyDescent="0.5">
      <c r="A10" s="54">
        <v>8</v>
      </c>
      <c r="B10" s="51" t="s">
        <v>210</v>
      </c>
      <c r="C10" s="49"/>
    </row>
    <row r="11" spans="1:3" ht="15.35" x14ac:dyDescent="0.5">
      <c r="A11" s="54">
        <v>9</v>
      </c>
      <c r="B11" s="51" t="s">
        <v>213</v>
      </c>
      <c r="C11" s="49"/>
    </row>
    <row r="12" spans="1:3" ht="15.35" x14ac:dyDescent="0.5">
      <c r="A12" s="54">
        <v>10</v>
      </c>
      <c r="B12" s="51" t="s">
        <v>214</v>
      </c>
      <c r="C12" s="49"/>
    </row>
    <row r="13" spans="1:3" ht="15.35" x14ac:dyDescent="0.5">
      <c r="A13" s="54">
        <v>11</v>
      </c>
      <c r="B13" s="51" t="s">
        <v>215</v>
      </c>
      <c r="C13" s="49"/>
    </row>
    <row r="14" spans="1:3" ht="15.35" x14ac:dyDescent="0.5">
      <c r="A14" s="54">
        <v>12</v>
      </c>
      <c r="B14" s="51" t="s">
        <v>153</v>
      </c>
      <c r="C14" s="49"/>
    </row>
    <row r="15" spans="1:3" ht="15.35" x14ac:dyDescent="0.5">
      <c r="A15" s="54">
        <v>13</v>
      </c>
      <c r="C15" s="49"/>
    </row>
    <row r="21" spans="1:3" ht="15.35" x14ac:dyDescent="0.5">
      <c r="A21" s="49" t="s">
        <v>143</v>
      </c>
      <c r="B21" s="72">
        <v>7</v>
      </c>
      <c r="C21" s="49">
        <f>MAX(A22:A28)-1</f>
        <v>6</v>
      </c>
    </row>
    <row r="22" spans="1:3" ht="15.35" x14ac:dyDescent="0.5">
      <c r="A22" s="49">
        <v>1</v>
      </c>
      <c r="B22" s="73" t="s">
        <v>149</v>
      </c>
      <c r="C22" s="49"/>
    </row>
    <row r="23" spans="1:3" ht="15.35" x14ac:dyDescent="0.5">
      <c r="A23" s="49">
        <v>2</v>
      </c>
      <c r="B23" s="73" t="s">
        <v>122</v>
      </c>
      <c r="C23" s="49"/>
    </row>
    <row r="24" spans="1:3" ht="15.35" x14ac:dyDescent="0.5">
      <c r="A24" s="49">
        <v>3</v>
      </c>
      <c r="B24" s="73" t="s">
        <v>150</v>
      </c>
      <c r="C24" s="49"/>
    </row>
    <row r="25" spans="1:3" ht="15.35" x14ac:dyDescent="0.5">
      <c r="A25" s="49">
        <v>4</v>
      </c>
      <c r="B25" s="73" t="s">
        <v>151</v>
      </c>
      <c r="C25" s="49"/>
    </row>
    <row r="26" spans="1:3" ht="15.35" x14ac:dyDescent="0.5">
      <c r="A26" s="49">
        <v>5</v>
      </c>
      <c r="B26" s="73" t="s">
        <v>152</v>
      </c>
      <c r="C26" s="49"/>
    </row>
    <row r="27" spans="1:3" ht="15.35" x14ac:dyDescent="0.5">
      <c r="A27" s="49">
        <v>6</v>
      </c>
      <c r="B27" s="55" t="s">
        <v>6</v>
      </c>
      <c r="C27" s="49"/>
    </row>
    <row r="28" spans="1:3" ht="15.35" x14ac:dyDescent="0.5">
      <c r="A28" s="49">
        <v>7</v>
      </c>
      <c r="B28" s="56"/>
      <c r="C28" s="49"/>
    </row>
  </sheetData>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6"/>
  <dimension ref="A1:C28"/>
  <sheetViews>
    <sheetView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3" ht="13" thickBot="1" x14ac:dyDescent="0.45">
      <c r="A1" s="52" t="s">
        <v>135</v>
      </c>
      <c r="B1" s="57">
        <v>4</v>
      </c>
      <c r="C1" s="52">
        <f>MAX($A$3:$A$6)-1</f>
        <v>3</v>
      </c>
    </row>
    <row r="2" spans="1:3" ht="13" thickTop="1" x14ac:dyDescent="0.4">
      <c r="A2" s="53" t="s">
        <v>33</v>
      </c>
      <c r="B2" s="53" t="s">
        <v>34</v>
      </c>
      <c r="C2" s="52" t="s">
        <v>35</v>
      </c>
    </row>
    <row r="3" spans="1:3" ht="15.35" x14ac:dyDescent="0.4">
      <c r="A3" s="54">
        <v>1</v>
      </c>
      <c r="B3" s="35" t="s">
        <v>176</v>
      </c>
      <c r="C3" s="63"/>
    </row>
    <row r="4" spans="1:3" ht="15.35" x14ac:dyDescent="0.4">
      <c r="A4" s="54">
        <v>2</v>
      </c>
      <c r="B4" s="62" t="s">
        <v>181</v>
      </c>
      <c r="C4" s="63"/>
    </row>
    <row r="5" spans="1:3" ht="15.35" x14ac:dyDescent="0.4">
      <c r="A5" s="54">
        <v>3</v>
      </c>
      <c r="B5" s="62" t="s">
        <v>142</v>
      </c>
      <c r="C5" s="63"/>
    </row>
    <row r="6" spans="1:3" ht="15.35" x14ac:dyDescent="0.5">
      <c r="A6" s="54">
        <v>4</v>
      </c>
      <c r="B6" s="51"/>
      <c r="C6" s="56"/>
    </row>
    <row r="22" spans="1:3" ht="15.35" x14ac:dyDescent="0.5">
      <c r="A22" s="67" t="s">
        <v>143</v>
      </c>
      <c r="B22" s="68">
        <v>6</v>
      </c>
      <c r="C22" s="67">
        <f>MAX(A23:A28)-1</f>
        <v>5</v>
      </c>
    </row>
    <row r="23" spans="1:3" ht="15.35" x14ac:dyDescent="0.5">
      <c r="A23" s="67">
        <v>1</v>
      </c>
      <c r="B23" s="69" t="s">
        <v>144</v>
      </c>
      <c r="C23" s="67"/>
    </row>
    <row r="24" spans="1:3" ht="15.35" x14ac:dyDescent="0.5">
      <c r="A24" s="67">
        <v>2</v>
      </c>
      <c r="B24" s="69" t="s">
        <v>145</v>
      </c>
      <c r="C24" s="67"/>
    </row>
    <row r="25" spans="1:3" ht="15.35" x14ac:dyDescent="0.5">
      <c r="A25" s="67">
        <v>3</v>
      </c>
      <c r="B25" s="69" t="s">
        <v>146</v>
      </c>
      <c r="C25" s="67"/>
    </row>
    <row r="26" spans="1:3" ht="15.35" x14ac:dyDescent="0.5">
      <c r="A26" s="67">
        <v>4</v>
      </c>
      <c r="B26" s="69" t="s">
        <v>216</v>
      </c>
      <c r="C26" s="67"/>
    </row>
    <row r="27" spans="1:3" ht="15.35" x14ac:dyDescent="0.5">
      <c r="A27" s="67">
        <v>5</v>
      </c>
      <c r="B27" s="70" t="s">
        <v>6</v>
      </c>
      <c r="C27" s="67"/>
    </row>
    <row r="28" spans="1:3" ht="15.35" x14ac:dyDescent="0.5">
      <c r="A28" s="67">
        <v>6</v>
      </c>
      <c r="B28" s="71"/>
      <c r="C28" s="6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0A2C1-2047-419D-A251-CF7E95014F8E}">
  <dimension ref="A1:C7"/>
  <sheetViews>
    <sheetView workbookViewId="0">
      <selection sqref="A1:C1"/>
    </sheetView>
  </sheetViews>
  <sheetFormatPr baseColWidth="10" defaultColWidth="11.41015625" defaultRowHeight="14" x14ac:dyDescent="0.45"/>
  <cols>
    <col min="1" max="3" width="27.5859375" style="119" customWidth="1"/>
    <col min="4" max="16384" width="11.41015625" style="119"/>
  </cols>
  <sheetData>
    <row r="1" spans="1:3" s="131" customFormat="1" ht="15" x14ac:dyDescent="0.45">
      <c r="A1" s="130" t="s">
        <v>57</v>
      </c>
      <c r="B1" s="130"/>
      <c r="C1" s="130"/>
    </row>
    <row r="2" spans="1:3" s="131" customFormat="1" ht="79.7" customHeight="1" x14ac:dyDescent="0.45">
      <c r="A2" s="132" t="s">
        <v>224</v>
      </c>
      <c r="B2" s="133"/>
      <c r="C2" s="133"/>
    </row>
    <row r="3" spans="1:3" s="131" customFormat="1" ht="66.2" customHeight="1" x14ac:dyDescent="0.45">
      <c r="A3" s="132" t="s">
        <v>70</v>
      </c>
      <c r="B3" s="133"/>
      <c r="C3" s="133"/>
    </row>
    <row r="4" spans="1:3" s="131" customFormat="1" ht="45" customHeight="1" x14ac:dyDescent="0.45">
      <c r="A4" s="132" t="s">
        <v>58</v>
      </c>
      <c r="B4" s="133"/>
      <c r="C4" s="133"/>
    </row>
    <row r="5" spans="1:3" s="131" customFormat="1" ht="45" customHeight="1" x14ac:dyDescent="0.45">
      <c r="A5" s="132" t="s">
        <v>71</v>
      </c>
      <c r="B5" s="132"/>
      <c r="C5" s="132"/>
    </row>
    <row r="6" spans="1:3" s="131" customFormat="1" ht="70.2" customHeight="1" x14ac:dyDescent="0.45">
      <c r="A6" s="132" t="s">
        <v>72</v>
      </c>
      <c r="B6" s="133"/>
      <c r="C6" s="133"/>
    </row>
    <row r="7" spans="1:3" s="131" customFormat="1" ht="65.25" customHeight="1" x14ac:dyDescent="0.45">
      <c r="A7" s="132" t="s">
        <v>225</v>
      </c>
      <c r="B7" s="133"/>
      <c r="C7" s="133"/>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94E68-8DDA-4021-8077-E18B7EE6DE22}">
  <dimension ref="A1:D16"/>
  <sheetViews>
    <sheetView workbookViewId="0"/>
  </sheetViews>
  <sheetFormatPr baseColWidth="10" defaultColWidth="11.41015625" defaultRowHeight="15.35" x14ac:dyDescent="0.5"/>
  <cols>
    <col min="1" max="3" width="27.5859375" style="139" customWidth="1"/>
    <col min="4" max="16384" width="11.41015625" style="139"/>
  </cols>
  <sheetData>
    <row r="1" spans="1:4" s="135" customFormat="1" x14ac:dyDescent="0.45">
      <c r="A1" s="134" t="s">
        <v>10</v>
      </c>
      <c r="B1" s="134"/>
      <c r="C1" s="134"/>
      <c r="D1" s="134"/>
    </row>
    <row r="2" spans="1:4" s="135" customFormat="1" ht="72" customHeight="1" x14ac:dyDescent="0.45">
      <c r="A2" s="136" t="s">
        <v>23</v>
      </c>
      <c r="B2" s="137"/>
      <c r="C2" s="137"/>
    </row>
    <row r="3" spans="1:4" s="135" customFormat="1" ht="59.45" customHeight="1" x14ac:dyDescent="0.45">
      <c r="A3" s="136" t="s">
        <v>24</v>
      </c>
      <c r="B3" s="137"/>
      <c r="C3" s="137"/>
    </row>
    <row r="4" spans="1:4" s="135" customFormat="1" ht="108" customHeight="1" x14ac:dyDescent="0.45">
      <c r="A4" s="136" t="s">
        <v>25</v>
      </c>
      <c r="B4" s="137"/>
      <c r="C4" s="137"/>
    </row>
    <row r="5" spans="1:4" s="135" customFormat="1" ht="154.5" customHeight="1" x14ac:dyDescent="0.45">
      <c r="A5" s="136" t="s">
        <v>26</v>
      </c>
      <c r="B5" s="136"/>
      <c r="C5" s="136"/>
    </row>
    <row r="6" spans="1:4" s="135" customFormat="1" ht="141.94999999999999" customHeight="1" x14ac:dyDescent="0.45">
      <c r="A6" s="136" t="s">
        <v>27</v>
      </c>
      <c r="B6" s="136"/>
      <c r="C6" s="136"/>
    </row>
    <row r="7" spans="1:4" s="135" customFormat="1" ht="195.2" customHeight="1" x14ac:dyDescent="0.45">
      <c r="A7" s="136" t="s">
        <v>226</v>
      </c>
      <c r="B7" s="137"/>
      <c r="C7" s="137"/>
    </row>
    <row r="8" spans="1:4" s="135" customFormat="1" ht="79.7" customHeight="1" x14ac:dyDescent="0.45">
      <c r="A8" s="136" t="s">
        <v>55</v>
      </c>
      <c r="B8" s="137"/>
      <c r="C8" s="137"/>
    </row>
    <row r="9" spans="1:4" x14ac:dyDescent="0.5">
      <c r="A9" s="138"/>
      <c r="B9" s="138"/>
      <c r="C9" s="138"/>
    </row>
    <row r="10" spans="1:4" x14ac:dyDescent="0.5">
      <c r="A10" s="138"/>
      <c r="B10" s="138"/>
      <c r="C10" s="138"/>
    </row>
    <row r="11" spans="1:4" x14ac:dyDescent="0.5">
      <c r="A11" s="138"/>
      <c r="B11" s="138"/>
      <c r="C11" s="138"/>
    </row>
    <row r="12" spans="1:4" x14ac:dyDescent="0.5">
      <c r="A12" s="138"/>
      <c r="B12" s="138"/>
      <c r="C12" s="138"/>
    </row>
    <row r="13" spans="1:4" x14ac:dyDescent="0.5">
      <c r="A13" s="138"/>
      <c r="B13" s="138"/>
      <c r="C13" s="138"/>
    </row>
    <row r="14" spans="1:4" x14ac:dyDescent="0.5">
      <c r="A14" s="138"/>
      <c r="B14" s="138"/>
      <c r="C14" s="138"/>
    </row>
    <row r="15" spans="1:4" x14ac:dyDescent="0.5">
      <c r="A15" s="138"/>
      <c r="B15" s="138"/>
      <c r="C15" s="138"/>
    </row>
    <row r="16" spans="1:4" x14ac:dyDescent="0.5">
      <c r="A16" s="138"/>
      <c r="B16" s="138"/>
      <c r="C16" s="138"/>
    </row>
  </sheetData>
  <sheetProtection algorithmName="SHA-512" hashValue="w3LroHQa9l4cOmMOArNuvjyluoxnqeKUlebmAeUftYJ1neZ931/bWaKAfM3Wk1Lol9gWch971Pa1lyroGjko5w==" saltValue="9dOGLywZfCXPo5RX8Z6vlg=="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E8F6E-8237-4CE4-BAF9-78C9215F1777}">
  <sheetPr>
    <pageSetUpPr fitToPage="1"/>
  </sheetPr>
  <dimension ref="A1:E11"/>
  <sheetViews>
    <sheetView workbookViewId="0">
      <selection sqref="A1:C1"/>
    </sheetView>
  </sheetViews>
  <sheetFormatPr baseColWidth="10" defaultColWidth="11.41015625" defaultRowHeight="15.35" x14ac:dyDescent="0.5"/>
  <cols>
    <col min="1" max="3" width="27.5859375" style="141" customWidth="1"/>
    <col min="4" max="16384" width="11.41015625" style="141"/>
  </cols>
  <sheetData>
    <row r="1" spans="1:5" ht="27.75" customHeight="1" x14ac:dyDescent="0.5">
      <c r="A1" s="140" t="s">
        <v>227</v>
      </c>
      <c r="B1" s="140"/>
      <c r="C1" s="140"/>
    </row>
    <row r="2" spans="1:5" s="142" customFormat="1" ht="100.2" customHeight="1" x14ac:dyDescent="0.45">
      <c r="A2" s="136" t="s">
        <v>228</v>
      </c>
      <c r="B2" s="137"/>
      <c r="C2" s="137"/>
      <c r="E2" s="143"/>
    </row>
    <row r="3" spans="1:5" s="142" customFormat="1" ht="45" customHeight="1" x14ac:dyDescent="0.45">
      <c r="A3" s="136" t="s">
        <v>229</v>
      </c>
      <c r="B3" s="137"/>
      <c r="C3" s="137"/>
      <c r="E3" s="143"/>
    </row>
    <row r="4" spans="1:5" s="142" customFormat="1" ht="66.75" customHeight="1" x14ac:dyDescent="0.45">
      <c r="A4" s="144" t="s">
        <v>230</v>
      </c>
      <c r="B4" s="145"/>
      <c r="C4" s="146"/>
      <c r="E4" s="143"/>
    </row>
    <row r="5" spans="1:5" ht="30.7" x14ac:dyDescent="0.5">
      <c r="A5" s="147" t="s">
        <v>38</v>
      </c>
      <c r="B5" s="147" t="s">
        <v>40</v>
      </c>
    </row>
    <row r="6" spans="1:5" x14ac:dyDescent="0.5">
      <c r="A6" s="127">
        <v>1379</v>
      </c>
      <c r="B6" s="127">
        <v>1380</v>
      </c>
    </row>
    <row r="7" spans="1:5" x14ac:dyDescent="0.5">
      <c r="A7" s="127">
        <v>179.34</v>
      </c>
      <c r="B7" s="127">
        <v>179</v>
      </c>
    </row>
    <row r="8" spans="1:5" x14ac:dyDescent="0.5">
      <c r="A8" s="127">
        <v>80.12</v>
      </c>
      <c r="B8" s="127">
        <v>80.099999999999994</v>
      </c>
    </row>
    <row r="9" spans="1:5" x14ac:dyDescent="0.5">
      <c r="A9" s="127">
        <v>7.8</v>
      </c>
      <c r="B9" s="128">
        <v>7.8</v>
      </c>
    </row>
    <row r="10" spans="1:5" ht="24" hidden="1" customHeight="1" x14ac:dyDescent="0.5">
      <c r="A10" s="148"/>
      <c r="B10" s="149"/>
      <c r="C10" s="149"/>
    </row>
    <row r="11" spans="1:5" x14ac:dyDescent="0.5">
      <c r="A11" s="127">
        <v>7.8320000000000001E-2</v>
      </c>
      <c r="B11" s="150">
        <v>7.8299999999999995E-2</v>
      </c>
    </row>
  </sheetData>
  <sheetProtection algorithmName="SHA-512" hashValue="4L5Z2RoxpIzHEkDvv1bum4kiiOvyIpIZ+IVoxmHamu+QB015ZWn7sjB3uHMFRGDdfZh9LXYYncsJIRfJ3ITx1A==" saltValue="H7Q5Yo989VW6yRPeFEhP5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B3356-DB56-4652-84A2-7E27B6D78C66}">
  <dimension ref="A1:H20"/>
  <sheetViews>
    <sheetView zoomScaleNormal="100" workbookViewId="0">
      <selection sqref="A1:H1"/>
    </sheetView>
  </sheetViews>
  <sheetFormatPr baseColWidth="10" defaultColWidth="11.41015625" defaultRowHeight="14" x14ac:dyDescent="0.45"/>
  <cols>
    <col min="1" max="8" width="10.5859375" style="129" customWidth="1"/>
    <col min="9" max="256" width="11.41015625" style="129"/>
    <col min="257" max="264" width="10.5859375" style="129" customWidth="1"/>
    <col min="265" max="512" width="11.41015625" style="129"/>
    <col min="513" max="520" width="10.5859375" style="129" customWidth="1"/>
    <col min="521" max="768" width="11.41015625" style="129"/>
    <col min="769" max="776" width="10.5859375" style="129" customWidth="1"/>
    <col min="777" max="1024" width="11.41015625" style="129"/>
    <col min="1025" max="1032" width="10.5859375" style="129" customWidth="1"/>
    <col min="1033" max="1280" width="11.41015625" style="129"/>
    <col min="1281" max="1288" width="10.5859375" style="129" customWidth="1"/>
    <col min="1289" max="1536" width="11.41015625" style="129"/>
    <col min="1537" max="1544" width="10.5859375" style="129" customWidth="1"/>
    <col min="1545" max="1792" width="11.41015625" style="129"/>
    <col min="1793" max="1800" width="10.5859375" style="129" customWidth="1"/>
    <col min="1801" max="2048" width="11.41015625" style="129"/>
    <col min="2049" max="2056" width="10.5859375" style="129" customWidth="1"/>
    <col min="2057" max="2304" width="11.41015625" style="129"/>
    <col min="2305" max="2312" width="10.5859375" style="129" customWidth="1"/>
    <col min="2313" max="2560" width="11.41015625" style="129"/>
    <col min="2561" max="2568" width="10.5859375" style="129" customWidth="1"/>
    <col min="2569" max="2816" width="11.41015625" style="129"/>
    <col min="2817" max="2824" width="10.5859375" style="129" customWidth="1"/>
    <col min="2825" max="3072" width="11.41015625" style="129"/>
    <col min="3073" max="3080" width="10.5859375" style="129" customWidth="1"/>
    <col min="3081" max="3328" width="11.41015625" style="129"/>
    <col min="3329" max="3336" width="10.5859375" style="129" customWidth="1"/>
    <col min="3337" max="3584" width="11.41015625" style="129"/>
    <col min="3585" max="3592" width="10.5859375" style="129" customWidth="1"/>
    <col min="3593" max="3840" width="11.41015625" style="129"/>
    <col min="3841" max="3848" width="10.5859375" style="129" customWidth="1"/>
    <col min="3849" max="4096" width="11.41015625" style="129"/>
    <col min="4097" max="4104" width="10.5859375" style="129" customWidth="1"/>
    <col min="4105" max="4352" width="11.41015625" style="129"/>
    <col min="4353" max="4360" width="10.5859375" style="129" customWidth="1"/>
    <col min="4361" max="4608" width="11.41015625" style="129"/>
    <col min="4609" max="4616" width="10.5859375" style="129" customWidth="1"/>
    <col min="4617" max="4864" width="11.41015625" style="129"/>
    <col min="4865" max="4872" width="10.5859375" style="129" customWidth="1"/>
    <col min="4873" max="5120" width="11.41015625" style="129"/>
    <col min="5121" max="5128" width="10.5859375" style="129" customWidth="1"/>
    <col min="5129" max="5376" width="11.41015625" style="129"/>
    <col min="5377" max="5384" width="10.5859375" style="129" customWidth="1"/>
    <col min="5385" max="5632" width="11.41015625" style="129"/>
    <col min="5633" max="5640" width="10.5859375" style="129" customWidth="1"/>
    <col min="5641" max="5888" width="11.41015625" style="129"/>
    <col min="5889" max="5896" width="10.5859375" style="129" customWidth="1"/>
    <col min="5897" max="6144" width="11.41015625" style="129"/>
    <col min="6145" max="6152" width="10.5859375" style="129" customWidth="1"/>
    <col min="6153" max="6400" width="11.41015625" style="129"/>
    <col min="6401" max="6408" width="10.5859375" style="129" customWidth="1"/>
    <col min="6409" max="6656" width="11.41015625" style="129"/>
    <col min="6657" max="6664" width="10.5859375" style="129" customWidth="1"/>
    <col min="6665" max="6912" width="11.41015625" style="129"/>
    <col min="6913" max="6920" width="10.5859375" style="129" customWidth="1"/>
    <col min="6921" max="7168" width="11.41015625" style="129"/>
    <col min="7169" max="7176" width="10.5859375" style="129" customWidth="1"/>
    <col min="7177" max="7424" width="11.41015625" style="129"/>
    <col min="7425" max="7432" width="10.5859375" style="129" customWidth="1"/>
    <col min="7433" max="7680" width="11.41015625" style="129"/>
    <col min="7681" max="7688" width="10.5859375" style="129" customWidth="1"/>
    <col min="7689" max="7936" width="11.41015625" style="129"/>
    <col min="7937" max="7944" width="10.5859375" style="129" customWidth="1"/>
    <col min="7945" max="8192" width="11.41015625" style="129"/>
    <col min="8193" max="8200" width="10.5859375" style="129" customWidth="1"/>
    <col min="8201" max="8448" width="11.41015625" style="129"/>
    <col min="8449" max="8456" width="10.5859375" style="129" customWidth="1"/>
    <col min="8457" max="8704" width="11.41015625" style="129"/>
    <col min="8705" max="8712" width="10.5859375" style="129" customWidth="1"/>
    <col min="8713" max="8960" width="11.41015625" style="129"/>
    <col min="8961" max="8968" width="10.5859375" style="129" customWidth="1"/>
    <col min="8969" max="9216" width="11.41015625" style="129"/>
    <col min="9217" max="9224" width="10.5859375" style="129" customWidth="1"/>
    <col min="9225" max="9472" width="11.41015625" style="129"/>
    <col min="9473" max="9480" width="10.5859375" style="129" customWidth="1"/>
    <col min="9481" max="9728" width="11.41015625" style="129"/>
    <col min="9729" max="9736" width="10.5859375" style="129" customWidth="1"/>
    <col min="9737" max="9984" width="11.41015625" style="129"/>
    <col min="9985" max="9992" width="10.5859375" style="129" customWidth="1"/>
    <col min="9993" max="10240" width="11.41015625" style="129"/>
    <col min="10241" max="10248" width="10.5859375" style="129" customWidth="1"/>
    <col min="10249" max="10496" width="11.41015625" style="129"/>
    <col min="10497" max="10504" width="10.5859375" style="129" customWidth="1"/>
    <col min="10505" max="10752" width="11.41015625" style="129"/>
    <col min="10753" max="10760" width="10.5859375" style="129" customWidth="1"/>
    <col min="10761" max="11008" width="11.41015625" style="129"/>
    <col min="11009" max="11016" width="10.5859375" style="129" customWidth="1"/>
    <col min="11017" max="11264" width="11.41015625" style="129"/>
    <col min="11265" max="11272" width="10.5859375" style="129" customWidth="1"/>
    <col min="11273" max="11520" width="11.41015625" style="129"/>
    <col min="11521" max="11528" width="10.5859375" style="129" customWidth="1"/>
    <col min="11529" max="11776" width="11.41015625" style="129"/>
    <col min="11777" max="11784" width="10.5859375" style="129" customWidth="1"/>
    <col min="11785" max="12032" width="11.41015625" style="129"/>
    <col min="12033" max="12040" width="10.5859375" style="129" customWidth="1"/>
    <col min="12041" max="12288" width="11.41015625" style="129"/>
    <col min="12289" max="12296" width="10.5859375" style="129" customWidth="1"/>
    <col min="12297" max="12544" width="11.41015625" style="129"/>
    <col min="12545" max="12552" width="10.5859375" style="129" customWidth="1"/>
    <col min="12553" max="12800" width="11.41015625" style="129"/>
    <col min="12801" max="12808" width="10.5859375" style="129" customWidth="1"/>
    <col min="12809" max="13056" width="11.41015625" style="129"/>
    <col min="13057" max="13064" width="10.5859375" style="129" customWidth="1"/>
    <col min="13065" max="13312" width="11.41015625" style="129"/>
    <col min="13313" max="13320" width="10.5859375" style="129" customWidth="1"/>
    <col min="13321" max="13568" width="11.41015625" style="129"/>
    <col min="13569" max="13576" width="10.5859375" style="129" customWidth="1"/>
    <col min="13577" max="13824" width="11.41015625" style="129"/>
    <col min="13825" max="13832" width="10.5859375" style="129" customWidth="1"/>
    <col min="13833" max="14080" width="11.41015625" style="129"/>
    <col min="14081" max="14088" width="10.5859375" style="129" customWidth="1"/>
    <col min="14089" max="14336" width="11.41015625" style="129"/>
    <col min="14337" max="14344" width="10.5859375" style="129" customWidth="1"/>
    <col min="14345" max="14592" width="11.41015625" style="129"/>
    <col min="14593" max="14600" width="10.5859375" style="129" customWidth="1"/>
    <col min="14601" max="14848" width="11.41015625" style="129"/>
    <col min="14849" max="14856" width="10.5859375" style="129" customWidth="1"/>
    <col min="14857" max="15104" width="11.41015625" style="129"/>
    <col min="15105" max="15112" width="10.5859375" style="129" customWidth="1"/>
    <col min="15113" max="15360" width="11.41015625" style="129"/>
    <col min="15361" max="15368" width="10.5859375" style="129" customWidth="1"/>
    <col min="15369" max="15616" width="11.41015625" style="129"/>
    <col min="15617" max="15624" width="10.5859375" style="129" customWidth="1"/>
    <col min="15625" max="15872" width="11.41015625" style="129"/>
    <col min="15873" max="15880" width="10.5859375" style="129" customWidth="1"/>
    <col min="15881" max="16128" width="11.41015625" style="129"/>
    <col min="16129" max="16136" width="10.5859375" style="129" customWidth="1"/>
    <col min="16137" max="16384" width="11.41015625" style="129"/>
  </cols>
  <sheetData>
    <row r="1" spans="1:8" s="152" customFormat="1" ht="20.100000000000001" customHeight="1" x14ac:dyDescent="0.45">
      <c r="A1" s="151" t="s">
        <v>206</v>
      </c>
      <c r="B1" s="151"/>
      <c r="C1" s="151"/>
      <c r="D1" s="151"/>
      <c r="E1" s="151"/>
      <c r="F1" s="151"/>
      <c r="G1" s="151"/>
      <c r="H1" s="151"/>
    </row>
    <row r="2" spans="1:8" s="152" customFormat="1" ht="43.5" customHeight="1" x14ac:dyDescent="0.45">
      <c r="A2" s="153" t="s">
        <v>205</v>
      </c>
      <c r="B2" s="153"/>
      <c r="C2" s="153"/>
      <c r="D2" s="153"/>
      <c r="E2" s="153"/>
      <c r="F2" s="153"/>
      <c r="G2" s="153"/>
      <c r="H2" s="153"/>
    </row>
    <row r="3" spans="1:8" s="152" customFormat="1" ht="35.1" customHeight="1" x14ac:dyDescent="0.45">
      <c r="A3" s="153" t="s">
        <v>204</v>
      </c>
      <c r="B3" s="153"/>
      <c r="C3" s="153"/>
      <c r="D3" s="153"/>
      <c r="E3" s="153"/>
      <c r="F3" s="153"/>
      <c r="G3" s="153"/>
      <c r="H3" s="153"/>
    </row>
    <row r="4" spans="1:8" s="152" customFormat="1" ht="99.75" customHeight="1" x14ac:dyDescent="0.45">
      <c r="A4" s="153" t="s">
        <v>231</v>
      </c>
      <c r="B4" s="153"/>
      <c r="C4" s="153"/>
      <c r="D4" s="153"/>
      <c r="E4" s="153"/>
      <c r="F4" s="153"/>
      <c r="G4" s="153"/>
      <c r="H4" s="153"/>
    </row>
    <row r="5" spans="1:8" s="152" customFormat="1" ht="53.1" customHeight="1" x14ac:dyDescent="0.45">
      <c r="A5" s="153" t="s">
        <v>203</v>
      </c>
      <c r="B5" s="153"/>
      <c r="C5" s="153"/>
      <c r="D5" s="153"/>
      <c r="E5" s="153"/>
      <c r="F5" s="153"/>
      <c r="G5" s="153"/>
      <c r="H5" s="153"/>
    </row>
    <row r="6" spans="1:8" s="152" customFormat="1" ht="35.1" customHeight="1" x14ac:dyDescent="0.45">
      <c r="A6" s="153" t="s">
        <v>202</v>
      </c>
      <c r="B6" s="153"/>
      <c r="C6" s="153"/>
      <c r="D6" s="153"/>
      <c r="E6" s="153"/>
      <c r="F6" s="153"/>
      <c r="G6" s="153"/>
      <c r="H6" s="153"/>
    </row>
    <row r="7" spans="1:8" s="152" customFormat="1" ht="88.35" customHeight="1" x14ac:dyDescent="0.45">
      <c r="A7" s="153" t="s">
        <v>201</v>
      </c>
      <c r="B7" s="153"/>
      <c r="C7" s="153"/>
      <c r="D7" s="153"/>
      <c r="E7" s="153"/>
      <c r="F7" s="153"/>
      <c r="G7" s="153"/>
      <c r="H7" s="153"/>
    </row>
    <row r="8" spans="1:8" s="152" customFormat="1" ht="88.35" customHeight="1" x14ac:dyDescent="0.45">
      <c r="A8" s="153" t="s">
        <v>200</v>
      </c>
      <c r="B8" s="153"/>
      <c r="C8" s="153"/>
      <c r="D8" s="153"/>
      <c r="E8" s="153"/>
      <c r="F8" s="153"/>
      <c r="G8" s="153"/>
      <c r="H8" s="153"/>
    </row>
    <row r="9" spans="1:8" s="152" customFormat="1" ht="70.349999999999994" customHeight="1" x14ac:dyDescent="0.45">
      <c r="A9" s="153" t="s">
        <v>232</v>
      </c>
      <c r="B9" s="153"/>
      <c r="C9" s="153"/>
      <c r="D9" s="153"/>
      <c r="E9" s="153"/>
      <c r="F9" s="153"/>
      <c r="G9" s="153"/>
      <c r="H9" s="153"/>
    </row>
    <row r="10" spans="1:8" s="152" customFormat="1" ht="53.1" customHeight="1" x14ac:dyDescent="0.45">
      <c r="A10" s="153" t="s">
        <v>199</v>
      </c>
      <c r="B10" s="153"/>
      <c r="C10" s="153"/>
      <c r="D10" s="153"/>
      <c r="E10" s="153"/>
      <c r="F10" s="153"/>
      <c r="G10" s="153"/>
      <c r="H10" s="153"/>
    </row>
    <row r="11" spans="1:8" s="152" customFormat="1" ht="122.7" customHeight="1" x14ac:dyDescent="0.45">
      <c r="A11" s="154" t="s">
        <v>233</v>
      </c>
      <c r="B11" s="153"/>
      <c r="C11" s="153"/>
      <c r="D11" s="153"/>
      <c r="E11" s="153"/>
      <c r="F11" s="153"/>
      <c r="G11" s="153"/>
      <c r="H11" s="153"/>
    </row>
    <row r="12" spans="1:8" s="152" customFormat="1" ht="35.1" customHeight="1" x14ac:dyDescent="0.45">
      <c r="A12" s="153" t="s">
        <v>198</v>
      </c>
      <c r="B12" s="153"/>
      <c r="C12" s="153"/>
      <c r="D12" s="153"/>
      <c r="E12" s="153"/>
      <c r="F12" s="153"/>
      <c r="G12" s="153"/>
      <c r="H12" s="153"/>
    </row>
    <row r="13" spans="1:8" s="152" customFormat="1" ht="97.35" customHeight="1" x14ac:dyDescent="0.45">
      <c r="A13" s="153" t="s">
        <v>197</v>
      </c>
      <c r="B13" s="153"/>
      <c r="C13" s="153"/>
      <c r="D13" s="153"/>
      <c r="E13" s="153"/>
      <c r="F13" s="153"/>
      <c r="G13" s="153"/>
      <c r="H13" s="153"/>
    </row>
    <row r="14" spans="1:8" s="152" customFormat="1" ht="97.35" customHeight="1" x14ac:dyDescent="0.45">
      <c r="A14" s="153" t="s">
        <v>196</v>
      </c>
      <c r="B14" s="153"/>
      <c r="C14" s="153"/>
      <c r="D14" s="153"/>
      <c r="E14" s="153"/>
      <c r="F14" s="153"/>
      <c r="G14" s="153"/>
      <c r="H14" s="153"/>
    </row>
    <row r="15" spans="1:8" s="152" customFormat="1" ht="20.100000000000001" customHeight="1" x14ac:dyDescent="0.45">
      <c r="A15" s="153" t="s">
        <v>195</v>
      </c>
      <c r="B15" s="153"/>
      <c r="C15" s="153"/>
      <c r="D15" s="153"/>
      <c r="E15" s="153"/>
      <c r="F15" s="153"/>
      <c r="G15" s="153"/>
      <c r="H15" s="153"/>
    </row>
    <row r="16" spans="1:8" x14ac:dyDescent="0.45">
      <c r="A16" s="155"/>
      <c r="B16" s="155"/>
      <c r="C16" s="155"/>
      <c r="D16" s="155"/>
      <c r="E16" s="155"/>
      <c r="F16" s="155"/>
      <c r="G16" s="155"/>
      <c r="H16" s="155"/>
    </row>
    <row r="17" spans="1:8" x14ac:dyDescent="0.45">
      <c r="A17" s="155"/>
      <c r="B17" s="155"/>
      <c r="C17" s="155"/>
      <c r="D17" s="155"/>
      <c r="E17" s="155"/>
      <c r="F17" s="155"/>
      <c r="G17" s="155"/>
      <c r="H17" s="155"/>
    </row>
    <row r="18" spans="1:8" x14ac:dyDescent="0.45">
      <c r="A18" s="155"/>
      <c r="B18" s="155"/>
      <c r="C18" s="155"/>
      <c r="D18" s="155"/>
      <c r="E18" s="155"/>
      <c r="F18" s="155"/>
      <c r="G18" s="155"/>
      <c r="H18" s="155"/>
    </row>
    <row r="19" spans="1:8" x14ac:dyDescent="0.45">
      <c r="A19" s="155"/>
      <c r="B19" s="155"/>
      <c r="C19" s="155"/>
      <c r="D19" s="155"/>
      <c r="E19" s="155"/>
      <c r="F19" s="155"/>
      <c r="G19" s="155"/>
      <c r="H19" s="155"/>
    </row>
    <row r="20" spans="1:8" x14ac:dyDescent="0.45">
      <c r="A20" s="155"/>
      <c r="B20" s="155"/>
      <c r="C20" s="155"/>
      <c r="D20" s="155"/>
      <c r="E20" s="155"/>
      <c r="F20" s="155"/>
      <c r="G20" s="155"/>
      <c r="H20" s="155"/>
    </row>
  </sheetData>
  <sheetProtection algorithmName="SHA-512" hashValue="4NMnj7m89f6esXH3oilZZxo8i9BZcC+VYbMLdgz9QjqLknYlxytsHfLu2fP8k/XPKK108VoCKU6v62JBov0x9A==" saltValue="NGjTc0s+V0cINQLnBv7NsQ=="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workbookViewId="0">
      <selection activeCell="B2" sqref="B2"/>
    </sheetView>
  </sheetViews>
  <sheetFormatPr baseColWidth="10" defaultColWidth="11.41015625" defaultRowHeight="14" x14ac:dyDescent="0.45"/>
  <cols>
    <col min="1" max="1" width="25.1171875" style="30" bestFit="1" customWidth="1"/>
    <col min="2" max="2" width="39" style="30" customWidth="1"/>
    <col min="3" max="16384" width="11.41015625" style="30"/>
  </cols>
  <sheetData>
    <row r="1" spans="1:7" ht="20.100000000000001" customHeight="1" x14ac:dyDescent="0.45">
      <c r="A1" s="29" t="s">
        <v>48</v>
      </c>
      <c r="C1" s="31" t="s">
        <v>49</v>
      </c>
    </row>
    <row r="2" spans="1:7" ht="20.100000000000001" customHeight="1" x14ac:dyDescent="0.45">
      <c r="A2" s="30" t="s">
        <v>50</v>
      </c>
      <c r="B2" s="156"/>
      <c r="C2" s="30" t="s">
        <v>50</v>
      </c>
    </row>
    <row r="3" spans="1:7" ht="20.100000000000001" customHeight="1" x14ac:dyDescent="0.45">
      <c r="A3" s="30" t="s">
        <v>51</v>
      </c>
      <c r="B3" s="61"/>
      <c r="C3" s="30" t="s">
        <v>52</v>
      </c>
    </row>
    <row r="4" spans="1:7" ht="20.100000000000001" customHeight="1" x14ac:dyDescent="0.45">
      <c r="A4" s="30" t="s">
        <v>53</v>
      </c>
      <c r="B4" s="156"/>
      <c r="C4" s="30" t="s">
        <v>54</v>
      </c>
    </row>
    <row r="5" spans="1:7" ht="10" customHeight="1" x14ac:dyDescent="0.45"/>
    <row r="6" spans="1:7" ht="60" customHeight="1" x14ac:dyDescent="0.45">
      <c r="A6" s="109" t="s">
        <v>220</v>
      </c>
      <c r="B6" s="110"/>
      <c r="C6" s="110"/>
      <c r="D6" s="110"/>
      <c r="E6" s="110"/>
      <c r="F6" s="110"/>
      <c r="G6" s="110"/>
    </row>
    <row r="7" spans="1:7" ht="15" customHeight="1" x14ac:dyDescent="0.45">
      <c r="A7" s="111"/>
      <c r="B7" s="111"/>
      <c r="C7" s="111"/>
      <c r="D7" s="111"/>
      <c r="E7" s="111"/>
      <c r="F7" s="111"/>
      <c r="G7" s="111"/>
    </row>
    <row r="8" spans="1:7" ht="60" customHeight="1" x14ac:dyDescent="0.45">
      <c r="A8" s="109" t="s">
        <v>221</v>
      </c>
      <c r="B8" s="110"/>
      <c r="C8" s="110"/>
      <c r="D8" s="110"/>
      <c r="E8" s="110"/>
      <c r="F8" s="110"/>
      <c r="G8" s="110"/>
    </row>
    <row r="9" spans="1:7" ht="10" customHeight="1" x14ac:dyDescent="0.45">
      <c r="A9" s="112"/>
      <c r="B9" s="112"/>
      <c r="C9" s="112"/>
      <c r="D9" s="112"/>
      <c r="E9" s="112"/>
      <c r="F9" s="112"/>
      <c r="G9" s="112"/>
    </row>
    <row r="10" spans="1:7" ht="40" customHeight="1" x14ac:dyDescent="0.45">
      <c r="A10" s="113" t="s">
        <v>222</v>
      </c>
      <c r="B10" s="113"/>
      <c r="C10" s="113"/>
      <c r="D10" s="113"/>
      <c r="E10" s="113"/>
      <c r="F10" s="113"/>
      <c r="G10" s="113"/>
    </row>
    <row r="11" spans="1:7" ht="75" customHeight="1" x14ac:dyDescent="0.45">
      <c r="A11" s="114" t="s">
        <v>223</v>
      </c>
      <c r="B11" s="114"/>
      <c r="C11" s="114"/>
      <c r="D11" s="114"/>
      <c r="E11" s="114"/>
      <c r="F11" s="114"/>
      <c r="G11" s="114"/>
    </row>
    <row r="12" spans="1:7" ht="40" customHeight="1" x14ac:dyDescent="0.45">
      <c r="A12" s="113" t="s">
        <v>118</v>
      </c>
      <c r="B12" s="113"/>
      <c r="C12" s="115" t="s">
        <v>119</v>
      </c>
      <c r="D12" s="115"/>
      <c r="E12" s="115"/>
      <c r="F12" s="115"/>
      <c r="G12" s="116"/>
    </row>
    <row r="13" spans="1:7" ht="10" customHeight="1" x14ac:dyDescent="0.45">
      <c r="A13" s="59"/>
      <c r="B13" s="59"/>
      <c r="C13" s="60"/>
      <c r="D13" s="60"/>
      <c r="E13" s="60"/>
      <c r="F13" s="60"/>
      <c r="G13" s="60"/>
    </row>
    <row r="14" spans="1:7" ht="10" customHeight="1" x14ac:dyDescent="0.45"/>
    <row r="15" spans="1:7" x14ac:dyDescent="0.45">
      <c r="A15" s="30" t="s">
        <v>60</v>
      </c>
      <c r="B15" s="61"/>
      <c r="C15" s="85" t="s">
        <v>74</v>
      </c>
      <c r="D15" s="85"/>
      <c r="E15" s="85"/>
    </row>
    <row r="16" spans="1:7" x14ac:dyDescent="0.45">
      <c r="A16" s="30" t="s">
        <v>61</v>
      </c>
      <c r="B16" s="32" t="str">
        <f>IF(ISBLANK(B15),"",IF(B3=B15,"Kontrolle erfolgreich - check ok","FEHLER - ERROR"))</f>
        <v/>
      </c>
      <c r="C16" s="30" t="s">
        <v>75</v>
      </c>
    </row>
    <row r="17" spans="2:2" x14ac:dyDescent="0.45">
      <c r="B17" s="32" t="str">
        <f>IF(ISBLANK(B15),"",IF(ISERROR(FIND("@",B15,1)),"keine gültige eMail-Adresse",IF((VALUE(FIND("@",B15,1))&gt;1),"","keine gültige eMail-Adresse!")))</f>
        <v/>
      </c>
    </row>
    <row r="18" spans="2:2" x14ac:dyDescent="0.45">
      <c r="B18" s="32" t="str">
        <f>IF(ISBLANK(B15),"",IF(ISERROR(FIND("@",B15,1)),"no valid eMail-adress",IF((VALUE(FIND("@",B15,1))&gt;1),"","no valid eMail-address!")))</f>
        <v/>
      </c>
    </row>
    <row r="19" spans="2:2" x14ac:dyDescent="0.45">
      <c r="B19" s="30" t="str">
        <f>IF(ISBLANK(B15),"",IF(ISERROR(FIND("; ",B15,1)),"",IF((VALUE(FIND("; ",B15,1))&gt;8),"","Achtung - die zweite eMail-Adresse wurde nicht korrekt eingegeben")))</f>
        <v/>
      </c>
    </row>
  </sheetData>
  <sheetProtection algorithmName="SHA-512" hashValue="ZgFLZJHdeeeMQobAOmXJ2c8XH3vP6aJa7zquPoZYr9FG9z8A4dFyQ6bB+4OAE9ZRgv3K9pTPtBOtSpzxTr3NUw==" saltValue="B6UJjot120atenb8vcuo8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5"/>
  <sheetViews>
    <sheetView workbookViewId="0">
      <selection activeCell="F22" sqref="F22"/>
    </sheetView>
  </sheetViews>
  <sheetFormatPr baseColWidth="10" defaultRowHeight="14" x14ac:dyDescent="0.45"/>
  <cols>
    <col min="1" max="1" width="39.41015625" bestFit="1" customWidth="1"/>
    <col min="2" max="2" width="33.1171875" bestFit="1" customWidth="1"/>
  </cols>
  <sheetData>
    <row r="1" spans="1:7" x14ac:dyDescent="0.45">
      <c r="A1" t="s">
        <v>11</v>
      </c>
      <c r="B1" s="3" t="str">
        <f>IF(ISNUMBER(VALUE(Ergebnisse!G1)),IF(VALUE(Ergebnisse!G1)&gt;0,VALUE(Ergebnisse!G1),""),"")</f>
        <v/>
      </c>
      <c r="D1" t="s">
        <v>18</v>
      </c>
    </row>
    <row r="2" spans="1:7" x14ac:dyDescent="0.45">
      <c r="A2" t="s">
        <v>4</v>
      </c>
      <c r="B2" s="3" t="str">
        <f>IF(ISNUMBER(VALUE(Ergebnisse!G2)),IF(VALUE(Ergebnisse!G2)&gt;0,VALUE(Ergebnisse!G2),""),"")</f>
        <v/>
      </c>
    </row>
    <row r="3" spans="1:7" x14ac:dyDescent="0.45">
      <c r="A3" t="s">
        <v>12</v>
      </c>
      <c r="B3" s="26" t="s">
        <v>126</v>
      </c>
      <c r="D3" t="s">
        <v>17</v>
      </c>
    </row>
    <row r="4" spans="1:7" x14ac:dyDescent="0.45">
      <c r="A4" t="s">
        <v>13</v>
      </c>
      <c r="B4" s="3">
        <v>2023</v>
      </c>
      <c r="D4" s="4">
        <v>2</v>
      </c>
    </row>
    <row r="5" spans="1:7" x14ac:dyDescent="0.45">
      <c r="A5" t="s">
        <v>14</v>
      </c>
      <c r="B5" s="3" t="str">
        <f>D8</f>
        <v>N</v>
      </c>
      <c r="D5" t="str">
        <f>IF(D4=2,"N","J")</f>
        <v>N</v>
      </c>
      <c r="F5">
        <v>1</v>
      </c>
      <c r="G5" s="37" t="s">
        <v>64</v>
      </c>
    </row>
    <row r="6" spans="1:7" x14ac:dyDescent="0.45">
      <c r="A6" t="s">
        <v>39</v>
      </c>
      <c r="B6" s="3">
        <f>Ergebnisse!G3</f>
        <v>1</v>
      </c>
      <c r="F6">
        <v>2</v>
      </c>
      <c r="G6" s="37" t="s">
        <v>65</v>
      </c>
    </row>
    <row r="7" spans="1:7" x14ac:dyDescent="0.45">
      <c r="A7" t="s">
        <v>42</v>
      </c>
      <c r="B7" s="28">
        <f>Ergebnisse!E5</f>
        <v>45312</v>
      </c>
    </row>
    <row r="8" spans="1:7" x14ac:dyDescent="0.45">
      <c r="A8" t="s">
        <v>15</v>
      </c>
      <c r="B8" s="3">
        <v>13</v>
      </c>
      <c r="D8" t="str">
        <f>LEFT(D5,1)</f>
        <v>N</v>
      </c>
    </row>
    <row r="9" spans="1:7" x14ac:dyDescent="0.45">
      <c r="A9" t="s">
        <v>16</v>
      </c>
      <c r="B9" s="3">
        <v>2</v>
      </c>
    </row>
    <row r="10" spans="1:7" x14ac:dyDescent="0.45">
      <c r="A10" t="s">
        <v>217</v>
      </c>
      <c r="B10" s="108">
        <f>Kontakt!B2</f>
        <v>0</v>
      </c>
    </row>
    <row r="11" spans="1:7" x14ac:dyDescent="0.45">
      <c r="A11" t="s">
        <v>218</v>
      </c>
      <c r="B11" s="3">
        <f>IF(Kontakt!B3=Kontakt!B15,Kontakt!B3,0)</f>
        <v>0</v>
      </c>
    </row>
    <row r="12" spans="1:7" x14ac:dyDescent="0.45">
      <c r="A12" s="107" t="s">
        <v>219</v>
      </c>
      <c r="B12" s="3">
        <v>1</v>
      </c>
    </row>
    <row r="13" spans="1:7" x14ac:dyDescent="0.45">
      <c r="A13" t="s">
        <v>20</v>
      </c>
      <c r="B13" s="2" t="str">
        <f>Ergebnisse!A19</f>
        <v>Fett</v>
      </c>
      <c r="C13" s="2" t="str">
        <f>Ergebnisse!B19</f>
        <v>g/100 g Probe</v>
      </c>
    </row>
    <row r="14" spans="1:7" x14ac:dyDescent="0.45">
      <c r="A14" t="s">
        <v>21</v>
      </c>
      <c r="B14" s="2" t="str">
        <f>Ergebnisse!A20</f>
        <v>Halbmikrobuttersäurezahl (HBSZ)</v>
      </c>
      <c r="C14" s="2" t="str">
        <f>Ergebnisse!B20</f>
        <v>ohne</v>
      </c>
    </row>
    <row r="15" spans="1:7" x14ac:dyDescent="0.45">
      <c r="A15" t="s">
        <v>22</v>
      </c>
      <c r="B15" s="2" t="str">
        <f>Ergebnisse!A21</f>
        <v>Milchfett, berechnet über HBSZ</v>
      </c>
      <c r="C15" s="2" t="str">
        <f>Ergebnisse!B21</f>
        <v>g/100 g Fett</v>
      </c>
    </row>
    <row r="16" spans="1:7" x14ac:dyDescent="0.45">
      <c r="A16" t="s">
        <v>28</v>
      </c>
      <c r="B16" s="2" t="str">
        <f>Ergebnisse!A22</f>
        <v>Freie Buttersäure</v>
      </c>
      <c r="C16" s="2" t="str">
        <f>Ergebnisse!B22</f>
        <v>g/100 g Fett</v>
      </c>
    </row>
    <row r="17" spans="1:3" x14ac:dyDescent="0.45">
      <c r="A17" t="s">
        <v>29</v>
      </c>
      <c r="B17" s="2" t="str">
        <f>Ergebnisse!A23</f>
        <v>Milchfett, berechnet über Buttersäure</v>
      </c>
      <c r="C17" s="2" t="str">
        <f>Ergebnisse!B23</f>
        <v>g/100 g Fett</v>
      </c>
    </row>
    <row r="18" spans="1:3" x14ac:dyDescent="0.45">
      <c r="A18" t="s">
        <v>30</v>
      </c>
      <c r="B18" s="2" t="str">
        <f>Ergebnisse!A24</f>
        <v>Buttersäuremethylester</v>
      </c>
      <c r="C18" s="2" t="str">
        <f>Ergebnisse!B24</f>
        <v>g/100 g Fett</v>
      </c>
    </row>
    <row r="19" spans="1:3" x14ac:dyDescent="0.45">
      <c r="A19" t="s">
        <v>31</v>
      </c>
      <c r="B19" s="2" t="str">
        <f>Ergebnisse!A25</f>
        <v>Milchfett, berechnet
über Buttersäuremethylester</v>
      </c>
      <c r="C19" s="2" t="str">
        <f>Ergebnisse!B25</f>
        <v>g/100 g Fett</v>
      </c>
    </row>
    <row r="20" spans="1:3" x14ac:dyDescent="0.45">
      <c r="A20" t="s">
        <v>32</v>
      </c>
      <c r="B20" s="2" t="str">
        <f>Ergebnisse!A27</f>
        <v>Vanillin</v>
      </c>
      <c r="C20" s="2" t="str">
        <f>Ergebnisse!B27</f>
        <v>mg/kg Probe</v>
      </c>
    </row>
    <row r="21" spans="1:3" x14ac:dyDescent="0.45">
      <c r="A21" t="s">
        <v>111</v>
      </c>
      <c r="B21" s="2" t="str">
        <f>Ergebnisse!A28</f>
        <v>Vanillinsäure</v>
      </c>
      <c r="C21" s="2" t="str">
        <f>Ergebnisse!B28</f>
        <v>mg/kg Probe</v>
      </c>
    </row>
    <row r="22" spans="1:3" x14ac:dyDescent="0.45">
      <c r="A22" t="s">
        <v>112</v>
      </c>
      <c r="B22" s="2" t="str">
        <f>Ergebnisse!A29</f>
        <v>p-Hydroxybenzaldehyd</v>
      </c>
      <c r="C22" s="2" t="str">
        <f>Ergebnisse!B29</f>
        <v>mg/kg Probe</v>
      </c>
    </row>
    <row r="23" spans="1:3" x14ac:dyDescent="0.45">
      <c r="A23" t="s">
        <v>113</v>
      </c>
      <c r="B23" s="2" t="str">
        <f>Ergebnisse!A30</f>
        <v>p-Hydroxybenzoesäure</v>
      </c>
      <c r="C23" s="2" t="str">
        <f>Ergebnisse!B30</f>
        <v>mg/kg Probe</v>
      </c>
    </row>
    <row r="24" spans="1:3" x14ac:dyDescent="0.45">
      <c r="A24" t="s">
        <v>114</v>
      </c>
      <c r="B24" s="2" t="str">
        <f>Ergebnisse!A31</f>
        <v>Ethylvanillin</v>
      </c>
      <c r="C24" s="2" t="str">
        <f>Ergebnisse!B31</f>
        <v>mg/kg Probe</v>
      </c>
    </row>
    <row r="25" spans="1:3" x14ac:dyDescent="0.45">
      <c r="A25" t="s">
        <v>185</v>
      </c>
      <c r="B25" s="2" t="str">
        <f>Ergebnisse!A32</f>
        <v>delta 13C-Vanillin</v>
      </c>
      <c r="C25" s="2" t="str">
        <f>Ergebnisse!B32</f>
        <v>Promille</v>
      </c>
    </row>
  </sheetData>
  <sheetProtection algorithmName="SHA-512" hashValue="FwNlOOP2l/Bh90KfdsQV7k004d7NFujgZq94ThOF+hmrLdqQXsgOE5tx+t5xd2AgkRfUELJhfh/JdDEhGPLNqA==" saltValue="pVfXv18ykM2IXdQnYijfA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75"/>
  <sheetViews>
    <sheetView tabSelected="1" zoomScaleNormal="100" workbookViewId="0">
      <selection activeCell="G1" sqref="G1"/>
    </sheetView>
  </sheetViews>
  <sheetFormatPr baseColWidth="10" defaultColWidth="11.41015625" defaultRowHeight="14" x14ac:dyDescent="0.45"/>
  <cols>
    <col min="1" max="1" width="35.41015625" style="9" customWidth="1"/>
    <col min="2" max="2" width="13.41015625" style="9" customWidth="1"/>
    <col min="3" max="3" width="13" style="9" bestFit="1" customWidth="1"/>
    <col min="4" max="6" width="15.64453125" style="9" customWidth="1"/>
    <col min="7" max="7" width="14.64453125" style="9" customWidth="1"/>
    <col min="8" max="8" width="9.64453125" style="9" customWidth="1"/>
    <col min="9" max="9" width="3.41015625" style="9" customWidth="1"/>
    <col min="10" max="10" width="11.64453125" style="9" customWidth="1"/>
    <col min="11" max="16384" width="11.41015625" style="9"/>
  </cols>
  <sheetData>
    <row r="1" spans="1:8" ht="21.95" customHeight="1" x14ac:dyDescent="0.65">
      <c r="A1" s="5" t="s">
        <v>0</v>
      </c>
      <c r="B1" s="6"/>
      <c r="E1" s="7" t="s">
        <v>3</v>
      </c>
      <c r="F1" s="8"/>
      <c r="G1" s="80" t="s">
        <v>212</v>
      </c>
    </row>
    <row r="2" spans="1:8" ht="21.95" customHeight="1" x14ac:dyDescent="0.65">
      <c r="A2" s="5" t="s">
        <v>137</v>
      </c>
      <c r="B2" s="6"/>
      <c r="E2" s="7" t="s">
        <v>4</v>
      </c>
      <c r="F2" s="8"/>
      <c r="G2" s="80" t="s">
        <v>212</v>
      </c>
    </row>
    <row r="3" spans="1:8" ht="21.95" customHeight="1" x14ac:dyDescent="0.65">
      <c r="A3" s="5"/>
      <c r="B3" s="6"/>
      <c r="E3" s="95" t="s">
        <v>56</v>
      </c>
      <c r="F3" s="95"/>
      <c r="G3" s="33">
        <v>1</v>
      </c>
      <c r="H3" s="58"/>
    </row>
    <row r="4" spans="1:8" ht="21.95" customHeight="1" x14ac:dyDescent="0.55000000000000004">
      <c r="A4" s="7" t="s">
        <v>9</v>
      </c>
      <c r="B4" s="99" t="s">
        <v>5</v>
      </c>
      <c r="C4" s="99"/>
      <c r="E4" s="34"/>
      <c r="F4" s="34" t="str">
        <f>IF(G1="?","",IF(ISNUMBER(VALUE(G1)),"","Bitte nur Ziffern eingeben (numbers only)"))</f>
        <v/>
      </c>
      <c r="G4" s="23"/>
      <c r="H4" s="10"/>
    </row>
    <row r="5" spans="1:8" ht="21.95" customHeight="1" x14ac:dyDescent="0.55000000000000004">
      <c r="A5" s="10" t="s">
        <v>63</v>
      </c>
      <c r="E5" s="12">
        <v>45312</v>
      </c>
      <c r="F5" s="34" t="str">
        <f>IF(G2="?","",IF(ISNUMBER(VALUE(G2)),"","Bitte nur Ziffern eingeben (numbers only)"))</f>
        <v/>
      </c>
      <c r="G5" s="8"/>
      <c r="H5" s="10"/>
    </row>
    <row r="6" spans="1:8" ht="12.2" customHeight="1" x14ac:dyDescent="0.45"/>
    <row r="7" spans="1:8" s="13" customFormat="1" ht="39.950000000000003" customHeight="1" x14ac:dyDescent="0.45">
      <c r="A7" s="96" t="s">
        <v>66</v>
      </c>
      <c r="B7" s="96"/>
      <c r="C7" s="96"/>
      <c r="D7" s="96"/>
      <c r="E7" s="96"/>
      <c r="F7" s="96"/>
      <c r="G7" s="96"/>
    </row>
    <row r="8" spans="1:8" s="13" customFormat="1" ht="39.950000000000003" customHeight="1" x14ac:dyDescent="0.45">
      <c r="A8" s="96" t="s">
        <v>234</v>
      </c>
      <c r="B8" s="96"/>
      <c r="C8" s="96"/>
      <c r="D8" s="96"/>
      <c r="E8" s="96"/>
      <c r="F8" s="96"/>
      <c r="G8" s="96"/>
    </row>
    <row r="9" spans="1:8" s="13" customFormat="1" ht="39.950000000000003" customHeight="1" x14ac:dyDescent="0.45">
      <c r="A9" s="97" t="s">
        <v>67</v>
      </c>
      <c r="B9" s="98"/>
      <c r="C9" s="98"/>
      <c r="D9" s="98"/>
      <c r="E9" s="98"/>
      <c r="F9" s="98"/>
      <c r="G9" s="98"/>
    </row>
    <row r="10" spans="1:8" s="13" customFormat="1" ht="39.950000000000003" customHeight="1" x14ac:dyDescent="0.45">
      <c r="A10" s="97" t="s">
        <v>68</v>
      </c>
      <c r="B10" s="98"/>
      <c r="C10" s="98"/>
      <c r="D10" s="98"/>
      <c r="E10" s="98"/>
      <c r="F10" s="98"/>
      <c r="G10" s="98"/>
    </row>
    <row r="11" spans="1:8" s="13" customFormat="1" ht="39.950000000000003" customHeight="1" x14ac:dyDescent="0.45">
      <c r="A11" s="97" t="s">
        <v>62</v>
      </c>
      <c r="B11" s="98"/>
      <c r="C11" s="98"/>
      <c r="D11" s="98"/>
      <c r="E11" s="98"/>
      <c r="F11" s="98"/>
      <c r="G11" s="98"/>
    </row>
    <row r="12" spans="1:8" s="13" customFormat="1" ht="39.950000000000003" customHeight="1" x14ac:dyDescent="0.45">
      <c r="A12" s="97" t="s">
        <v>69</v>
      </c>
      <c r="B12" s="98"/>
      <c r="C12" s="98"/>
      <c r="D12" s="98"/>
      <c r="E12" s="98"/>
      <c r="F12" s="98"/>
      <c r="G12" s="98"/>
    </row>
    <row r="13" spans="1:8" s="13" customFormat="1" ht="20.100000000000001" customHeight="1" x14ac:dyDescent="0.45">
      <c r="A13" s="100"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00"/>
      <c r="C13" s="100"/>
      <c r="D13" s="100"/>
      <c r="E13" s="100"/>
      <c r="F13" s="100"/>
      <c r="G13" s="100"/>
    </row>
    <row r="14" spans="1:8" s="13" customFormat="1" ht="20.100000000000001" customHeight="1" x14ac:dyDescent="0.45">
      <c r="A14" s="100"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4" s="100"/>
      <c r="C14" s="100"/>
      <c r="D14" s="100"/>
      <c r="E14" s="100"/>
      <c r="F14" s="100"/>
      <c r="G14" s="100"/>
    </row>
    <row r="15" spans="1:8" s="13" customFormat="1" ht="39.950000000000003" customHeight="1" x14ac:dyDescent="0.55000000000000004">
      <c r="A15" s="101" t="s">
        <v>77</v>
      </c>
      <c r="B15" s="101"/>
      <c r="C15" s="101"/>
      <c r="D15" s="101"/>
      <c r="E15" s="101"/>
      <c r="F15" s="101"/>
      <c r="G15" s="36"/>
    </row>
    <row r="16" spans="1:8" ht="30.2" customHeight="1" x14ac:dyDescent="0.45">
      <c r="A16" s="102"/>
      <c r="B16" s="102"/>
      <c r="C16" s="102"/>
      <c r="D16" s="102"/>
      <c r="E16" s="102"/>
      <c r="F16" s="102"/>
      <c r="G16" s="102"/>
    </row>
    <row r="17" spans="1:10" s="17" customFormat="1" ht="39.950000000000003" customHeight="1" x14ac:dyDescent="0.5">
      <c r="A17" s="17" t="s">
        <v>1</v>
      </c>
      <c r="B17" s="17" t="s">
        <v>2</v>
      </c>
      <c r="C17" s="18" t="s">
        <v>41</v>
      </c>
      <c r="D17" s="18" t="s">
        <v>7</v>
      </c>
      <c r="E17" s="18" t="s">
        <v>8</v>
      </c>
      <c r="F17" s="18" t="s">
        <v>167</v>
      </c>
      <c r="G17" s="19" t="s">
        <v>156</v>
      </c>
      <c r="H17" s="20"/>
      <c r="I17" s="18"/>
    </row>
    <row r="18" spans="1:10" s="17" customFormat="1" ht="9.9499999999999993" customHeight="1" x14ac:dyDescent="0.5">
      <c r="C18" s="18"/>
      <c r="D18" s="18"/>
      <c r="E18" s="18"/>
      <c r="F18" s="18"/>
      <c r="G18" s="41"/>
      <c r="H18" s="20"/>
      <c r="I18" s="18"/>
    </row>
    <row r="19" spans="1:10" s="17" customFormat="1" ht="25.2" customHeight="1" x14ac:dyDescent="0.5">
      <c r="A19" s="45" t="s">
        <v>78</v>
      </c>
      <c r="B19" s="45" t="s">
        <v>129</v>
      </c>
      <c r="C19" s="27">
        <v>3</v>
      </c>
      <c r="D19" s="81"/>
      <c r="E19" s="81"/>
      <c r="F19" s="27">
        <f>Fett!$B$1</f>
        <v>26</v>
      </c>
      <c r="G19" s="75"/>
      <c r="H19" s="22">
        <f>Fett!$C$1</f>
        <v>25</v>
      </c>
      <c r="I19" s="21"/>
      <c r="J19" s="21"/>
    </row>
    <row r="20" spans="1:10" s="17" customFormat="1" ht="25.2" customHeight="1" x14ac:dyDescent="0.5">
      <c r="A20" s="45" t="s">
        <v>81</v>
      </c>
      <c r="B20" s="45" t="s">
        <v>80</v>
      </c>
      <c r="C20" s="46">
        <v>3</v>
      </c>
      <c r="D20" s="81"/>
      <c r="E20" s="81"/>
      <c r="F20" s="27">
        <f>HBSZ!B1</f>
        <v>4</v>
      </c>
      <c r="G20" s="75"/>
      <c r="H20" s="22">
        <f>HBSZ!$C$1</f>
        <v>3</v>
      </c>
      <c r="I20" s="21"/>
      <c r="J20" s="21"/>
    </row>
    <row r="21" spans="1:10" s="17" customFormat="1" ht="25.2" customHeight="1" x14ac:dyDescent="0.5">
      <c r="A21" s="45" t="s">
        <v>83</v>
      </c>
      <c r="B21" s="74" t="s">
        <v>128</v>
      </c>
      <c r="C21" s="46">
        <v>3</v>
      </c>
      <c r="D21" s="81"/>
      <c r="E21" s="81"/>
      <c r="G21" s="75"/>
      <c r="I21" s="21"/>
      <c r="J21" s="21"/>
    </row>
    <row r="22" spans="1:10" s="17" customFormat="1" ht="25.2" customHeight="1" x14ac:dyDescent="0.5">
      <c r="A22" s="45" t="s">
        <v>82</v>
      </c>
      <c r="B22" s="74" t="s">
        <v>128</v>
      </c>
      <c r="C22" s="46">
        <v>3</v>
      </c>
      <c r="D22" s="81"/>
      <c r="E22" s="81"/>
      <c r="F22" s="27">
        <f>Buttersaeure!B1</f>
        <v>8</v>
      </c>
      <c r="G22" s="75"/>
      <c r="H22" s="22">
        <f>Buttersaeure!$C$1</f>
        <v>7</v>
      </c>
      <c r="I22" s="21"/>
      <c r="J22" s="21"/>
    </row>
    <row r="23" spans="1:10" s="17" customFormat="1" ht="25.2" customHeight="1" x14ac:dyDescent="0.5">
      <c r="A23" s="45" t="s">
        <v>84</v>
      </c>
      <c r="B23" s="74" t="s">
        <v>128</v>
      </c>
      <c r="C23" s="46">
        <v>3</v>
      </c>
      <c r="D23" s="81"/>
      <c r="E23" s="81"/>
      <c r="G23" s="75"/>
      <c r="I23" s="21"/>
      <c r="J23" s="21"/>
    </row>
    <row r="24" spans="1:10" s="17" customFormat="1" ht="25.2" customHeight="1" x14ac:dyDescent="0.5">
      <c r="A24" s="45" t="s">
        <v>86</v>
      </c>
      <c r="B24" s="74" t="s">
        <v>128</v>
      </c>
      <c r="C24" s="46">
        <v>3</v>
      </c>
      <c r="D24" s="81"/>
      <c r="E24" s="81"/>
      <c r="F24" s="27">
        <f>BSME!$B$1</f>
        <v>15</v>
      </c>
      <c r="G24" s="75"/>
      <c r="H24" s="22">
        <f>BSME!$C$1</f>
        <v>14</v>
      </c>
      <c r="I24" s="21"/>
      <c r="J24" s="21"/>
    </row>
    <row r="25" spans="1:10" s="17" customFormat="1" ht="34.950000000000003" customHeight="1" x14ac:dyDescent="0.5">
      <c r="A25" s="45" t="s">
        <v>85</v>
      </c>
      <c r="B25" s="74" t="s">
        <v>128</v>
      </c>
      <c r="C25" s="46">
        <v>3</v>
      </c>
      <c r="D25" s="81"/>
      <c r="E25" s="81"/>
      <c r="F25" s="27"/>
      <c r="G25" s="75"/>
      <c r="H25" s="22"/>
    </row>
    <row r="26" spans="1:10" s="17" customFormat="1" ht="25.2" customHeight="1" x14ac:dyDescent="0.5">
      <c r="A26" s="45" t="s">
        <v>138</v>
      </c>
      <c r="B26" s="74" t="s">
        <v>128</v>
      </c>
      <c r="C26" s="46">
        <v>3</v>
      </c>
      <c r="D26" s="81"/>
      <c r="E26" s="81"/>
      <c r="F26" s="27">
        <f>Fremdfett!$B$1</f>
        <v>9</v>
      </c>
      <c r="G26" s="75"/>
      <c r="H26" s="22">
        <f>Fremdfett!$C$1</f>
        <v>8</v>
      </c>
    </row>
    <row r="27" spans="1:10" s="17" customFormat="1" ht="25.2" customHeight="1" x14ac:dyDescent="0.5">
      <c r="A27" s="45" t="s">
        <v>127</v>
      </c>
      <c r="B27" s="45" t="s">
        <v>130</v>
      </c>
      <c r="C27" s="46">
        <v>3</v>
      </c>
      <c r="D27" s="81"/>
      <c r="E27" s="81"/>
      <c r="F27" s="27">
        <f>Vanillin!B1</f>
        <v>13</v>
      </c>
      <c r="G27" s="38">
        <f>Vanillin!B21</f>
        <v>7</v>
      </c>
      <c r="H27" s="22">
        <f>Vanillin!C1</f>
        <v>12</v>
      </c>
      <c r="I27" s="76">
        <f>Vanillin!C21</f>
        <v>6</v>
      </c>
    </row>
    <row r="28" spans="1:10" s="17" customFormat="1" ht="25.2" customHeight="1" x14ac:dyDescent="0.5">
      <c r="A28" s="45" t="s">
        <v>131</v>
      </c>
      <c r="B28" s="45" t="s">
        <v>130</v>
      </c>
      <c r="C28" s="46">
        <v>3</v>
      </c>
      <c r="D28" s="81"/>
      <c r="E28" s="81"/>
      <c r="F28" s="27">
        <f>Vanillinsäure!B1</f>
        <v>13</v>
      </c>
      <c r="G28" s="38">
        <f>Vanillinsäure!B21</f>
        <v>7</v>
      </c>
      <c r="H28" s="22">
        <f>Vanillinsäure!C1</f>
        <v>12</v>
      </c>
      <c r="I28" s="76">
        <f>Vanillinsäure!C21</f>
        <v>6</v>
      </c>
    </row>
    <row r="29" spans="1:10" s="17" customFormat="1" ht="25.2" customHeight="1" x14ac:dyDescent="0.5">
      <c r="A29" s="45" t="s">
        <v>132</v>
      </c>
      <c r="B29" s="45" t="s">
        <v>130</v>
      </c>
      <c r="C29" s="46">
        <v>3</v>
      </c>
      <c r="D29" s="81"/>
      <c r="E29" s="81"/>
      <c r="F29" s="27">
        <f>pHydroxybenzaldehyd!B1</f>
        <v>13</v>
      </c>
      <c r="G29" s="27">
        <f>pHydroxybenzaldehyd!B20</f>
        <v>7</v>
      </c>
      <c r="H29" s="22">
        <f>pHydroxybenzaldehyd!C1</f>
        <v>12</v>
      </c>
      <c r="I29" s="76">
        <f>pHydroxybenzaldehyd!C20</f>
        <v>6</v>
      </c>
    </row>
    <row r="30" spans="1:10" s="17" customFormat="1" ht="25.2" customHeight="1" x14ac:dyDescent="0.5">
      <c r="A30" s="45" t="s">
        <v>133</v>
      </c>
      <c r="B30" s="45" t="s">
        <v>130</v>
      </c>
      <c r="C30" s="46">
        <v>3</v>
      </c>
      <c r="D30" s="81"/>
      <c r="E30" s="81"/>
      <c r="F30" s="27">
        <f>pHydroxybenzoesäure!B1</f>
        <v>13</v>
      </c>
      <c r="G30" s="27">
        <f>pHydroxybenzoesäure!B21</f>
        <v>7</v>
      </c>
      <c r="H30" s="22">
        <f>pHydroxybenzoesäure!C1</f>
        <v>12</v>
      </c>
      <c r="I30" s="76">
        <f>pHydroxybenzoesäure!C21</f>
        <v>6</v>
      </c>
    </row>
    <row r="31" spans="1:10" s="17" customFormat="1" ht="25.2" customHeight="1" x14ac:dyDescent="0.5">
      <c r="A31" s="45" t="s">
        <v>182</v>
      </c>
      <c r="B31" s="45" t="s">
        <v>130</v>
      </c>
      <c r="C31" s="46">
        <v>3</v>
      </c>
      <c r="D31" s="81"/>
      <c r="E31" s="81"/>
      <c r="F31" s="27">
        <f>Ethylvanillin!B1</f>
        <v>13</v>
      </c>
      <c r="G31" s="27">
        <f>Ethylvanillin!B21</f>
        <v>7</v>
      </c>
      <c r="H31" s="22">
        <f>Ethylvanillin!C1</f>
        <v>12</v>
      </c>
      <c r="I31" s="76">
        <f>Ethylvanillin!C21</f>
        <v>6</v>
      </c>
    </row>
    <row r="32" spans="1:10" s="17" customFormat="1" ht="25.2" customHeight="1" x14ac:dyDescent="0.5">
      <c r="A32" s="45" t="s">
        <v>136</v>
      </c>
      <c r="B32" s="45" t="s">
        <v>134</v>
      </c>
      <c r="C32" s="46">
        <v>3</v>
      </c>
      <c r="D32" s="81"/>
      <c r="E32" s="81"/>
      <c r="F32" s="27">
        <f>'13CVanillin'!B1</f>
        <v>4</v>
      </c>
      <c r="G32" s="27">
        <f>'13CVanillin'!B22</f>
        <v>6</v>
      </c>
      <c r="H32" s="22">
        <f>'13CVanillin'!C1</f>
        <v>3</v>
      </c>
      <c r="I32" s="76">
        <f>'13CVanillin'!C22</f>
        <v>5</v>
      </c>
    </row>
    <row r="33" spans="1:9" ht="23.1" customHeight="1" x14ac:dyDescent="0.45"/>
    <row r="34" spans="1:9" ht="20.100000000000001" customHeight="1" x14ac:dyDescent="0.5">
      <c r="A34" s="11" t="s">
        <v>154</v>
      </c>
    </row>
    <row r="35" spans="1:9" ht="9.9499999999999993" customHeight="1" x14ac:dyDescent="0.55000000000000004">
      <c r="A35" s="8"/>
    </row>
    <row r="36" spans="1:9" ht="20.100000000000001" customHeight="1" x14ac:dyDescent="0.45">
      <c r="A36" s="24" t="s">
        <v>78</v>
      </c>
      <c r="B36" s="86"/>
      <c r="C36" s="86"/>
      <c r="D36" s="86"/>
      <c r="E36" s="86"/>
      <c r="F36" s="86"/>
      <c r="G36" s="86"/>
      <c r="H36" s="86"/>
      <c r="I36" s="15" t="b">
        <f>ISBLANK(VLOOKUP(F19,Fett!A3:C34,3))</f>
        <v>1</v>
      </c>
    </row>
    <row r="37" spans="1:9" ht="27.95" customHeight="1" x14ac:dyDescent="0.45">
      <c r="A37" s="14" t="str">
        <f>IF(F19=H19,"bitte eingeben:",IF(I36,"","Art der Modifikation:"))</f>
        <v/>
      </c>
      <c r="B37" s="87"/>
      <c r="C37" s="87"/>
      <c r="D37" s="87"/>
      <c r="E37" s="87"/>
      <c r="F37" s="87"/>
      <c r="G37" s="87"/>
      <c r="H37" s="87"/>
      <c r="I37" s="15"/>
    </row>
    <row r="38" spans="1:9" ht="20.100000000000001" customHeight="1" x14ac:dyDescent="0.45">
      <c r="A38" s="84" t="s">
        <v>81</v>
      </c>
      <c r="B38" s="86"/>
      <c r="C38" s="86"/>
      <c r="D38" s="86"/>
      <c r="E38" s="86"/>
      <c r="F38" s="86"/>
      <c r="G38" s="86"/>
      <c r="H38" s="86"/>
      <c r="I38" s="15" t="b">
        <f>ISBLANK(VLOOKUP(F20,HBSZ!A3:C15,3))</f>
        <v>1</v>
      </c>
    </row>
    <row r="39" spans="1:9" ht="27.95" customHeight="1" x14ac:dyDescent="0.45">
      <c r="A39" s="14" t="str">
        <f>IF(F20=H20,"bitte eingeben:",IF(I38,"","Art der Modifikation:"))</f>
        <v/>
      </c>
      <c r="B39" s="87"/>
      <c r="C39" s="87"/>
      <c r="D39" s="87"/>
      <c r="E39" s="87"/>
      <c r="F39" s="87"/>
      <c r="G39" s="87"/>
      <c r="H39" s="87"/>
      <c r="I39" s="15"/>
    </row>
    <row r="40" spans="1:9" ht="20.100000000000001" customHeight="1" x14ac:dyDescent="0.45">
      <c r="A40" s="88" t="str">
        <f>IF(($F$20-$H$20-1)&lt;0,"Halbmikrobuttersäurezahl (HBSZ) von reinem Milchfett (Ihre Grundlage bei der Berechnung des Milchfettgehaltes):","")</f>
        <v/>
      </c>
      <c r="B40" s="88"/>
      <c r="C40" s="88"/>
      <c r="D40" s="88"/>
      <c r="E40" s="88"/>
      <c r="F40" s="88"/>
      <c r="G40" s="89"/>
      <c r="H40" s="89"/>
      <c r="I40" s="15"/>
    </row>
    <row r="41" spans="1:9" ht="20.100000000000001" customHeight="1" x14ac:dyDescent="0.45">
      <c r="A41" s="24" t="s">
        <v>82</v>
      </c>
      <c r="B41" s="90"/>
      <c r="C41" s="90"/>
      <c r="D41" s="90"/>
      <c r="E41" s="90"/>
      <c r="F41" s="90"/>
      <c r="G41" s="90"/>
      <c r="H41" s="90"/>
      <c r="I41" s="15" t="b">
        <f>ISBLANK(VLOOKUP(F22,Buttersaeure!A3:C21,3))</f>
        <v>1</v>
      </c>
    </row>
    <row r="42" spans="1:9" ht="27.95" customHeight="1" x14ac:dyDescent="0.45">
      <c r="A42" s="14" t="str">
        <f>IF(F22=H22,"bitte eingeben:",IF(I41,"","Art der Modifikation:"))</f>
        <v/>
      </c>
      <c r="B42" s="87"/>
      <c r="C42" s="87"/>
      <c r="D42" s="87"/>
      <c r="E42" s="87"/>
      <c r="F42" s="87"/>
      <c r="G42" s="87"/>
      <c r="H42" s="87"/>
      <c r="I42" s="15"/>
    </row>
    <row r="43" spans="1:9" ht="20.100000000000001" customHeight="1" x14ac:dyDescent="0.45">
      <c r="A43" s="88" t="str">
        <f>IF(($F$22-$H$22-1)&lt;0,"Gehalt von freier Buttersäure [g/100 g] in Milchfett (Ihre Grundlage bei der Berechnung des Milchfettgehaltes):","")</f>
        <v/>
      </c>
      <c r="B43" s="88"/>
      <c r="C43" s="88"/>
      <c r="D43" s="88"/>
      <c r="E43" s="88"/>
      <c r="F43" s="88"/>
      <c r="G43" s="89"/>
      <c r="H43" s="89"/>
      <c r="I43" s="15"/>
    </row>
    <row r="44" spans="1:9" ht="20.100000000000001" customHeight="1" x14ac:dyDescent="0.45">
      <c r="A44" s="24" t="s">
        <v>86</v>
      </c>
      <c r="B44" s="105"/>
      <c r="C44" s="105"/>
      <c r="D44" s="105"/>
      <c r="E44" s="105"/>
      <c r="F44" s="105"/>
      <c r="G44" s="105"/>
      <c r="H44" s="105"/>
      <c r="I44" s="15" t="b">
        <f>ISBLANK(VLOOKUP(F24,BSME!A3:C22,3))</f>
        <v>1</v>
      </c>
    </row>
    <row r="45" spans="1:9" ht="28.2" customHeight="1" x14ac:dyDescent="0.45">
      <c r="A45" s="14" t="str">
        <f>IF(F24=H24,"bitte eingeben:",IF(I44,"","Art der Modifikation:"))</f>
        <v/>
      </c>
      <c r="B45" s="91"/>
      <c r="C45" s="91"/>
      <c r="D45" s="91"/>
      <c r="E45" s="91"/>
      <c r="F45" s="91"/>
      <c r="G45" s="91"/>
      <c r="H45" s="91"/>
      <c r="I45" s="15"/>
    </row>
    <row r="46" spans="1:9" ht="20.100000000000001" customHeight="1" x14ac:dyDescent="0.45">
      <c r="A46" s="88" t="str">
        <f>IF(($F$24-$H$24-1)&lt;0,"Gehalt von Buttersäuremethylester [g/100 g] in Milchfett (Ihre Grundlage bei der Berechnung des Milchfettgehaltes):","")</f>
        <v/>
      </c>
      <c r="B46" s="88"/>
      <c r="C46" s="88"/>
      <c r="D46" s="88"/>
      <c r="E46" s="88"/>
      <c r="F46" s="88"/>
      <c r="G46" s="89"/>
      <c r="H46" s="89"/>
      <c r="I46" s="15"/>
    </row>
    <row r="47" spans="1:9" ht="28.2" customHeight="1" x14ac:dyDescent="0.45">
      <c r="A47" s="24" t="s">
        <v>138</v>
      </c>
      <c r="B47" s="88"/>
      <c r="C47" s="88"/>
      <c r="D47" s="88"/>
      <c r="E47" s="88"/>
      <c r="F47" s="88"/>
      <c r="G47" s="88"/>
      <c r="H47" s="88"/>
      <c r="I47" s="15" t="b">
        <f>ISBLANK(VLOOKUP(F26,Fremdfett!A3:C10,3))</f>
        <v>1</v>
      </c>
    </row>
    <row r="48" spans="1:9" ht="28.2" customHeight="1" x14ac:dyDescent="0.45">
      <c r="A48" s="65" t="str">
        <f>IF(F26=H26,"bitte eingeben:",IF(I47,"","Art der Modifikation:"))</f>
        <v/>
      </c>
      <c r="B48" s="89"/>
      <c r="C48" s="89"/>
      <c r="D48" s="89"/>
      <c r="E48" s="89"/>
      <c r="F48" s="89"/>
      <c r="G48" s="89"/>
      <c r="H48" s="89"/>
      <c r="I48" s="15"/>
    </row>
    <row r="49" spans="1:9" ht="20.100000000000001" customHeight="1" x14ac:dyDescent="0.45">
      <c r="A49" s="88" t="str">
        <f>IF(($F$26-$H$26-1)&lt;0,"Analyt (Ihre Grundlage bei der Berechnung des Fremdfettgehaltes):","")</f>
        <v/>
      </c>
      <c r="B49" s="88"/>
      <c r="C49" s="88"/>
      <c r="D49" s="89"/>
      <c r="E49" s="89"/>
      <c r="F49" s="89"/>
      <c r="G49" s="89"/>
      <c r="H49" s="89"/>
      <c r="I49" s="15"/>
    </row>
    <row r="50" spans="1:9" ht="20.100000000000001" hidden="1" customHeight="1" x14ac:dyDescent="0.5">
      <c r="A50" s="11"/>
    </row>
    <row r="51" spans="1:9" ht="20.100000000000001" customHeight="1" x14ac:dyDescent="0.45">
      <c r="A51" s="24" t="s">
        <v>158</v>
      </c>
      <c r="B51" s="90"/>
      <c r="C51" s="90"/>
      <c r="D51" s="90"/>
      <c r="E51" s="90"/>
      <c r="F51" s="90"/>
      <c r="G51" s="90"/>
      <c r="H51" s="90"/>
      <c r="I51" s="15" t="b">
        <f>ISBLANK(VLOOKUP(F27,Vanillin!A3:C15,3))</f>
        <v>1</v>
      </c>
    </row>
    <row r="52" spans="1:9" ht="27" customHeight="1" x14ac:dyDescent="0.45">
      <c r="A52" s="14" t="str">
        <f>IF(F27=H27,"bitte eingeben:",IF(I51,"","Art der Modifikation:"))</f>
        <v/>
      </c>
      <c r="B52" s="91"/>
      <c r="C52" s="91"/>
      <c r="D52" s="91"/>
      <c r="E52" s="91"/>
      <c r="F52" s="91"/>
      <c r="G52" s="91"/>
      <c r="H52" s="91"/>
      <c r="I52" s="15"/>
    </row>
    <row r="53" spans="1:9" ht="19.95" customHeight="1" x14ac:dyDescent="0.45">
      <c r="A53" s="24" t="s">
        <v>159</v>
      </c>
      <c r="B53" s="92"/>
      <c r="C53" s="92"/>
      <c r="D53" s="92"/>
      <c r="E53" s="92"/>
      <c r="F53" s="92"/>
      <c r="G53" s="92"/>
      <c r="H53" s="92"/>
      <c r="I53" s="15" t="b">
        <f>ISBLANK(VLOOKUP(G27,Vanillin!A22:C28,3))</f>
        <v>1</v>
      </c>
    </row>
    <row r="54" spans="1:9" ht="27" customHeight="1" x14ac:dyDescent="0.45">
      <c r="A54" s="14" t="str">
        <f>IF(G27=I27,"bitte eingeben:",IF(I53,"","Art der Modifikation:"))</f>
        <v/>
      </c>
      <c r="B54" s="104"/>
      <c r="C54" s="104"/>
      <c r="D54" s="104"/>
      <c r="E54" s="104"/>
      <c r="F54" s="104"/>
      <c r="G54" s="104"/>
      <c r="H54" s="104"/>
      <c r="I54" s="15"/>
    </row>
    <row r="55" spans="1:9" ht="27" customHeight="1" x14ac:dyDescent="0.5">
      <c r="A55" s="11" t="s">
        <v>155</v>
      </c>
      <c r="I55" s="15"/>
    </row>
    <row r="56" spans="1:9" ht="20.100000000000001" customHeight="1" x14ac:dyDescent="0.45">
      <c r="A56" s="24" t="s">
        <v>160</v>
      </c>
      <c r="B56" s="90"/>
      <c r="C56" s="90"/>
      <c r="D56" s="90"/>
      <c r="E56" s="90"/>
      <c r="F56" s="90"/>
      <c r="G56" s="90"/>
      <c r="H56" s="90"/>
      <c r="I56" s="15" t="b">
        <f>ISBLANK(VLOOKUP(F28,Vanillinsäure!A3:C15,3))</f>
        <v>1</v>
      </c>
    </row>
    <row r="57" spans="1:9" ht="27" customHeight="1" x14ac:dyDescent="0.45">
      <c r="A57" s="14" t="str">
        <f>IF(F28=H28,"bitte eingeben:",IF(I56,"","Art der Modifikation:"))</f>
        <v/>
      </c>
      <c r="B57" s="87"/>
      <c r="C57" s="87"/>
      <c r="D57" s="87"/>
      <c r="E57" s="87"/>
      <c r="F57" s="87"/>
      <c r="G57" s="87"/>
      <c r="H57" s="87"/>
      <c r="I57" s="15"/>
    </row>
    <row r="58" spans="1:9" ht="19.95" customHeight="1" x14ac:dyDescent="0.45">
      <c r="A58" s="24" t="s">
        <v>161</v>
      </c>
      <c r="B58" s="93"/>
      <c r="C58" s="93"/>
      <c r="D58" s="93"/>
      <c r="E58" s="93"/>
      <c r="F58" s="93"/>
      <c r="G58" s="93"/>
      <c r="H58" s="93"/>
      <c r="I58" s="15" t="b">
        <f>ISBLANK(VLOOKUP(G28,Vanillinsäure!A22:C28,3))</f>
        <v>1</v>
      </c>
    </row>
    <row r="59" spans="1:9" ht="27" customHeight="1" x14ac:dyDescent="0.45">
      <c r="A59" s="14" t="str">
        <f>IF(G28=I28,"bitte eingeben:",IF(I58,"","Art der Modifikation:"))</f>
        <v/>
      </c>
      <c r="B59" s="103"/>
      <c r="C59" s="103"/>
      <c r="D59" s="103"/>
      <c r="E59" s="103"/>
      <c r="F59" s="103"/>
      <c r="G59" s="103"/>
      <c r="H59" s="103"/>
      <c r="I59" s="15"/>
    </row>
    <row r="60" spans="1:9" ht="20.100000000000001" customHeight="1" x14ac:dyDescent="0.5">
      <c r="A60" s="66" t="s">
        <v>162</v>
      </c>
      <c r="B60" s="90"/>
      <c r="C60" s="90"/>
      <c r="D60" s="90"/>
      <c r="E60" s="90"/>
      <c r="F60" s="90"/>
      <c r="G60" s="90"/>
      <c r="H60" s="90"/>
      <c r="I60" s="15" t="b">
        <f>ISBLANK(VLOOKUP(F29,pHydroxybenzaldehyd!A3:C15,3))</f>
        <v>1</v>
      </c>
    </row>
    <row r="61" spans="1:9" ht="27" customHeight="1" x14ac:dyDescent="0.45">
      <c r="A61" s="14" t="str">
        <f>IF(F29=H29,"bitte eingeben:",IF(I60,"","Art der Modifikation:"))</f>
        <v/>
      </c>
      <c r="B61" s="87"/>
      <c r="C61" s="87"/>
      <c r="D61" s="87"/>
      <c r="E61" s="87"/>
      <c r="F61" s="87"/>
      <c r="G61" s="87"/>
      <c r="H61" s="87"/>
      <c r="I61" s="15"/>
    </row>
    <row r="62" spans="1:9" ht="19.95" customHeight="1" x14ac:dyDescent="0.5">
      <c r="A62" s="66" t="s">
        <v>163</v>
      </c>
      <c r="B62" s="93"/>
      <c r="C62" s="93"/>
      <c r="D62" s="93"/>
      <c r="E62" s="93"/>
      <c r="F62" s="93"/>
      <c r="G62" s="93"/>
      <c r="H62" s="93"/>
      <c r="I62" s="15" t="b">
        <f>ISBLANK(VLOOKUP(G29,pHydroxybenzaldehyd!A21:C27,3))</f>
        <v>1</v>
      </c>
    </row>
    <row r="63" spans="1:9" ht="27" customHeight="1" x14ac:dyDescent="0.45">
      <c r="A63" s="14" t="str">
        <f>IF(G29=I29,"bitte eingeben:",IF(I62,"","Art der Modifikation:"))</f>
        <v/>
      </c>
      <c r="B63" s="94"/>
      <c r="C63" s="94"/>
      <c r="D63" s="94"/>
      <c r="E63" s="94"/>
      <c r="F63" s="94"/>
      <c r="G63" s="94"/>
      <c r="H63" s="94"/>
      <c r="I63" s="15"/>
    </row>
    <row r="64" spans="1:9" ht="20.100000000000001" customHeight="1" x14ac:dyDescent="0.5">
      <c r="A64" s="66" t="s">
        <v>164</v>
      </c>
      <c r="B64" s="86"/>
      <c r="C64" s="86"/>
      <c r="D64" s="86"/>
      <c r="E64" s="86"/>
      <c r="F64" s="86"/>
      <c r="G64" s="86"/>
      <c r="H64" s="86"/>
      <c r="I64" s="15" t="b">
        <f>ISBLANK(VLOOKUP(G30,pHydroxybenzoesäure!A22:C28,3))</f>
        <v>1</v>
      </c>
    </row>
    <row r="65" spans="1:9" ht="27" customHeight="1" x14ac:dyDescent="0.45">
      <c r="A65" s="14" t="str">
        <f>IF(F30=H30,"bitte eingeben:",IF(I64,"","Art der Modifikation:"))</f>
        <v/>
      </c>
      <c r="B65" s="87"/>
      <c r="C65" s="87"/>
      <c r="D65" s="87"/>
      <c r="E65" s="87"/>
      <c r="F65" s="87"/>
      <c r="G65" s="87"/>
      <c r="H65" s="87"/>
      <c r="I65" s="15"/>
    </row>
    <row r="66" spans="1:9" ht="19.95" customHeight="1" x14ac:dyDescent="0.5">
      <c r="A66" s="66" t="s">
        <v>165</v>
      </c>
      <c r="B66" s="93"/>
      <c r="C66" s="93"/>
      <c r="D66" s="93"/>
      <c r="E66" s="93"/>
      <c r="F66" s="93"/>
      <c r="G66" s="93"/>
      <c r="H66" s="93"/>
      <c r="I66" s="15" t="b">
        <f>ISBLANK(VLOOKUP(G30,pHydroxybenzoesäure!A22:C28,3))</f>
        <v>1</v>
      </c>
    </row>
    <row r="67" spans="1:9" ht="27" customHeight="1" x14ac:dyDescent="0.45">
      <c r="A67" s="14" t="str">
        <f>IF(G30=I30,"bitte eingeben:",IF(I66,"","Art der Modifikation:"))</f>
        <v/>
      </c>
      <c r="B67" s="94"/>
      <c r="C67" s="94"/>
      <c r="D67" s="94"/>
      <c r="E67" s="94"/>
      <c r="F67" s="94"/>
      <c r="G67" s="94"/>
      <c r="H67" s="94"/>
      <c r="I67" s="15"/>
    </row>
    <row r="68" spans="1:9" s="79" customFormat="1" ht="20.100000000000001" customHeight="1" x14ac:dyDescent="0.45">
      <c r="A68" s="24" t="s">
        <v>183</v>
      </c>
      <c r="B68" s="86"/>
      <c r="C68" s="86"/>
      <c r="D68" s="86"/>
      <c r="E68" s="86"/>
      <c r="F68" s="86"/>
      <c r="G68" s="86"/>
      <c r="H68" s="86"/>
      <c r="I68" s="78" t="b">
        <f>ISBLANK(VLOOKUP(F31,Ethylvanillin!A3:C15,3))</f>
        <v>1</v>
      </c>
    </row>
    <row r="69" spans="1:9" ht="27" customHeight="1" x14ac:dyDescent="0.45">
      <c r="A69" s="14" t="str">
        <f>IF(F31=H31,"bitte eingeben:",IF(I68,"","Art der Modifikation:"))</f>
        <v/>
      </c>
      <c r="B69" s="87"/>
      <c r="C69" s="87"/>
      <c r="D69" s="87"/>
      <c r="E69" s="87"/>
      <c r="F69" s="87"/>
      <c r="G69" s="87"/>
      <c r="H69" s="87"/>
      <c r="I69" s="15"/>
    </row>
    <row r="70" spans="1:9" s="79" customFormat="1" ht="20.100000000000001" customHeight="1" x14ac:dyDescent="0.45">
      <c r="A70" s="24" t="s">
        <v>184</v>
      </c>
      <c r="B70" s="86"/>
      <c r="C70" s="86"/>
      <c r="D70" s="86"/>
      <c r="E70" s="86"/>
      <c r="F70" s="86"/>
      <c r="G70" s="86"/>
      <c r="H70" s="86"/>
      <c r="I70" s="78" t="b">
        <f>ISBLANK(VLOOKUP(G31,Ethylvanillin!A22:C28,3))</f>
        <v>1</v>
      </c>
    </row>
    <row r="71" spans="1:9" ht="27" customHeight="1" x14ac:dyDescent="0.45">
      <c r="A71" s="14" t="str">
        <f>IF(G31=I31,"bitte eingeben:",IF(I70,"","Art der Modifikation:"))</f>
        <v/>
      </c>
      <c r="B71" s="94"/>
      <c r="C71" s="94"/>
      <c r="D71" s="94"/>
      <c r="E71" s="94"/>
      <c r="F71" s="94"/>
      <c r="G71" s="94"/>
      <c r="H71" s="94"/>
      <c r="I71" s="15"/>
    </row>
    <row r="72" spans="1:9" ht="20.100000000000001" customHeight="1" x14ac:dyDescent="0.5">
      <c r="A72" s="66" t="s">
        <v>157</v>
      </c>
      <c r="B72" s="90"/>
      <c r="C72" s="90"/>
      <c r="D72" s="90"/>
      <c r="E72" s="90"/>
      <c r="F72" s="90"/>
      <c r="G72" s="90"/>
      <c r="H72" s="90"/>
      <c r="I72" s="15" t="b">
        <f>ISBLANK(VLOOKUP(F32,'13CVanillin'!A3:C20,3))</f>
        <v>1</v>
      </c>
    </row>
    <row r="73" spans="1:9" ht="27" customHeight="1" x14ac:dyDescent="0.45">
      <c r="A73" s="14" t="str">
        <f>IF(F32=H32,"bitte eingeben:",IF(I72,"","Art der Modifikation:"))</f>
        <v/>
      </c>
      <c r="B73" s="87"/>
      <c r="C73" s="87"/>
      <c r="D73" s="87"/>
      <c r="E73" s="87"/>
      <c r="F73" s="87"/>
      <c r="G73" s="87"/>
      <c r="H73" s="87"/>
    </row>
    <row r="74" spans="1:9" ht="19" x14ac:dyDescent="0.5">
      <c r="A74" s="66" t="s">
        <v>166</v>
      </c>
      <c r="B74" s="90"/>
      <c r="C74" s="90"/>
      <c r="D74" s="90"/>
      <c r="E74" s="90"/>
      <c r="F74" s="90"/>
      <c r="G74" s="90"/>
      <c r="H74" s="90"/>
      <c r="I74" s="15" t="b">
        <f>ISBLANK(VLOOKUP(G32,'13CVanillin'!A23:C28,3))</f>
        <v>1</v>
      </c>
    </row>
    <row r="75" spans="1:9" ht="27" customHeight="1" x14ac:dyDescent="0.45">
      <c r="A75" s="14" t="str">
        <f>IF(G32=I32,"bitte eingeben:",IF(I74,"","Art der Modifikation:"))</f>
        <v/>
      </c>
      <c r="B75" s="87"/>
      <c r="C75" s="87"/>
      <c r="D75" s="87"/>
      <c r="E75" s="87"/>
      <c r="F75" s="87"/>
      <c r="G75" s="87"/>
      <c r="H75" s="87"/>
    </row>
  </sheetData>
  <sheetProtection algorithmName="SHA-512" hashValue="tVxFao6KsHTCdy6DMAff67MEQD2o0UBZRFqhekqlDGbVxvp37yqkAQkl0aMng0XJJ+oZe7DEDj8bICvJarj+UA==" saltValue="sGXnlj+8xZ5sQgcrAOijqg==" spinCount="100000" sheet="1" objects="1" scenarios="1"/>
  <mergeCells count="54">
    <mergeCell ref="B41:H41"/>
    <mergeCell ref="A46:F46"/>
    <mergeCell ref="G46:H46"/>
    <mergeCell ref="B63:H63"/>
    <mergeCell ref="B59:H59"/>
    <mergeCell ref="B54:H54"/>
    <mergeCell ref="G43:H43"/>
    <mergeCell ref="B44:H44"/>
    <mergeCell ref="A43:F43"/>
    <mergeCell ref="B48:H48"/>
    <mergeCell ref="B42:H42"/>
    <mergeCell ref="B47:H47"/>
    <mergeCell ref="B45:H45"/>
    <mergeCell ref="A13:G13"/>
    <mergeCell ref="B36:H36"/>
    <mergeCell ref="A40:F40"/>
    <mergeCell ref="G40:H40"/>
    <mergeCell ref="A15:F15"/>
    <mergeCell ref="B37:H37"/>
    <mergeCell ref="A14:G14"/>
    <mergeCell ref="A16:G16"/>
    <mergeCell ref="B38:H38"/>
    <mergeCell ref="B39:H39"/>
    <mergeCell ref="E3:F3"/>
    <mergeCell ref="A7:G7"/>
    <mergeCell ref="A11:G11"/>
    <mergeCell ref="A12:G12"/>
    <mergeCell ref="A8:G8"/>
    <mergeCell ref="A9:G9"/>
    <mergeCell ref="A10:G10"/>
    <mergeCell ref="B4:C4"/>
    <mergeCell ref="B75:H75"/>
    <mergeCell ref="B53:H53"/>
    <mergeCell ref="B62:H62"/>
    <mergeCell ref="B58:H58"/>
    <mergeCell ref="B66:H66"/>
    <mergeCell ref="B67:H67"/>
    <mergeCell ref="B73:H73"/>
    <mergeCell ref="B60:H60"/>
    <mergeCell ref="B61:H61"/>
    <mergeCell ref="B74:H74"/>
    <mergeCell ref="B70:H70"/>
    <mergeCell ref="B69:H69"/>
    <mergeCell ref="B71:H71"/>
    <mergeCell ref="B57:H57"/>
    <mergeCell ref="B72:H72"/>
    <mergeCell ref="B64:H64"/>
    <mergeCell ref="B68:H68"/>
    <mergeCell ref="B65:H65"/>
    <mergeCell ref="A49:C49"/>
    <mergeCell ref="D49:H49"/>
    <mergeCell ref="B56:H56"/>
    <mergeCell ref="B52:H52"/>
    <mergeCell ref="B51:H51"/>
  </mergeCells>
  <phoneticPr fontId="0" type="noConversion"/>
  <conditionalFormatting sqref="B59">
    <cfRule type="expression" dxfId="46" priority="40" stopIfTrue="1">
      <formula>OR($G$28-$I$28=0,NOT(I60))</formula>
    </cfRule>
  </conditionalFormatting>
  <conditionalFormatting sqref="B37:H37">
    <cfRule type="expression" dxfId="45" priority="31" stopIfTrue="1">
      <formula>OR($F$19-$H$19=0,NOT(I36))</formula>
    </cfRule>
  </conditionalFormatting>
  <conditionalFormatting sqref="B39:H39">
    <cfRule type="expression" dxfId="44" priority="32" stopIfTrue="1">
      <formula>OR($F$20-$H$20=0,NOT(I38))</formula>
    </cfRule>
  </conditionalFormatting>
  <conditionalFormatting sqref="B41:H41">
    <cfRule type="expression" dxfId="43" priority="23" stopIfTrue="1">
      <formula>$H$19-5=0</formula>
    </cfRule>
  </conditionalFormatting>
  <conditionalFormatting sqref="B42:H42">
    <cfRule type="expression" dxfId="42" priority="37" stopIfTrue="1">
      <formula>OR($F$22-$H$22=0,NOT(I41))</formula>
    </cfRule>
  </conditionalFormatting>
  <conditionalFormatting sqref="B44:H44">
    <cfRule type="expression" dxfId="41" priority="24" stopIfTrue="1">
      <formula>$I$19-3=0</formula>
    </cfRule>
  </conditionalFormatting>
  <conditionalFormatting sqref="B45:H45">
    <cfRule type="expression" dxfId="40" priority="38" stopIfTrue="1">
      <formula>OR($F$24-$H$24=0,NOT(I44))</formula>
    </cfRule>
  </conditionalFormatting>
  <conditionalFormatting sqref="B48:H48">
    <cfRule type="expression" dxfId="39" priority="16" stopIfTrue="1">
      <formula>OR($F$26-$H$26=0,NOT(I47))</formula>
    </cfRule>
  </conditionalFormatting>
  <conditionalFormatting sqref="B51:H51">
    <cfRule type="expression" dxfId="38" priority="25" stopIfTrue="1">
      <formula>$I$19-10=0</formula>
    </cfRule>
  </conditionalFormatting>
  <conditionalFormatting sqref="B52:H52">
    <cfRule type="expression" dxfId="37" priority="39" stopIfTrue="1">
      <formula>OR($F$27-$H$27=0,NOT(I51))</formula>
    </cfRule>
  </conditionalFormatting>
  <conditionalFormatting sqref="B54:H54">
    <cfRule type="expression" dxfId="36" priority="51" stopIfTrue="1">
      <formula>OR($G$27-$I$27=0,NOT(I53))</formula>
    </cfRule>
    <cfRule type="top10" dxfId="35" priority="52" stopIfTrue="1" rank="10"/>
  </conditionalFormatting>
  <conditionalFormatting sqref="B56:H56">
    <cfRule type="expression" dxfId="34" priority="26" stopIfTrue="1">
      <formula>$J$19-14=0</formula>
    </cfRule>
  </conditionalFormatting>
  <conditionalFormatting sqref="B57:H57">
    <cfRule type="expression" dxfId="33" priority="8" stopIfTrue="1">
      <formula>OR($F$28-$H$28=0,NOT(I62))</formula>
    </cfRule>
  </conditionalFormatting>
  <conditionalFormatting sqref="B61:H61">
    <cfRule type="expression" dxfId="32" priority="48" stopIfTrue="1">
      <formula>OR($F$29-$H$29=0,NOT(I60))</formula>
    </cfRule>
  </conditionalFormatting>
  <conditionalFormatting sqref="B63:H63">
    <cfRule type="expression" dxfId="31" priority="9" stopIfTrue="1">
      <formula>OR($G$29-$I$29=0,NOT(I62))</formula>
    </cfRule>
  </conditionalFormatting>
  <conditionalFormatting sqref="B65:H65">
    <cfRule type="expression" dxfId="30" priority="49" stopIfTrue="1">
      <formula>OR($F$30-$H$30=0,NOT(I64))</formula>
    </cfRule>
  </conditionalFormatting>
  <conditionalFormatting sqref="B67:H67">
    <cfRule type="expression" dxfId="29" priority="2" stopIfTrue="1">
      <formula>OR($G$30-$I$30=0,NOT(I66))</formula>
    </cfRule>
  </conditionalFormatting>
  <conditionalFormatting sqref="B69:H69">
    <cfRule type="expression" dxfId="28" priority="3" stopIfTrue="1">
      <formula>OR($F$31-$H$31=0,NOT(I68))</formula>
    </cfRule>
  </conditionalFormatting>
  <conditionalFormatting sqref="B71:H71">
    <cfRule type="expression" dxfId="27" priority="11" stopIfTrue="1">
      <formula>OR($G$31-$I$31=0,NOT(I74))</formula>
    </cfRule>
  </conditionalFormatting>
  <conditionalFormatting sqref="B73:H73">
    <cfRule type="expression" dxfId="26" priority="50" stopIfTrue="1">
      <formula>OR($F$32-$H$32=0,NOT(I72))</formula>
    </cfRule>
  </conditionalFormatting>
  <conditionalFormatting sqref="B75:H75">
    <cfRule type="expression" dxfId="25" priority="14" stopIfTrue="1">
      <formula>OR($G$32-$I$32=0,NOT(I74))</formula>
    </cfRule>
  </conditionalFormatting>
  <conditionalFormatting sqref="D49:H49">
    <cfRule type="expression" dxfId="24" priority="17" stopIfTrue="1">
      <formula>($F$26-$H$26-1)&lt;0</formula>
    </cfRule>
  </conditionalFormatting>
  <conditionalFormatting sqref="F19">
    <cfRule type="expression" dxfId="23" priority="28" stopIfTrue="1">
      <formula>$F$19-$H$19=1</formula>
    </cfRule>
  </conditionalFormatting>
  <conditionalFormatting sqref="F20">
    <cfRule type="expression" dxfId="22" priority="29" stopIfTrue="1">
      <formula>$F$20-$H$20=1</formula>
    </cfRule>
  </conditionalFormatting>
  <conditionalFormatting sqref="F22">
    <cfRule type="expression" dxfId="21" priority="41" stopIfTrue="1">
      <formula>$F$22-$H$22=1</formula>
    </cfRule>
  </conditionalFormatting>
  <conditionalFormatting sqref="F24">
    <cfRule type="expression" dxfId="20" priority="42" stopIfTrue="1">
      <formula>$F$24-$H$24=1</formula>
    </cfRule>
  </conditionalFormatting>
  <conditionalFormatting sqref="F25:F26">
    <cfRule type="expression" dxfId="19" priority="18" stopIfTrue="1">
      <formula>$F$25-$H$25=1</formula>
    </cfRule>
  </conditionalFormatting>
  <conditionalFormatting sqref="F26">
    <cfRule type="expression" dxfId="18" priority="15" stopIfTrue="1">
      <formula>$F$26-$H$26=1</formula>
    </cfRule>
  </conditionalFormatting>
  <conditionalFormatting sqref="F27">
    <cfRule type="expression" dxfId="17" priority="43" stopIfTrue="1">
      <formula>$F$27-$H$27=1</formula>
    </cfRule>
  </conditionalFormatting>
  <conditionalFormatting sqref="F28">
    <cfRule type="expression" dxfId="16" priority="44" stopIfTrue="1">
      <formula>$F$28-$H$28=1</formula>
    </cfRule>
  </conditionalFormatting>
  <conditionalFormatting sqref="F29">
    <cfRule type="expression" dxfId="15" priority="45" stopIfTrue="1">
      <formula>$F$29-$H$29=1</formula>
    </cfRule>
  </conditionalFormatting>
  <conditionalFormatting sqref="F30">
    <cfRule type="expression" dxfId="14" priority="46" stopIfTrue="1">
      <formula>$F$30-$H$30=1</formula>
    </cfRule>
  </conditionalFormatting>
  <conditionalFormatting sqref="F31">
    <cfRule type="expression" dxfId="13" priority="1" stopIfTrue="1">
      <formula>$F$31-$H$31=1</formula>
    </cfRule>
  </conditionalFormatting>
  <conditionalFormatting sqref="F32">
    <cfRule type="expression" dxfId="12" priority="47" stopIfTrue="1">
      <formula>$F$32-$H$32=1</formula>
    </cfRule>
  </conditionalFormatting>
  <conditionalFormatting sqref="G26">
    <cfRule type="expression" dxfId="11" priority="19" stopIfTrue="1">
      <formula>$F$29-$H$29=1</formula>
    </cfRule>
  </conditionalFormatting>
  <conditionalFormatting sqref="G27">
    <cfRule type="expression" dxfId="10" priority="6" stopIfTrue="1">
      <formula>$G$27-$I$27=1</formula>
    </cfRule>
  </conditionalFormatting>
  <conditionalFormatting sqref="G28">
    <cfRule type="expression" dxfId="9" priority="33" stopIfTrue="1">
      <formula>$G$28-$I$28=1</formula>
    </cfRule>
  </conditionalFormatting>
  <conditionalFormatting sqref="G29:G31">
    <cfRule type="expression" dxfId="8" priority="10" stopIfTrue="1">
      <formula>$G$30-$I$30=1</formula>
    </cfRule>
  </conditionalFormatting>
  <conditionalFormatting sqref="G29:G32">
    <cfRule type="cellIs" dxfId="7" priority="27" stopIfTrue="1" operator="equal">
      <formula>10</formula>
    </cfRule>
  </conditionalFormatting>
  <conditionalFormatting sqref="G32">
    <cfRule type="expression" dxfId="6" priority="13" stopIfTrue="1">
      <formula>$G$32-$I$32=1</formula>
    </cfRule>
  </conditionalFormatting>
  <conditionalFormatting sqref="G40:H40">
    <cfRule type="expression" dxfId="5" priority="34" stopIfTrue="1">
      <formula>($F$20-$H$20-1)&lt;0</formula>
    </cfRule>
  </conditionalFormatting>
  <conditionalFormatting sqref="G43:H43">
    <cfRule type="expression" dxfId="4" priority="35" stopIfTrue="1">
      <formula>($F$22-$H$22-1)&lt;0</formula>
    </cfRule>
  </conditionalFormatting>
  <conditionalFormatting sqref="G46:H46">
    <cfRule type="expression" dxfId="3" priority="36" stopIfTrue="1">
      <formula>($F$24-$H$24-1)&lt;0</formula>
    </cfRule>
  </conditionalFormatting>
  <conditionalFormatting sqref="H19:H20 H27:H28">
    <cfRule type="cellIs" dxfId="2" priority="20" stopIfTrue="1" operator="equal">
      <formula>6</formula>
    </cfRule>
  </conditionalFormatting>
  <conditionalFormatting sqref="I19:I24">
    <cfRule type="cellIs" dxfId="1" priority="22" stopIfTrue="1" operator="equal">
      <formula>11</formula>
    </cfRule>
  </conditionalFormatting>
  <conditionalFormatting sqref="J19:J24">
    <cfRule type="cellIs" dxfId="0" priority="21" stopIfTrue="1" operator="equal">
      <formula>15</formula>
    </cfRule>
  </conditionalFormatting>
  <hyperlinks>
    <hyperlink ref="B4" r:id="rId1" xr:uid="{00000000-0004-0000-0800-000000000000}"/>
  </hyperlinks>
  <pageMargins left="0.59055118110236227" right="0.59055118110236227" top="0.6692913385826772" bottom="0.6692913385826772" header="0.31496062992125984" footer="0.31496062992125984"/>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6" max="16383" man="1"/>
    <brk id="33" max="16383" man="1"/>
    <brk id="5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8467</xdr:colOff>
                    <xdr:row>35</xdr:row>
                    <xdr:rowOff>29633</xdr:rowOff>
                  </from>
                  <to>
                    <xdr:col>7</xdr:col>
                    <xdr:colOff>105833</xdr:colOff>
                    <xdr:row>36</xdr:row>
                    <xdr:rowOff>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21167</xdr:colOff>
                    <xdr:row>37</xdr:row>
                    <xdr:rowOff>55033</xdr:rowOff>
                  </from>
                  <to>
                    <xdr:col>7</xdr:col>
                    <xdr:colOff>114300</xdr:colOff>
                    <xdr:row>38</xdr:row>
                    <xdr:rowOff>21167</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21167</xdr:colOff>
                    <xdr:row>40</xdr:row>
                    <xdr:rowOff>55033</xdr:rowOff>
                  </from>
                  <to>
                    <xdr:col>7</xdr:col>
                    <xdr:colOff>114300</xdr:colOff>
                    <xdr:row>41</xdr:row>
                    <xdr:rowOff>8467</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21167</xdr:colOff>
                    <xdr:row>43</xdr:row>
                    <xdr:rowOff>55033</xdr:rowOff>
                  </from>
                  <to>
                    <xdr:col>7</xdr:col>
                    <xdr:colOff>114300</xdr:colOff>
                    <xdr:row>44</xdr:row>
                    <xdr:rowOff>8467</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21167</xdr:colOff>
                    <xdr:row>50</xdr:row>
                    <xdr:rowOff>29633</xdr:rowOff>
                  </from>
                  <to>
                    <xdr:col>7</xdr:col>
                    <xdr:colOff>114300</xdr:colOff>
                    <xdr:row>51</xdr:row>
                    <xdr:rowOff>0</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21167</xdr:colOff>
                    <xdr:row>55</xdr:row>
                    <xdr:rowOff>29633</xdr:rowOff>
                  </from>
                  <to>
                    <xdr:col>7</xdr:col>
                    <xdr:colOff>114300</xdr:colOff>
                    <xdr:row>55</xdr:row>
                    <xdr:rowOff>220133</xdr:rowOff>
                  </to>
                </anchor>
              </controlPr>
            </control>
          </mc:Choice>
        </mc:AlternateContent>
        <mc:AlternateContent xmlns:mc="http://schemas.openxmlformats.org/markup-compatibility/2006">
          <mc:Choice Requires="x14">
            <control shapeId="2119" r:id="rId11" name="Drop Down 71">
              <controlPr locked="0" defaultSize="0" autoLine="0" autoPict="0">
                <anchor moveWithCells="1">
                  <from>
                    <xdr:col>6</xdr:col>
                    <xdr:colOff>29633</xdr:colOff>
                    <xdr:row>14</xdr:row>
                    <xdr:rowOff>143933</xdr:rowOff>
                  </from>
                  <to>
                    <xdr:col>6</xdr:col>
                    <xdr:colOff>897467</xdr:colOff>
                    <xdr:row>14</xdr:row>
                    <xdr:rowOff>427567</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1</xdr:col>
                    <xdr:colOff>21167</xdr:colOff>
                    <xdr:row>59</xdr:row>
                    <xdr:rowOff>21167</xdr:rowOff>
                  </from>
                  <to>
                    <xdr:col>7</xdr:col>
                    <xdr:colOff>114300</xdr:colOff>
                    <xdr:row>59</xdr:row>
                    <xdr:rowOff>220133</xdr:rowOff>
                  </to>
                </anchor>
              </controlPr>
            </control>
          </mc:Choice>
        </mc:AlternateContent>
        <mc:AlternateContent xmlns:mc="http://schemas.openxmlformats.org/markup-compatibility/2006">
          <mc:Choice Requires="x14">
            <control shapeId="2123" r:id="rId13" name="Drop Down 75">
              <controlPr locked="0" defaultSize="0" autoLine="0" autoPict="0">
                <anchor moveWithCells="1">
                  <from>
                    <xdr:col>1</xdr:col>
                    <xdr:colOff>21167</xdr:colOff>
                    <xdr:row>63</xdr:row>
                    <xdr:rowOff>21167</xdr:rowOff>
                  </from>
                  <to>
                    <xdr:col>7</xdr:col>
                    <xdr:colOff>114300</xdr:colOff>
                    <xdr:row>63</xdr:row>
                    <xdr:rowOff>211667</xdr:rowOff>
                  </to>
                </anchor>
              </controlPr>
            </control>
          </mc:Choice>
        </mc:AlternateContent>
        <mc:AlternateContent xmlns:mc="http://schemas.openxmlformats.org/markup-compatibility/2006">
          <mc:Choice Requires="x14">
            <control shapeId="2124" r:id="rId14" name="Drop Down 76">
              <controlPr locked="0" defaultSize="0" autoLine="0" autoPict="0">
                <anchor moveWithCells="1">
                  <from>
                    <xdr:col>1</xdr:col>
                    <xdr:colOff>21167</xdr:colOff>
                    <xdr:row>71</xdr:row>
                    <xdr:rowOff>29633</xdr:rowOff>
                  </from>
                  <to>
                    <xdr:col>7</xdr:col>
                    <xdr:colOff>114300</xdr:colOff>
                    <xdr:row>71</xdr:row>
                    <xdr:rowOff>237067</xdr:rowOff>
                  </to>
                </anchor>
              </controlPr>
            </control>
          </mc:Choice>
        </mc:AlternateContent>
        <mc:AlternateContent xmlns:mc="http://schemas.openxmlformats.org/markup-compatibility/2006">
          <mc:Choice Requires="x14">
            <control shapeId="2126" r:id="rId15" name="Drop Down 78">
              <controlPr locked="0" defaultSize="0" autoLine="0" autoPict="0">
                <anchor moveWithCells="1">
                  <from>
                    <xdr:col>1</xdr:col>
                    <xdr:colOff>21167</xdr:colOff>
                    <xdr:row>46</xdr:row>
                    <xdr:rowOff>46567</xdr:rowOff>
                  </from>
                  <to>
                    <xdr:col>7</xdr:col>
                    <xdr:colOff>114300</xdr:colOff>
                    <xdr:row>46</xdr:row>
                    <xdr:rowOff>258233</xdr:rowOff>
                  </to>
                </anchor>
              </controlPr>
            </control>
          </mc:Choice>
        </mc:AlternateContent>
        <mc:AlternateContent xmlns:mc="http://schemas.openxmlformats.org/markup-compatibility/2006">
          <mc:Choice Requires="x14">
            <control shapeId="2127" r:id="rId16" name="Drop Down 79">
              <controlPr locked="0" defaultSize="0" autoLine="0" autoPict="0">
                <anchor moveWithCells="1">
                  <from>
                    <xdr:col>1</xdr:col>
                    <xdr:colOff>21167</xdr:colOff>
                    <xdr:row>72</xdr:row>
                    <xdr:rowOff>325967</xdr:rowOff>
                  </from>
                  <to>
                    <xdr:col>7</xdr:col>
                    <xdr:colOff>114300</xdr:colOff>
                    <xdr:row>73</xdr:row>
                    <xdr:rowOff>198967</xdr:rowOff>
                  </to>
                </anchor>
              </controlPr>
            </control>
          </mc:Choice>
        </mc:AlternateContent>
        <mc:AlternateContent xmlns:mc="http://schemas.openxmlformats.org/markup-compatibility/2006">
          <mc:Choice Requires="x14">
            <control shapeId="2128" r:id="rId17" name="Drop Down 80">
              <controlPr locked="0" defaultSize="0" autoLine="0" autoPict="0">
                <anchor moveWithCells="1">
                  <from>
                    <xdr:col>1</xdr:col>
                    <xdr:colOff>21167</xdr:colOff>
                    <xdr:row>65</xdr:row>
                    <xdr:rowOff>21167</xdr:rowOff>
                  </from>
                  <to>
                    <xdr:col>7</xdr:col>
                    <xdr:colOff>114300</xdr:colOff>
                    <xdr:row>65</xdr:row>
                    <xdr:rowOff>211667</xdr:rowOff>
                  </to>
                </anchor>
              </controlPr>
            </control>
          </mc:Choice>
        </mc:AlternateContent>
        <mc:AlternateContent xmlns:mc="http://schemas.openxmlformats.org/markup-compatibility/2006">
          <mc:Choice Requires="x14">
            <control shapeId="2129" r:id="rId18" name="Drop Down 81">
              <controlPr locked="0" defaultSize="0" autoLine="0" autoPict="0">
                <anchor moveWithCells="1">
                  <from>
                    <xdr:col>1</xdr:col>
                    <xdr:colOff>21167</xdr:colOff>
                    <xdr:row>61</xdr:row>
                    <xdr:rowOff>21167</xdr:rowOff>
                  </from>
                  <to>
                    <xdr:col>7</xdr:col>
                    <xdr:colOff>114300</xdr:colOff>
                    <xdr:row>61</xdr:row>
                    <xdr:rowOff>211667</xdr:rowOff>
                  </to>
                </anchor>
              </controlPr>
            </control>
          </mc:Choice>
        </mc:AlternateContent>
        <mc:AlternateContent xmlns:mc="http://schemas.openxmlformats.org/markup-compatibility/2006">
          <mc:Choice Requires="x14">
            <control shapeId="2130" r:id="rId19" name="Drop Down 82">
              <controlPr locked="0" defaultSize="0" autoLine="0" autoPict="0">
                <anchor moveWithCells="1">
                  <from>
                    <xdr:col>1</xdr:col>
                    <xdr:colOff>21167</xdr:colOff>
                    <xdr:row>57</xdr:row>
                    <xdr:rowOff>29633</xdr:rowOff>
                  </from>
                  <to>
                    <xdr:col>7</xdr:col>
                    <xdr:colOff>114300</xdr:colOff>
                    <xdr:row>57</xdr:row>
                    <xdr:rowOff>220133</xdr:rowOff>
                  </to>
                </anchor>
              </controlPr>
            </control>
          </mc:Choice>
        </mc:AlternateContent>
        <mc:AlternateContent xmlns:mc="http://schemas.openxmlformats.org/markup-compatibility/2006">
          <mc:Choice Requires="x14">
            <control shapeId="2131" r:id="rId20" name="Drop Down 83">
              <controlPr locked="0" defaultSize="0" autoLine="0" autoPict="0">
                <anchor moveWithCells="1">
                  <from>
                    <xdr:col>1</xdr:col>
                    <xdr:colOff>21167</xdr:colOff>
                    <xdr:row>52</xdr:row>
                    <xdr:rowOff>29633</xdr:rowOff>
                  </from>
                  <to>
                    <xdr:col>7</xdr:col>
                    <xdr:colOff>114300</xdr:colOff>
                    <xdr:row>52</xdr:row>
                    <xdr:rowOff>237067</xdr:rowOff>
                  </to>
                </anchor>
              </controlPr>
            </control>
          </mc:Choice>
        </mc:AlternateContent>
        <mc:AlternateContent xmlns:mc="http://schemas.openxmlformats.org/markup-compatibility/2006">
          <mc:Choice Requires="x14">
            <control shapeId="2132" r:id="rId21" name="Drop Down 84">
              <controlPr locked="0" defaultSize="0" autoLine="0" autoPict="0">
                <anchor moveWithCells="1">
                  <from>
                    <xdr:col>1</xdr:col>
                    <xdr:colOff>21167</xdr:colOff>
                    <xdr:row>67</xdr:row>
                    <xdr:rowOff>21167</xdr:rowOff>
                  </from>
                  <to>
                    <xdr:col>7</xdr:col>
                    <xdr:colOff>114300</xdr:colOff>
                    <xdr:row>67</xdr:row>
                    <xdr:rowOff>211667</xdr:rowOff>
                  </to>
                </anchor>
              </controlPr>
            </control>
          </mc:Choice>
        </mc:AlternateContent>
        <mc:AlternateContent xmlns:mc="http://schemas.openxmlformats.org/markup-compatibility/2006">
          <mc:Choice Requires="x14">
            <control shapeId="2133" r:id="rId22" name="Drop Down 85">
              <controlPr locked="0" defaultSize="0" autoLine="0" autoPict="0">
                <anchor moveWithCells="1">
                  <from>
                    <xdr:col>1</xdr:col>
                    <xdr:colOff>21167</xdr:colOff>
                    <xdr:row>69</xdr:row>
                    <xdr:rowOff>21167</xdr:rowOff>
                  </from>
                  <to>
                    <xdr:col>7</xdr:col>
                    <xdr:colOff>114300</xdr:colOff>
                    <xdr:row>69</xdr:row>
                    <xdr:rowOff>211667</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8</vt:i4>
      </vt:variant>
    </vt:vector>
  </HeadingPairs>
  <TitlesOfParts>
    <vt:vector size="29" baseType="lpstr">
      <vt:lpstr>Significance</vt:lpstr>
      <vt:lpstr>Reporting</vt:lpstr>
      <vt:lpstr>Auswertung</vt:lpstr>
      <vt:lpstr>Datenübernahme</vt:lpstr>
      <vt:lpstr>Signifikanz</vt:lpstr>
      <vt:lpstr>Ausfüllhinweise</vt:lpstr>
      <vt:lpstr>Kontakt</vt:lpstr>
      <vt:lpstr>Teilnehmerdaten</vt:lpstr>
      <vt:lpstr>Ergebnisse</vt:lpstr>
      <vt:lpstr>Mitteilungen</vt:lpstr>
      <vt:lpstr>Fett</vt:lpstr>
      <vt:lpstr>HBSZ</vt:lpstr>
      <vt:lpstr>Buttersaeure</vt:lpstr>
      <vt:lpstr>BSME</vt:lpstr>
      <vt:lpstr>Fremdfett</vt:lpstr>
      <vt:lpstr>Vanillin</vt:lpstr>
      <vt:lpstr>Vanillinsäure</vt:lpstr>
      <vt:lpstr>pHydroxybenzaldehyd</vt:lpstr>
      <vt:lpstr>pHydroxybenzoesäure</vt:lpstr>
      <vt:lpstr>Ethylvanillin</vt:lpstr>
      <vt:lpstr>13CVanillin</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2016-06-12T16:15:07Z</cp:lastPrinted>
  <dcterms:created xsi:type="dcterms:W3CDTF">2005-02-14T18:41:01Z</dcterms:created>
  <dcterms:modified xsi:type="dcterms:W3CDTF">2023-11-19T19:36:32Z</dcterms:modified>
</cp:coreProperties>
</file>