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DieseArbeitsmappe"/>
  <mc:AlternateContent xmlns:mc="http://schemas.openxmlformats.org/markup-compatibility/2006">
    <mc:Choice Requires="x15">
      <x15ac:absPath xmlns:x15ac="http://schemas.microsoft.com/office/spreadsheetml/2010/11/ac" url="C:\Daten\TABELLEN\LVU\Ergebnistabellen\2023\"/>
    </mc:Choice>
  </mc:AlternateContent>
  <xr:revisionPtr revIDLastSave="0" documentId="13_ncr:1_{D0A03295-0F1A-412B-ACA8-DC7389E5C90F}" xr6:coauthVersionLast="47" xr6:coauthVersionMax="47" xr10:uidLastSave="{00000000-0000-0000-0000-000000000000}"/>
  <workbookProtection workbookAlgorithmName="SHA-512" workbookHashValue="u2Ys01Sj2ynZyppQ1G41CISfiX6HYeUNsWRsrcd+XN896QngXF8VGMcToF3um0AtQYYrmXtRpW0NEOIffQPQwA==" workbookSaltValue="Y+lTQdCcSQxnU1EWR/j11g==" workbookSpinCount="100000" lockStructure="1"/>
  <bookViews>
    <workbookView xWindow="-108" yWindow="-108" windowWidth="30936" windowHeight="12576" activeTab="6" xr2:uid="{00000000-000D-0000-FFFF-FFFF00000000}"/>
  </bookViews>
  <sheets>
    <sheet name="Hints1" sheetId="382" r:id="rId1"/>
    <sheet name="Reporting" sheetId="86" r:id="rId2"/>
    <sheet name="Auswertung" sheetId="464" r:id="rId3"/>
    <sheet name="Datenübernahme" sheetId="465" r:id="rId4"/>
    <sheet name="Signifikanz" sheetId="466" r:id="rId5"/>
    <sheet name="Ausfüllhinweise" sheetId="467" r:id="rId6"/>
    <sheet name="Kontakt" sheetId="450" r:id="rId7"/>
    <sheet name="Teilnehmerdaten" sheetId="449" state="hidden" r:id="rId8"/>
    <sheet name="Ergebnisse" sheetId="452" r:id="rId9"/>
    <sheet name="Mitteilungen" sheetId="456" r:id="rId10"/>
    <sheet name="SO2" sheetId="448" state="hidden" r:id="rId11"/>
    <sheet name="Lagerung" sheetId="455" state="hidden" r:id="rId12"/>
  </sheets>
  <externalReferences>
    <externalReference r:id="rId13"/>
    <externalReference r:id="rId14"/>
    <externalReference r:id="rId15"/>
    <externalReference r:id="rId16"/>
    <externalReference r:id="rId17"/>
    <externalReference r:id="rId18"/>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8">Ergebnisse!$A$1:$H$50</definedName>
    <definedName name="_xlnm.Print_Area" localSheetId="4">Signifikanz!$A$1:$C$10</definedName>
    <definedName name="MBlei" localSheetId="5">#REF!</definedName>
    <definedName name="MBlei">#REF!</definedName>
    <definedName name="OLE_LINK1" localSheetId="5">Ausfüllhinweise!$A$20</definedName>
    <definedName name="OLE_LINK1" localSheetId="1">Reporting!$A$15</definedName>
    <definedName name="OLE_LINK2" localSheetId="1">Reporting!$J$8</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[6]Parameter2!$B$3:$B$18</definedName>
    <definedName name="test" localSheetId="2">[1]Parameter2!$B$3:$B$18</definedName>
    <definedName name="test" localSheetId="6">[2]Parameter2!$B$3:$B$18</definedName>
    <definedName name="test" localSheetId="1">[3]Parameter2!$B$3:$B$18</definedName>
    <definedName name="test">[2]Parameter2!$B$3:$B$18</definedName>
    <definedName name="test1" localSheetId="5">[4]Parameter2!$B$3:$B$18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449" l="1"/>
  <c r="C15" i="449"/>
  <c r="F25" i="452"/>
  <c r="I43" i="452" s="1"/>
  <c r="F24" i="452"/>
  <c r="I41" i="452" s="1"/>
  <c r="F23" i="452"/>
  <c r="I39" i="452" s="1"/>
  <c r="A15" i="452"/>
  <c r="A14" i="452"/>
  <c r="B11" i="449"/>
  <c r="B10" i="449"/>
  <c r="F5" i="452" l="1"/>
  <c r="F4" i="452"/>
  <c r="B7" i="449"/>
  <c r="B4" i="449"/>
  <c r="B45" i="452"/>
  <c r="B47" i="452"/>
  <c r="B16" i="450"/>
  <c r="B17" i="450"/>
  <c r="B18" i="450"/>
  <c r="B19" i="450"/>
  <c r="H1" i="456"/>
  <c r="A1" i="448"/>
  <c r="C1" i="448"/>
  <c r="C1" i="455"/>
  <c r="I45" i="452" s="1"/>
  <c r="B1" i="449"/>
  <c r="B2" i="449"/>
  <c r="D5" i="449"/>
  <c r="D8" i="449" s="1"/>
  <c r="B5" i="449" s="1"/>
  <c r="B6" i="449"/>
  <c r="B13" i="449"/>
  <c r="C13" i="449"/>
  <c r="B14" i="449"/>
  <c r="C14" i="449"/>
  <c r="H24" i="452" l="1"/>
  <c r="A42" i="452" s="1"/>
  <c r="H23" i="452"/>
  <c r="H25" i="452"/>
  <c r="A44" i="452" s="1"/>
  <c r="A46" i="452"/>
  <c r="I47" i="452"/>
  <c r="A48" i="452" s="1"/>
  <c r="A40" i="4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1EFB138-5CB9-4532-875D-53EB541E392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DCBBE0B-4AE2-4C53-AE32-E16AEE4981B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List>
</comments>
</file>

<file path=xl/sharedStrings.xml><?xml version="1.0" encoding="utf-8"?>
<sst xmlns="http://schemas.openxmlformats.org/spreadsheetml/2006/main" count="210" uniqueCount="185">
  <si>
    <t>Einheit</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</si>
  <si>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</si>
  <si>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</si>
  <si>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</si>
  <si>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</si>
  <si>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</si>
  <si>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</si>
  <si>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</si>
  <si>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</si>
  <si>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</si>
  <si>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</si>
  <si>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</si>
  <si>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</si>
  <si>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</si>
  <si>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</si>
  <si>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</si>
  <si>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</si>
  <si>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</si>
  <si>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</si>
  <si>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</si>
  <si>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</si>
  <si>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</si>
  <si>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</si>
  <si>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</si>
  <si>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</si>
  <si>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</si>
  <si>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</si>
  <si>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</si>
  <si>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</si>
  <si>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</si>
  <si>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</si>
  <si>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</si>
  <si>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</si>
  <si>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</si>
  <si>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</si>
  <si>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</si>
  <si>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</si>
  <si>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</si>
  <si>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</si>
  <si>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</si>
  <si>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</si>
  <si>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</si>
  <si>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</si>
  <si>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</si>
  <si>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</si>
  <si>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</si>
  <si>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</si>
  <si>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</si>
  <si>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</si>
  <si>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</si>
  <si>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</si>
  <si>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Aufarbeitung / Verfahren</t>
  </si>
  <si>
    <t>Wählen Sie über das Auswahl-Menü Ihr Aufarbeitungsverfahren aus. Sollte dieses nicht in der Auswahl enthalten sein, wählen Sie bitte "sonstiges" aus und geben Sie Ihr Verfahren ein.</t>
  </si>
  <si>
    <t>Untersuchungsergebnisse</t>
  </si>
  <si>
    <r>
      <t>SO</t>
    </r>
    <r>
      <rPr>
        <b/>
        <vertAlign val="subscript"/>
        <sz val="16"/>
        <rFont val="Times New Roman"/>
        <family val="1"/>
      </rPr>
      <t>2</t>
    </r>
  </si>
  <si>
    <t>31</t>
  </si>
  <si>
    <t>Probe</t>
  </si>
  <si>
    <t>Beschreibung der verwendeten Analysenverfahren</t>
  </si>
  <si>
    <t>Enzymatisch nach r-biopharm / Roche Nr. 10 725 854 035</t>
  </si>
  <si>
    <t>eMail-Kontrolle:</t>
  </si>
  <si>
    <t>check of the e-Mail address</t>
  </si>
  <si>
    <t>Ergebnis der Überprüfung:</t>
  </si>
  <si>
    <t>result of the control</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</si>
  <si>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</si>
  <si>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</si>
  <si>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</si>
  <si>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</si>
  <si>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</si>
  <si>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</si>
  <si>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</si>
  <si>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</si>
  <si>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</si>
  <si>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</si>
  <si>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</si>
  <si>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</si>
  <si>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</si>
  <si>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</si>
  <si>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t>ja / yes</t>
  </si>
  <si>
    <t>nein / no</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</si>
  <si>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</si>
  <si>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</si>
  <si>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</si>
  <si>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Methode nach Zonneveld-Meyer</t>
  </si>
  <si>
    <t>Wasserdampfdestillation mit anschließender Titration</t>
  </si>
  <si>
    <t>Messwert 1</t>
  </si>
  <si>
    <t>Messwert 2</t>
  </si>
  <si>
    <t>Messwert 3</t>
  </si>
  <si>
    <t>Messwert 4</t>
  </si>
  <si>
    <t>Messwert 5</t>
  </si>
  <si>
    <t>erweiterte Mess-
unsicherheit [%]</t>
  </si>
  <si>
    <r>
      <t>Sollte SO</t>
    </r>
    <r>
      <rPr>
        <vertAlign val="subscript"/>
        <sz val="12"/>
        <rFont val="Times New Roman"/>
        <family val="1"/>
      </rPr>
      <t>2</t>
    </r>
    <r>
      <rPr>
        <sz val="12"/>
        <rFont val="Times New Roman"/>
        <family val="1"/>
      </rPr>
      <t xml:space="preserve"> nicht bestimmbar sein, so teilen Sie uns bitte den Wert Ihrer Bestimmungsgrenze mit vorangestelltem "&lt; “ mit.
In cases you will not detect SO</t>
    </r>
    <r>
      <rPr>
        <vertAlign val="subscript"/>
        <sz val="12"/>
        <rFont val="Times New Roman"/>
        <family val="1"/>
      </rPr>
      <t>2</t>
    </r>
    <r>
      <rPr>
        <sz val="12"/>
        <rFont val="Times New Roman"/>
        <family val="1"/>
      </rPr>
      <t>, report your limit of quantification with "&lt; " in front of the value.</t>
    </r>
  </si>
  <si>
    <t>Ergebnisse der Einzelbestimmungen (werden nicht beurteilt)</t>
  </si>
  <si>
    <t>Lagerung der Proben nach Erhalt:</t>
  </si>
  <si>
    <t>Lagerung</t>
  </si>
  <si>
    <t>Raumtemperatur</t>
  </si>
  <si>
    <t>Kühlschrank</t>
  </si>
  <si>
    <t>tiefgekühlt unter - 25 °C</t>
  </si>
  <si>
    <t>Lagerung der Proben nach dem Öffnen:</t>
  </si>
  <si>
    <t>Sonstige</t>
  </si>
  <si>
    <t xml:space="preserve">tiefgekühlt Bereich (-15 °C &lt;-&gt; -25 °C)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</si>
  <si>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</si>
  <si>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Beispiel für die Eingabe von 2 eMail-Adressen:
Example how to type in 2 different e-mail addresses:</t>
  </si>
  <si>
    <t>info@lvus.de; ergebnisse@lvus.de</t>
  </si>
  <si>
    <t>Ionenchromatographisch nach wäßriger Extraktion</t>
  </si>
  <si>
    <t>Probe 1</t>
  </si>
  <si>
    <t>Probe 2</t>
  </si>
  <si>
    <t>Enzym.</t>
  </si>
  <si>
    <t>Dest.</t>
  </si>
  <si>
    <t>IFU 7 (1968)</t>
  </si>
  <si>
    <t>IC</t>
  </si>
  <si>
    <t>§ 64 LFGB Nr. L 52.04-3, anschließend komplexometrisch nach Reith-Willems</t>
  </si>
  <si>
    <t>Enzymatisch mittels Thermo Fisher Gallery</t>
  </si>
  <si>
    <t>Ionenchromatographisch nach Wasserdampfdestillation</t>
  </si>
  <si>
    <t>nach Rebelein</t>
  </si>
  <si>
    <t>?</t>
  </si>
  <si>
    <t>Iodid/Iodat-Methode</t>
  </si>
  <si>
    <t>§ 64 LFGB Nr. L 52.04-3 modifiziert (Sulfat ionenchromatographisch bestimmt)</t>
  </si>
  <si>
    <t>Dest./Oxid./LC</t>
  </si>
  <si>
    <t>Dest./Oxid./Titr. (NaOH)</t>
  </si>
  <si>
    <t>Dest./Titr. (Komplex)</t>
  </si>
  <si>
    <t>§ 64 LFGB Nr. 52.04-3: Stand 12-1990</t>
  </si>
  <si>
    <t>§ 64 LFGB Nr. 52.04-3: Stand 12-1990, modifiziert</t>
  </si>
  <si>
    <t>Jodometrische Titration nach Wasserdampfdestillation</t>
  </si>
  <si>
    <t>Dest./Iodometrie</t>
  </si>
  <si>
    <t>photometrische Bestimmung nach Umsetzung mit Thiobenzoesäure</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</si>
  <si>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</si>
  <si>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</si>
  <si>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Destillation; Messung mittels ICP-OES</t>
  </si>
  <si>
    <t>Dest./Komplex.</t>
  </si>
  <si>
    <t>Dest./IC</t>
  </si>
  <si>
    <t>Dest./Ox./Titr. (NaOH)</t>
  </si>
  <si>
    <t>Dest./Oxid./IC</t>
  </si>
  <si>
    <t>Dest./Ox./Komplex.</t>
  </si>
  <si>
    <t>Photmetr. Nach Derivatisierung</t>
  </si>
  <si>
    <t>Dest./ICP-OES</t>
  </si>
  <si>
    <t>aufgebraucht</t>
  </si>
  <si>
    <t>Im Falle von Destillationsververfahren</t>
  </si>
  <si>
    <t>Kochzeit/Siededauer in min:</t>
  </si>
  <si>
    <t>mg/kg Probe</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</si>
  <si>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</si>
  <si>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</si>
  <si>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</si>
  <si>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</si>
  <si>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</si>
  <si>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</si>
  <si>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</si>
  <si>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</si>
  <si>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</si>
  <si>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</si>
  <si>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</si>
  <si>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</si>
  <si>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</si>
  <si>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</si>
  <si>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Dose 2</t>
  </si>
  <si>
    <t>Dose 1</t>
  </si>
  <si>
    <t>Verfahren nach Reith-Willems, auch modifiziert</t>
  </si>
  <si>
    <t>TestKit Enzytec Liquid SO2-Total E860</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</si>
  <si>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</si>
  <si>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</si>
  <si>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</si>
  <si>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</si>
  <si>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</si>
  <si>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</si>
  <si>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</si>
  <si>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</si>
  <si>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</si>
  <si>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</si>
  <si>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</si>
  <si>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</si>
  <si>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</si>
  <si>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</si>
  <si>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</si>
  <si>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</si>
  <si>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r>
      <t>Sollten Sie aus einer Dose mehrere Bestimmungen des SO</t>
    </r>
    <r>
      <rPr>
        <vertAlign val="subscript"/>
        <sz val="12"/>
        <rFont val="Times New Roman"/>
        <family val="1"/>
      </rPr>
      <t>2</t>
    </r>
    <r>
      <rPr>
        <sz val="12"/>
        <rFont val="Times New Roman"/>
        <family val="1"/>
      </rPr>
      <t xml:space="preserve">-Gehaltes durchführen, geben Sie bitte zusätzlich auch die Ergebnisdaten zu allen Einzel-bestimmungen an. Die Einzeldaten werden nicht mit z-Scores bewertet, tragen aber unterstützend zur Gesamtbeurteilung der Daten bei. </t>
    </r>
  </si>
  <si>
    <t>Probe 3</t>
  </si>
  <si>
    <r>
      <t>Probe 1, SO</t>
    </r>
    <r>
      <rPr>
        <vertAlign val="subscript"/>
        <sz val="12"/>
        <rFont val="Times New Roman"/>
        <family val="1"/>
      </rPr>
      <t>2</t>
    </r>
    <r>
      <rPr>
        <sz val="12"/>
        <rFont val="Times New Roman"/>
        <family val="1"/>
      </rPr>
      <t>-Gehalt</t>
    </r>
  </si>
  <si>
    <r>
      <t>Probe 2, SO</t>
    </r>
    <r>
      <rPr>
        <vertAlign val="subscript"/>
        <sz val="12"/>
        <rFont val="Times New Roman"/>
        <family val="1"/>
      </rPr>
      <t>2</t>
    </r>
    <r>
      <rPr>
        <sz val="12"/>
        <rFont val="Times New Roman"/>
        <family val="1"/>
      </rPr>
      <t>-Gehalt</t>
    </r>
  </si>
  <si>
    <r>
      <t>Probe 3, SO</t>
    </r>
    <r>
      <rPr>
        <vertAlign val="subscript"/>
        <sz val="12"/>
        <rFont val="Times New Roman"/>
        <family val="1"/>
      </rPr>
      <t>2</t>
    </r>
    <r>
      <rPr>
        <sz val="12"/>
        <rFont val="Times New Roman"/>
        <family val="1"/>
      </rPr>
      <t>-Gehalt</t>
    </r>
  </si>
  <si>
    <t>Probe 1, Dose 1 (Einzelwerte)</t>
  </si>
  <si>
    <t>Probe 2, Dose 2 (Einzelwerte)</t>
  </si>
  <si>
    <t>Probe 2, Dose 1 (Einzelwerte)</t>
  </si>
  <si>
    <t>Probe 1, Dose 2 (Einzelwerte)</t>
  </si>
  <si>
    <t>Probe 3, Dose 1 (Einzelwerte)</t>
  </si>
  <si>
    <t>Probe 3, Dose 2 (Einzelwerte)</t>
  </si>
  <si>
    <t>Parameter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</si>
</sst>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8"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b/>
      <vertAlign val="subscript"/>
      <sz val="16"/>
      <name val="Times New Roman"/>
      <family val="1"/>
    </font>
    <font>
      <vertAlign val="subscript"/>
      <sz val="12"/>
      <name val="Times New Roman"/>
      <family val="1"/>
    </font>
    <font>
      <sz val="11"/>
      <color indexed="12"/>
      <name val="Times New Roman"/>
      <family val="1"/>
    </font>
    <font>
      <i/>
      <vertAlign val="subscript"/>
      <sz val="11"/>
      <name val="Times New Roman"/>
      <family val="1"/>
    </font>
    <font>
      <sz val="9"/>
      <color indexed="10"/>
      <name val="Times New Roman"/>
      <family val="1"/>
    </font>
    <font>
      <sz val="10"/>
      <name val="Arial"/>
      <family val="2"/>
    </font>
    <font>
      <vertAlign val="subscript"/>
      <sz val="10"/>
      <name val="Times New Roman"/>
      <family val="1"/>
    </font>
    <font>
      <sz val="12"/>
      <color rgb="FFFF0000"/>
      <name val="Times New Roman"/>
      <family val="1"/>
    </font>
    <font>
      <b/>
      <sz val="13"/>
      <color rgb="FFFF0000"/>
      <name val="Times New Roman"/>
      <family val="1"/>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32" fillId="0" borderId="0"/>
    <xf numFmtId="0" fontId="32" fillId="0" borderId="0"/>
    <xf numFmtId="0" fontId="6" fillId="0" borderId="0"/>
    <xf numFmtId="0" fontId="1" fillId="0" borderId="0"/>
  </cellStyleXfs>
  <cellXfs count="145">
    <xf numFmtId="0" fontId="0" fillId="0" borderId="0" xfId="0"/>
    <xf numFmtId="0" fontId="5" fillId="0" borderId="0" xfId="0" applyFont="1"/>
    <xf numFmtId="0" fontId="0" fillId="2" borderId="0" xfId="0" applyFill="1"/>
    <xf numFmtId="0" fontId="0" fillId="2" borderId="0" xfId="0" applyFill="1" applyAlignment="1">
      <alignment horizontal="center"/>
    </xf>
    <xf numFmtId="0" fontId="5" fillId="3" borderId="1" xfId="0" applyFont="1" applyFill="1" applyBorder="1" applyAlignment="1">
      <alignment horizontal="center" vertical="top" wrapText="1"/>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8" fillId="0" borderId="0" xfId="0" applyFont="1" applyAlignment="1" applyProtection="1">
      <alignment vertical="center"/>
      <protection hidden="1"/>
    </xf>
    <xf numFmtId="0" fontId="0" fillId="0" borderId="0" xfId="0" applyAlignment="1" applyProtection="1">
      <alignment vertical="center"/>
      <protection hidden="1"/>
    </xf>
    <xf numFmtId="0" fontId="18"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horizontal="justify" vertical="top" wrapText="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3"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21" fillId="0" borderId="0" xfId="0" applyFont="1" applyProtection="1">
      <protection hidden="1"/>
    </xf>
    <xf numFmtId="0" fontId="17" fillId="0" borderId="0" xfId="0" applyFont="1" applyProtection="1">
      <protection hidden="1"/>
    </xf>
    <xf numFmtId="0" fontId="6" fillId="0" borderId="3" xfId="0" applyFont="1" applyBorder="1" applyAlignment="1" applyProtection="1">
      <alignment vertical="top" wrapText="1"/>
      <protection hidden="1"/>
    </xf>
    <xf numFmtId="0" fontId="6" fillId="0" borderId="0" xfId="0" applyFont="1" applyAlignment="1" applyProtection="1">
      <alignment wrapText="1"/>
      <protection hidden="1"/>
    </xf>
    <xf numFmtId="0" fontId="5"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2" fillId="0" borderId="0" xfId="0" applyFont="1" applyAlignment="1">
      <alignment vertical="center"/>
    </xf>
    <xf numFmtId="2" fontId="23" fillId="3" borderId="1" xfId="0" applyNumberFormat="1" applyFont="1" applyFill="1" applyBorder="1" applyAlignment="1">
      <alignment horizontal="center" vertical="top" wrapText="1"/>
    </xf>
    <xf numFmtId="0" fontId="22" fillId="0" borderId="0" xfId="0" applyFont="1"/>
    <xf numFmtId="0" fontId="6" fillId="4" borderId="1" xfId="0" applyFont="1" applyFill="1" applyBorder="1" applyAlignment="1">
      <alignment horizontal="left" vertical="top" wrapText="1"/>
    </xf>
    <xf numFmtId="0" fontId="5" fillId="0" borderId="0" xfId="0" applyFont="1" applyAlignment="1">
      <alignment vertical="center" wrapText="1"/>
    </xf>
    <xf numFmtId="0" fontId="25" fillId="0" borderId="0" xfId="0" applyFont="1" applyAlignment="1" applyProtection="1">
      <alignment horizontal="left" wrapText="1"/>
      <protection hidden="1"/>
    </xf>
    <xf numFmtId="0" fontId="5" fillId="0" borderId="0" xfId="0" applyFont="1" applyAlignment="1" applyProtection="1">
      <alignment horizontal="center" vertical="center"/>
      <protection hidden="1"/>
    </xf>
    <xf numFmtId="0" fontId="23" fillId="4" borderId="0" xfId="0" applyFont="1" applyFill="1" applyAlignment="1" applyProtection="1">
      <alignment vertical="center"/>
      <protection hidden="1"/>
    </xf>
    <xf numFmtId="0" fontId="5" fillId="0" borderId="0" xfId="0" applyFont="1" applyAlignment="1" applyProtection="1">
      <alignment horizontal="center" vertical="center" wrapText="1"/>
      <protection hidden="1"/>
    </xf>
    <xf numFmtId="14" fontId="26" fillId="0" borderId="0" xfId="0" applyNumberFormat="1" applyFont="1" applyAlignment="1" applyProtection="1">
      <alignment horizontal="left"/>
      <protection hidden="1"/>
    </xf>
    <xf numFmtId="0" fontId="19"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0" fillId="0" borderId="0" xfId="0" applyFont="1" applyAlignment="1" applyProtection="1">
      <alignment horizontal="left"/>
      <protection hidden="1"/>
    </xf>
    <xf numFmtId="0" fontId="23" fillId="0" borderId="0" xfId="0" applyFont="1" applyAlignment="1" applyProtection="1">
      <alignment horizontal="left" vertical="center" wrapText="1"/>
      <protection hidden="1"/>
    </xf>
    <xf numFmtId="0" fontId="24" fillId="3" borderId="0" xfId="0" applyFont="1" applyFill="1" applyProtection="1">
      <protection locked="0"/>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6" fillId="0" borderId="0" xfId="0" applyFont="1"/>
    <xf numFmtId="0" fontId="8" fillId="4" borderId="0" xfId="0" applyFont="1" applyFill="1" applyProtection="1">
      <protection hidden="1"/>
    </xf>
    <xf numFmtId="49" fontId="5" fillId="2" borderId="0" xfId="0" applyNumberFormat="1" applyFont="1" applyFill="1" applyAlignment="1" applyProtection="1">
      <alignment vertical="center" wrapText="1"/>
      <protection locked="0"/>
    </xf>
    <xf numFmtId="49" fontId="5" fillId="0" borderId="0" xfId="0" applyNumberFormat="1" applyFont="1" applyAlignment="1">
      <alignment vertical="center" wrapText="1"/>
    </xf>
    <xf numFmtId="49" fontId="5" fillId="0" borderId="0" xfId="0" applyNumberFormat="1" applyFont="1" applyAlignment="1" applyProtection="1">
      <alignment horizontal="center" vertical="center"/>
      <protection hidden="1"/>
    </xf>
    <xf numFmtId="49" fontId="25" fillId="0" borderId="0" xfId="0" applyNumberFormat="1" applyFont="1" applyAlignment="1" applyProtection="1">
      <alignment horizontal="center" vertical="center"/>
      <protection hidden="1"/>
    </xf>
    <xf numFmtId="0" fontId="12" fillId="4" borderId="0" xfId="0" applyFont="1" applyFill="1" applyAlignment="1" applyProtection="1">
      <alignment vertical="center"/>
      <protection hidden="1"/>
    </xf>
    <xf numFmtId="0" fontId="31" fillId="0" borderId="0" xfId="0" applyFont="1" applyAlignment="1" applyProtection="1">
      <alignment vertical="center"/>
      <protection hidden="1"/>
    </xf>
    <xf numFmtId="0" fontId="29" fillId="0" borderId="0" xfId="0" applyFont="1" applyAlignment="1">
      <alignment horizontal="left" vertical="center" wrapText="1"/>
    </xf>
    <xf numFmtId="0" fontId="29" fillId="0" borderId="0" xfId="0" applyFont="1" applyAlignment="1">
      <alignment horizontal="left" vertical="center"/>
    </xf>
    <xf numFmtId="0" fontId="0" fillId="3" borderId="0" xfId="0" applyFill="1"/>
    <xf numFmtId="49" fontId="2" fillId="2" borderId="0" xfId="1" applyNumberFormat="1" applyFill="1" applyAlignment="1" applyProtection="1">
      <alignment vertical="center"/>
      <protection locked="0"/>
    </xf>
    <xf numFmtId="0" fontId="6" fillId="0" borderId="0" xfId="4" applyFont="1"/>
    <xf numFmtId="164" fontId="6" fillId="0" borderId="0" xfId="4" applyNumberFormat="1" applyFont="1"/>
    <xf numFmtId="49" fontId="5"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vertical="center"/>
      <protection locked="0"/>
    </xf>
    <xf numFmtId="49" fontId="5" fillId="2" borderId="0" xfId="2" applyNumberFormat="1" applyFont="1" applyFill="1" applyBorder="1" applyAlignment="1" applyProtection="1">
      <alignment horizontal="center" vertical="center"/>
      <protection locked="0"/>
    </xf>
    <xf numFmtId="49" fontId="5" fillId="2" borderId="0" xfId="0" applyNumberFormat="1" applyFont="1" applyFill="1" applyAlignment="1" applyProtection="1">
      <alignment horizontal="right"/>
      <protection locked="0"/>
    </xf>
    <xf numFmtId="0" fontId="6" fillId="0" borderId="0" xfId="3" applyFont="1"/>
    <xf numFmtId="0" fontId="34" fillId="5" borderId="0" xfId="0" applyFont="1" applyFill="1" applyAlignment="1" applyProtection="1">
      <alignment vertical="center"/>
      <protection hidden="1"/>
    </xf>
    <xf numFmtId="0" fontId="9" fillId="0" borderId="0" xfId="0" applyFont="1" applyAlignment="1" applyProtection="1">
      <alignment vertical="center"/>
      <protection hidden="1"/>
    </xf>
    <xf numFmtId="0" fontId="18" fillId="0" borderId="0" xfId="0" applyFont="1" applyAlignment="1" applyProtection="1">
      <alignment vertical="center"/>
      <protection hidden="1"/>
    </xf>
    <xf numFmtId="0" fontId="25" fillId="0" borderId="0" xfId="0" applyFont="1" applyProtection="1">
      <protection hidden="1"/>
    </xf>
    <xf numFmtId="0" fontId="23" fillId="0" borderId="0" xfId="0" applyFont="1" applyAlignment="1" applyProtection="1">
      <alignment vertical="center"/>
      <protection hidden="1"/>
    </xf>
    <xf numFmtId="0" fontId="1" fillId="0" borderId="0" xfId="4" applyFont="1"/>
    <xf numFmtId="0" fontId="6" fillId="0" borderId="4" xfId="0" applyFont="1" applyBorder="1" applyAlignment="1">
      <alignment horizontal="left" wrapText="1"/>
    </xf>
    <xf numFmtId="0" fontId="6" fillId="0" borderId="4"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xf>
    <xf numFmtId="0" fontId="10" fillId="0" borderId="0" xfId="0" applyFont="1" applyAlignment="1">
      <alignment horizontal="left" wrapText="1"/>
    </xf>
    <xf numFmtId="0" fontId="0" fillId="0" borderId="0" xfId="0" applyAlignment="1">
      <alignment horizontal="left" vertical="center"/>
    </xf>
    <xf numFmtId="0" fontId="2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protection hidden="1"/>
    </xf>
    <xf numFmtId="0" fontId="35"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5" fillId="0" borderId="0" xfId="0" applyFont="1" applyAlignment="1">
      <alignment horizontal="left" vertical="center" wrapText="1"/>
    </xf>
    <xf numFmtId="0" fontId="23" fillId="0" borderId="0" xfId="0" applyFont="1" applyAlignment="1" applyProtection="1">
      <alignment horizontal="left" vertical="center" wrapText="1"/>
      <protection hidden="1"/>
    </xf>
    <xf numFmtId="0" fontId="0" fillId="5" borderId="0" xfId="0" applyFill="1" applyAlignment="1" applyProtection="1">
      <alignment vertical="center"/>
      <protection locked="0"/>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6" fillId="4" borderId="0" xfId="0" applyFont="1" applyFill="1" applyAlignment="1" applyProtection="1">
      <alignment vertical="center" wrapText="1"/>
      <protection locked="0"/>
    </xf>
    <xf numFmtId="0" fontId="5" fillId="2" borderId="0" xfId="0" applyFont="1" applyFill="1" applyAlignment="1" applyProtection="1">
      <alignment horizontal="left"/>
      <protection locked="0"/>
    </xf>
    <xf numFmtId="0" fontId="9" fillId="0" borderId="0" xfId="6" applyFont="1" applyAlignment="1">
      <alignment horizontal="left" vertical="center"/>
    </xf>
    <xf numFmtId="0" fontId="1" fillId="0" borderId="0" xfId="6" applyAlignment="1">
      <alignment vertical="center"/>
    </xf>
    <xf numFmtId="0" fontId="1" fillId="0" borderId="0" xfId="6" applyAlignment="1">
      <alignment horizontal="left" vertical="center" wrapText="1"/>
    </xf>
    <xf numFmtId="0" fontId="1" fillId="0" borderId="0" xfId="6" applyAlignment="1">
      <alignment horizontal="left" vertical="center"/>
    </xf>
    <xf numFmtId="0" fontId="1" fillId="0" borderId="0" xfId="6"/>
    <xf numFmtId="0" fontId="9" fillId="0" borderId="0" xfId="6" applyFont="1" applyAlignment="1">
      <alignment vertical="center"/>
    </xf>
    <xf numFmtId="0" fontId="5" fillId="0" borderId="0" xfId="6" applyFont="1" applyAlignment="1">
      <alignment vertical="center"/>
    </xf>
    <xf numFmtId="0" fontId="5" fillId="0" borderId="0" xfId="6" applyFont="1" applyAlignment="1">
      <alignment horizontal="left" vertical="center" wrapText="1"/>
    </xf>
    <xf numFmtId="0" fontId="5" fillId="0" borderId="0" xfId="6" applyFont="1" applyAlignment="1">
      <alignment horizontal="left" vertical="center"/>
    </xf>
    <xf numFmtId="0" fontId="5" fillId="0" borderId="0" xfId="6" applyFont="1" applyAlignment="1">
      <alignment horizontal="left"/>
    </xf>
    <xf numFmtId="0" fontId="5" fillId="0" borderId="0" xfId="6" applyFont="1"/>
    <xf numFmtId="0" fontId="9" fillId="3" borderId="0" xfId="6" applyFont="1" applyFill="1" applyAlignment="1">
      <alignment horizontal="left"/>
    </xf>
    <xf numFmtId="0" fontId="5" fillId="3" borderId="0" xfId="6" applyFont="1" applyFill="1"/>
    <xf numFmtId="0" fontId="5" fillId="3" borderId="0" xfId="6" applyFont="1" applyFill="1" applyAlignment="1">
      <alignment vertical="center"/>
    </xf>
    <xf numFmtId="0" fontId="15" fillId="3" borderId="0" xfId="1" applyFont="1" applyFill="1" applyAlignment="1" applyProtection="1">
      <alignment horizontal="justify" vertical="center"/>
    </xf>
    <xf numFmtId="0" fontId="9" fillId="3" borderId="4" xfId="6" applyFont="1" applyFill="1" applyBorder="1" applyAlignment="1">
      <alignment horizontal="left" vertical="center" wrapText="1"/>
    </xf>
    <xf numFmtId="0" fontId="5" fillId="3" borderId="4" xfId="6" applyFont="1" applyFill="1" applyBorder="1" applyAlignment="1">
      <alignment horizontal="left" vertical="center"/>
    </xf>
    <xf numFmtId="0" fontId="5" fillId="3" borderId="0" xfId="6" applyFont="1" applyFill="1" applyAlignment="1">
      <alignment horizontal="left" vertical="center"/>
    </xf>
    <xf numFmtId="0" fontId="5" fillId="3" borderId="1" xfId="6" applyFont="1" applyFill="1" applyBorder="1" applyAlignment="1">
      <alignment horizontal="left" vertical="top" wrapText="1"/>
    </xf>
    <xf numFmtId="0" fontId="5" fillId="3" borderId="1" xfId="6" applyFont="1" applyFill="1" applyBorder="1" applyAlignment="1">
      <alignment horizontal="center" vertical="top" wrapText="1"/>
    </xf>
    <xf numFmtId="2" fontId="23" fillId="3" borderId="1" xfId="6" applyNumberFormat="1" applyFont="1" applyFill="1" applyBorder="1" applyAlignment="1">
      <alignment horizontal="center" vertical="top" wrapText="1"/>
    </xf>
    <xf numFmtId="0" fontId="5" fillId="3" borderId="0" xfId="6" applyFont="1" applyFill="1" applyAlignment="1">
      <alignment horizontal="left" wrapText="1"/>
    </xf>
    <xf numFmtId="0" fontId="5" fillId="3" borderId="0" xfId="6" applyFont="1" applyFill="1" applyAlignment="1">
      <alignment horizontal="left"/>
    </xf>
    <xf numFmtId="165" fontId="23" fillId="3" borderId="1" xfId="6" applyNumberFormat="1" applyFont="1" applyFill="1" applyBorder="1" applyAlignment="1">
      <alignment horizontal="center" vertical="top" wrapText="1"/>
    </xf>
    <xf numFmtId="0" fontId="10" fillId="0" borderId="0" xfId="6" applyFont="1" applyAlignment="1">
      <alignment horizontal="left" vertical="center"/>
    </xf>
    <xf numFmtId="0" fontId="1" fillId="3" borderId="0" xfId="6" applyFill="1" applyAlignment="1">
      <alignment vertical="center"/>
    </xf>
    <xf numFmtId="0" fontId="1" fillId="3" borderId="0" xfId="6" applyFill="1" applyAlignment="1">
      <alignment horizontal="left" vertical="center" wrapText="1"/>
    </xf>
    <xf numFmtId="0" fontId="1" fillId="3" borderId="0" xfId="6" applyFill="1" applyAlignment="1">
      <alignment horizontal="left" wrapText="1"/>
    </xf>
    <xf numFmtId="0" fontId="1" fillId="3" borderId="0" xfId="6" applyFill="1"/>
    <xf numFmtId="0" fontId="12" fillId="6" borderId="0" xfId="0" applyFont="1" applyFill="1" applyAlignment="1">
      <alignment horizontal="left" vertical="center" wrapText="1"/>
    </xf>
    <xf numFmtId="0" fontId="12" fillId="6" borderId="0" xfId="0" applyFont="1" applyFill="1" applyAlignment="1">
      <alignment horizontal="left" vertical="center"/>
    </xf>
    <xf numFmtId="0" fontId="0" fillId="6" borderId="0" xfId="0" applyFill="1" applyAlignment="1">
      <alignment vertical="center"/>
    </xf>
    <xf numFmtId="49" fontId="1" fillId="2" borderId="0" xfId="0" applyNumberFormat="1" applyFont="1" applyFill="1" applyAlignment="1">
      <alignment horizontal="center"/>
    </xf>
    <xf numFmtId="0" fontId="1" fillId="0" borderId="0" xfId="0" applyFont="1"/>
    <xf numFmtId="0" fontId="0" fillId="2" borderId="0" xfId="0" applyNumberFormat="1" applyFill="1" applyAlignment="1">
      <alignment horizontal="center"/>
    </xf>
    <xf numFmtId="0" fontId="34" fillId="0" borderId="0" xfId="0" applyFont="1" applyAlignment="1" applyProtection="1">
      <alignment horizontal="left" vertical="center" wrapText="1"/>
      <protection hidden="1"/>
    </xf>
    <xf numFmtId="0" fontId="1" fillId="0" borderId="0" xfId="0" applyFont="1" applyProtection="1">
      <protection hidden="1"/>
    </xf>
    <xf numFmtId="0" fontId="0" fillId="5" borderId="0" xfId="0" applyFill="1" applyAlignment="1" applyProtection="1">
      <alignment horizontal="center"/>
      <protection hidden="1"/>
    </xf>
    <xf numFmtId="0" fontId="0" fillId="5" borderId="0" xfId="0" applyFill="1" applyAlignment="1" applyProtection="1">
      <alignment horizontal="left"/>
      <protection hidden="1"/>
    </xf>
    <xf numFmtId="0" fontId="0" fillId="5" borderId="0" xfId="0" applyFill="1" applyAlignment="1" applyProtection="1">
      <alignment horizontal="left" vertical="center"/>
      <protection hidden="1"/>
    </xf>
    <xf numFmtId="0" fontId="0" fillId="8" borderId="0" xfId="0" applyFill="1" applyAlignment="1" applyProtection="1">
      <alignment horizontal="left"/>
      <protection locked="0"/>
    </xf>
    <xf numFmtId="0" fontId="1" fillId="7" borderId="0" xfId="0" applyFont="1" applyFill="1" applyAlignment="1">
      <alignment horizontal="left" vertical="center" wrapText="1"/>
    </xf>
    <xf numFmtId="0" fontId="1" fillId="7" borderId="0" xfId="0" applyFont="1" applyFill="1" applyAlignment="1">
      <alignment horizontal="left" vertical="center"/>
    </xf>
    <xf numFmtId="0" fontId="1" fillId="7" borderId="0" xfId="0" applyFont="1" applyFill="1" applyAlignment="1">
      <alignment horizontal="left" vertical="center"/>
    </xf>
    <xf numFmtId="49" fontId="1" fillId="2" borderId="0" xfId="0" applyNumberFormat="1" applyFont="1" applyFill="1" applyAlignment="1" applyProtection="1">
      <alignment vertical="center"/>
      <protection locked="0"/>
    </xf>
  </cellXfs>
  <cellStyles count="7">
    <cellStyle name="Link" xfId="1" builtinId="8"/>
    <cellStyle name="Prozent" xfId="2" builtinId="5"/>
    <cellStyle name="Standard" xfId="0" builtinId="0"/>
    <cellStyle name="Standard 2" xfId="3" xr:uid="{00000000-0005-0000-0000-000003000000}"/>
    <cellStyle name="Standard 2 2" xfId="5" xr:uid="{5737812E-8529-4035-9727-C6DF31C29526}"/>
    <cellStyle name="Standard 2 2 2" xfId="6" xr:uid="{2257FB58-D670-483D-8B5F-CFAB7458FFD4}"/>
    <cellStyle name="Standard_Parameter2" xfId="4" xr:uid="{00000000-0005-0000-0000-000004000000}"/>
  </cellStyles>
  <dxfs count="13">
    <dxf>
      <font>
        <condense val="0"/>
        <extend val="0"/>
        <color auto="1"/>
      </font>
      <fill>
        <patternFill>
          <bgColor indexed="43"/>
        </patternFill>
      </fill>
    </dxf>
    <dxf>
      <fill>
        <patternFill>
          <bgColor indexed="26"/>
        </patternFill>
      </fill>
    </dxf>
    <dxf>
      <fill>
        <patternFill>
          <bgColor indexed="26"/>
        </patternFill>
      </fill>
    </dxf>
    <dxf>
      <font>
        <condense val="0"/>
        <extend val="0"/>
        <color indexed="9"/>
      </font>
      <fill>
        <patternFill patternType="none">
          <bgColor indexed="65"/>
        </patternFill>
      </fill>
    </dxf>
    <dxf>
      <font>
        <condense val="0"/>
        <extend val="0"/>
        <color indexed="9"/>
      </font>
    </dxf>
    <dxf>
      <font>
        <condense val="0"/>
        <extend val="0"/>
        <color auto="1"/>
      </font>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50" dropStyle="combo" dx="25" fmlaLink="'SO2'!$E$2" fmlaRange="'SO2'!$B$3:$B$28" sel="26" val="0"/>
</file>

<file path=xl/ctrlProps/ctrlProp2.xml><?xml version="1.0" encoding="utf-8"?>
<formControlPr xmlns="http://schemas.microsoft.com/office/spreadsheetml/2009/9/main" objectType="Drop" dropLines="15" dropStyle="combo" dx="25" fmlaLink="Teilnehmerdaten!$D$4" fmlaRange="Teilnehmerdaten!$G$5:$G$6" sel="2" val="0"/>
</file>

<file path=xl/ctrlProps/ctrlProp3.xml><?xml version="1.0" encoding="utf-8"?>
<formControlPr xmlns="http://schemas.microsoft.com/office/spreadsheetml/2009/9/main" objectType="Drop" dropLines="50" dropStyle="combo" dx="25" fmlaLink="Lagerung!$B$1" fmlaRange="Lagerung!$B$3:$B$9" sel="7" val="0"/>
</file>

<file path=xl/ctrlProps/ctrlProp4.xml><?xml version="1.0" encoding="utf-8"?>
<formControlPr xmlns="http://schemas.microsoft.com/office/spreadsheetml/2009/9/main" objectType="Drop" dropLines="50" dropStyle="combo" dx="25" fmlaLink="Lagerung!$D$1" fmlaRange="Lagerung!$B$3:$B$9" sel="7" val="0"/>
</file>

<file path=xl/ctrlProps/ctrlProp5.xml><?xml version="1.0" encoding="utf-8"?>
<formControlPr xmlns="http://schemas.microsoft.com/office/spreadsheetml/2009/9/main" objectType="Drop" dropLines="50" dropStyle="combo" dx="25" fmlaLink="'SO2'!$F$2" fmlaRange="'SO2'!$B$3:$B$28" sel="26" val="0"/>
</file>

<file path=xl/ctrlProps/ctrlProp6.xml><?xml version="1.0" encoding="utf-8"?>
<formControlPr xmlns="http://schemas.microsoft.com/office/spreadsheetml/2009/9/main" objectType="Drop" dropLines="50" dropStyle="combo" dx="25" fmlaLink="'SO2'!$G$2" fmlaRange="'SO2'!$B$3:$B$28" sel="2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39757</xdr:colOff>
      <xdr:row>41</xdr:row>
      <xdr:rowOff>143123</xdr:rowOff>
    </xdr:to>
    <xdr:pic>
      <xdr:nvPicPr>
        <xdr:cNvPr id="13374" name="Picture 1">
          <a:extLst>
            <a:ext uri="{FF2B5EF4-FFF2-40B4-BE49-F238E27FC236}">
              <a16:creationId xmlns:a16="http://schemas.microsoft.com/office/drawing/2014/main" id="{00000000-0008-0000-0100-00003E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880"/>
          <a:ext cx="5772647" cy="7458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38</xdr:row>
          <xdr:rowOff>7620</xdr:rowOff>
        </xdr:from>
        <xdr:to>
          <xdr:col>7</xdr:col>
          <xdr:colOff>609600</xdr:colOff>
          <xdr:row>39</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40</xdr:row>
          <xdr:rowOff>7620</xdr:rowOff>
        </xdr:from>
        <xdr:to>
          <xdr:col>7</xdr:col>
          <xdr:colOff>609600</xdr:colOff>
          <xdr:row>41</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83820</xdr:rowOff>
        </xdr:from>
        <xdr:to>
          <xdr:col>6</xdr:col>
          <xdr:colOff>922020</xdr:colOff>
          <xdr:row>16</xdr:row>
          <xdr:rowOff>365760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7620</xdr:rowOff>
        </xdr:from>
        <xdr:to>
          <xdr:col>7</xdr:col>
          <xdr:colOff>609600</xdr:colOff>
          <xdr:row>45</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7620</xdr:rowOff>
        </xdr:from>
        <xdr:to>
          <xdr:col>7</xdr:col>
          <xdr:colOff>609600</xdr:colOff>
          <xdr:row>47</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1</xdr:col>
          <xdr:colOff>30480</xdr:colOff>
          <xdr:row>42</xdr:row>
          <xdr:rowOff>7620</xdr:rowOff>
        </xdr:from>
        <xdr:ext cx="6088380" cy="220980"/>
        <xdr:sp macro="" textlink="">
          <xdr:nvSpPr>
            <xdr:cNvPr id="2145" name="Drop Down 97" hidden="1">
              <a:extLst>
                <a:ext uri="{63B3BB69-23CF-44E3-9099-C40C66FF867C}">
                  <a14:compatExt spid="_x0000_s2145"/>
                </a:ext>
                <a:ext uri="{FF2B5EF4-FFF2-40B4-BE49-F238E27FC236}">
                  <a16:creationId xmlns:a16="http://schemas.microsoft.com/office/drawing/2014/main" id="{42ED14E1-530A-4552-BFED-E3A2E0752B5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02b-ungesch&#252;tzt.xlsx" TargetMode="External"/><Relationship Id="rId1" Type="http://schemas.openxmlformats.org/officeDocument/2006/relationships/externalLinkPath" Target="ungeschuetzt/2023-02b-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pH-Wert"/>
      <sheetName val="Glutaminsre"/>
      <sheetName val="Xylit-Erythrit"/>
      <sheetName val="Stevio"/>
      <sheetName val="Sacc_Ace_Aspar"/>
      <sheetName val="Iod"/>
      <sheetName val="As"/>
      <sheetName val="Fett"/>
      <sheetName val="HBSZ"/>
      <sheetName val="Buttersäure"/>
      <sheetName val="BSME"/>
      <sheetName val="BenzoeSorbin"/>
      <sheetName val="Cyclamat"/>
      <sheetName val="Citronensä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omments" Target="../comments3.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5546875" customWidth="1"/>
    <col min="3" max="3" width="30.44140625" customWidth="1"/>
  </cols>
  <sheetData>
    <row r="1" spans="1:3" ht="30.75" customHeight="1" x14ac:dyDescent="0.3">
      <c r="A1" s="82" t="s">
        <v>42</v>
      </c>
      <c r="B1" s="83"/>
      <c r="C1" s="83"/>
    </row>
    <row r="2" spans="1:3" ht="51.9" customHeight="1" x14ac:dyDescent="0.25">
      <c r="A2" s="84" t="s">
        <v>69</v>
      </c>
      <c r="B2" s="85"/>
      <c r="C2" s="85"/>
    </row>
    <row r="3" spans="1:3" ht="74.25" customHeight="1" x14ac:dyDescent="0.25">
      <c r="A3" s="84" t="s">
        <v>70</v>
      </c>
      <c r="B3" s="84"/>
      <c r="C3" s="84"/>
    </row>
    <row r="4" spans="1:3" ht="80.400000000000006" customHeight="1" x14ac:dyDescent="0.35">
      <c r="A4" s="84" t="s">
        <v>71</v>
      </c>
      <c r="B4" s="85"/>
      <c r="C4" s="85"/>
    </row>
    <row r="5" spans="1:3" ht="30.45" customHeight="1" x14ac:dyDescent="0.3">
      <c r="A5" s="86"/>
      <c r="B5" s="86"/>
      <c r="C5" s="86"/>
    </row>
    <row r="6" spans="1:3" ht="30.45" customHeight="1" x14ac:dyDescent="0.25">
      <c r="A6" s="36" t="s">
        <v>43</v>
      </c>
    </row>
    <row r="7" spans="1:3" ht="54" customHeight="1" x14ac:dyDescent="0.25">
      <c r="A7" s="80" t="s">
        <v>44</v>
      </c>
      <c r="B7" s="81"/>
      <c r="C7" s="81"/>
    </row>
    <row r="9" spans="1:3" x14ac:dyDescent="0.25">
      <c r="A9" s="37" t="s">
        <v>45</v>
      </c>
      <c r="B9" s="37" t="s">
        <v>46</v>
      </c>
    </row>
    <row r="10" spans="1:3" ht="15.6" x14ac:dyDescent="0.25">
      <c r="A10" s="4">
        <v>1379</v>
      </c>
      <c r="B10" s="4">
        <v>1380</v>
      </c>
    </row>
    <row r="11" spans="1:3" ht="15.6" x14ac:dyDescent="0.25">
      <c r="A11" s="4">
        <v>179.34</v>
      </c>
      <c r="B11" s="4">
        <v>179</v>
      </c>
    </row>
    <row r="12" spans="1:3" ht="15.6" x14ac:dyDescent="0.25">
      <c r="A12" s="4">
        <v>80.12</v>
      </c>
      <c r="B12" s="4">
        <v>80.099999999999994</v>
      </c>
    </row>
    <row r="13" spans="1:3" ht="15.6" x14ac:dyDescent="0.25">
      <c r="A13" s="4">
        <v>7.8</v>
      </c>
      <c r="B13" s="35">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4140625" defaultRowHeight="15.6" x14ac:dyDescent="0.3"/>
  <cols>
    <col min="1" max="7" width="12.5546875" style="1" customWidth="1"/>
    <col min="8" max="16384" width="11.44140625" style="1"/>
  </cols>
  <sheetData>
    <row r="1" spans="1:8" x14ac:dyDescent="0.3">
      <c r="A1" s="1" t="s">
        <v>14</v>
      </c>
      <c r="H1" s="77">
        <f>COUNTA(A2:G38)</f>
        <v>0</v>
      </c>
    </row>
    <row r="2" spans="1:8" x14ac:dyDescent="0.3">
      <c r="A2" s="99"/>
      <c r="B2" s="99"/>
      <c r="C2" s="99"/>
      <c r="D2" s="99"/>
      <c r="E2" s="99"/>
      <c r="F2" s="99"/>
      <c r="G2" s="99"/>
    </row>
    <row r="3" spans="1:8" x14ac:dyDescent="0.3">
      <c r="A3" s="99"/>
      <c r="B3" s="99"/>
      <c r="C3" s="99"/>
      <c r="D3" s="99"/>
      <c r="E3" s="99"/>
      <c r="F3" s="99"/>
      <c r="G3" s="99"/>
    </row>
    <row r="4" spans="1:8" x14ac:dyDescent="0.3">
      <c r="A4" s="99"/>
      <c r="B4" s="99"/>
      <c r="C4" s="99"/>
      <c r="D4" s="99"/>
      <c r="E4" s="99"/>
      <c r="F4" s="99"/>
      <c r="G4" s="99"/>
    </row>
    <row r="5" spans="1:8" x14ac:dyDescent="0.3">
      <c r="A5" s="99"/>
      <c r="B5" s="99"/>
      <c r="C5" s="99"/>
      <c r="D5" s="99"/>
      <c r="E5" s="99"/>
      <c r="F5" s="99"/>
      <c r="G5" s="99"/>
    </row>
    <row r="6" spans="1:8" x14ac:dyDescent="0.3">
      <c r="A6" s="99"/>
      <c r="B6" s="99"/>
      <c r="C6" s="99"/>
      <c r="D6" s="99"/>
      <c r="E6" s="99"/>
      <c r="F6" s="99"/>
      <c r="G6" s="99"/>
    </row>
    <row r="7" spans="1:8" x14ac:dyDescent="0.3">
      <c r="A7" s="99"/>
      <c r="B7" s="99"/>
      <c r="C7" s="99"/>
      <c r="D7" s="99"/>
      <c r="E7" s="99"/>
      <c r="F7" s="99"/>
      <c r="G7" s="99"/>
    </row>
    <row r="8" spans="1:8" x14ac:dyDescent="0.3">
      <c r="A8" s="99"/>
      <c r="B8" s="99"/>
      <c r="C8" s="99"/>
      <c r="D8" s="99"/>
      <c r="E8" s="99"/>
      <c r="F8" s="99"/>
      <c r="G8" s="99"/>
    </row>
    <row r="9" spans="1:8" x14ac:dyDescent="0.3">
      <c r="A9" s="99"/>
      <c r="B9" s="99"/>
      <c r="C9" s="99"/>
      <c r="D9" s="99"/>
      <c r="E9" s="99"/>
      <c r="F9" s="99"/>
      <c r="G9" s="99"/>
    </row>
    <row r="10" spans="1:8" x14ac:dyDescent="0.3">
      <c r="A10" s="99"/>
      <c r="B10" s="99"/>
      <c r="C10" s="99"/>
      <c r="D10" s="99"/>
      <c r="E10" s="99"/>
      <c r="F10" s="99"/>
      <c r="G10" s="99"/>
    </row>
    <row r="11" spans="1:8" x14ac:dyDescent="0.3">
      <c r="A11" s="99"/>
      <c r="B11" s="99"/>
      <c r="C11" s="99"/>
      <c r="D11" s="99"/>
      <c r="E11" s="99"/>
      <c r="F11" s="99"/>
      <c r="G11" s="99"/>
    </row>
    <row r="12" spans="1:8" x14ac:dyDescent="0.3">
      <c r="A12" s="99"/>
      <c r="B12" s="99"/>
      <c r="C12" s="99"/>
      <c r="D12" s="99"/>
      <c r="E12" s="99"/>
      <c r="F12" s="99"/>
      <c r="G12" s="99"/>
    </row>
    <row r="13" spans="1:8" x14ac:dyDescent="0.3">
      <c r="A13" s="99"/>
      <c r="B13" s="99"/>
      <c r="C13" s="99"/>
      <c r="D13" s="99"/>
      <c r="E13" s="99"/>
      <c r="F13" s="99"/>
      <c r="G13" s="99"/>
    </row>
    <row r="14" spans="1:8" x14ac:dyDescent="0.3">
      <c r="A14" s="99"/>
      <c r="B14" s="99"/>
      <c r="C14" s="99"/>
      <c r="D14" s="99"/>
      <c r="E14" s="99"/>
      <c r="F14" s="99"/>
      <c r="G14" s="99"/>
    </row>
    <row r="15" spans="1:8" x14ac:dyDescent="0.3">
      <c r="A15" s="99"/>
      <c r="B15" s="99"/>
      <c r="C15" s="99"/>
      <c r="D15" s="99"/>
      <c r="E15" s="99"/>
      <c r="F15" s="99"/>
      <c r="G15" s="99"/>
    </row>
    <row r="16" spans="1:8" x14ac:dyDescent="0.3">
      <c r="A16" s="99"/>
      <c r="B16" s="99"/>
      <c r="C16" s="99"/>
      <c r="D16" s="99"/>
      <c r="E16" s="99"/>
      <c r="F16" s="99"/>
      <c r="G16" s="99"/>
    </row>
    <row r="17" spans="1:7" x14ac:dyDescent="0.3">
      <c r="A17" s="99"/>
      <c r="B17" s="99"/>
      <c r="C17" s="99"/>
      <c r="D17" s="99"/>
      <c r="E17" s="99"/>
      <c r="F17" s="99"/>
      <c r="G17" s="99"/>
    </row>
    <row r="18" spans="1:7" x14ac:dyDescent="0.3">
      <c r="A18" s="99"/>
      <c r="B18" s="99"/>
      <c r="C18" s="99"/>
      <c r="D18" s="99"/>
      <c r="E18" s="99"/>
      <c r="F18" s="99"/>
      <c r="G18" s="99"/>
    </row>
    <row r="19" spans="1:7" x14ac:dyDescent="0.3">
      <c r="A19" s="99"/>
      <c r="B19" s="99"/>
      <c r="C19" s="99"/>
      <c r="D19" s="99"/>
      <c r="E19" s="99"/>
      <c r="F19" s="99"/>
      <c r="G19" s="99"/>
    </row>
    <row r="20" spans="1:7" x14ac:dyDescent="0.3">
      <c r="A20" s="99"/>
      <c r="B20" s="99"/>
      <c r="C20" s="99"/>
      <c r="D20" s="99"/>
      <c r="E20" s="99"/>
      <c r="F20" s="99"/>
      <c r="G20" s="99"/>
    </row>
    <row r="21" spans="1:7" x14ac:dyDescent="0.3">
      <c r="A21" s="99"/>
      <c r="B21" s="99"/>
      <c r="C21" s="99"/>
      <c r="D21" s="99"/>
      <c r="E21" s="99"/>
      <c r="F21" s="99"/>
      <c r="G21" s="99"/>
    </row>
    <row r="22" spans="1:7" x14ac:dyDescent="0.3">
      <c r="A22" s="99"/>
      <c r="B22" s="99"/>
      <c r="C22" s="99"/>
      <c r="D22" s="99"/>
      <c r="E22" s="99"/>
      <c r="F22" s="99"/>
      <c r="G22" s="99"/>
    </row>
    <row r="23" spans="1:7" x14ac:dyDescent="0.3">
      <c r="A23" s="99"/>
      <c r="B23" s="99"/>
      <c r="C23" s="99"/>
      <c r="D23" s="99"/>
      <c r="E23" s="99"/>
      <c r="F23" s="99"/>
      <c r="G23" s="99"/>
    </row>
    <row r="24" spans="1:7" x14ac:dyDescent="0.3">
      <c r="A24" s="99"/>
      <c r="B24" s="99"/>
      <c r="C24" s="99"/>
      <c r="D24" s="99"/>
      <c r="E24" s="99"/>
      <c r="F24" s="99"/>
      <c r="G24" s="99"/>
    </row>
    <row r="25" spans="1:7" x14ac:dyDescent="0.3">
      <c r="A25" s="99"/>
      <c r="B25" s="99"/>
      <c r="C25" s="99"/>
      <c r="D25" s="99"/>
      <c r="E25" s="99"/>
      <c r="F25" s="99"/>
      <c r="G25" s="99"/>
    </row>
    <row r="26" spans="1:7" x14ac:dyDescent="0.3">
      <c r="A26" s="99"/>
      <c r="B26" s="99"/>
      <c r="C26" s="99"/>
      <c r="D26" s="99"/>
      <c r="E26" s="99"/>
      <c r="F26" s="99"/>
      <c r="G26" s="99"/>
    </row>
    <row r="27" spans="1:7" x14ac:dyDescent="0.3">
      <c r="A27" s="99"/>
      <c r="B27" s="99"/>
      <c r="C27" s="99"/>
      <c r="D27" s="99"/>
      <c r="E27" s="99"/>
      <c r="F27" s="99"/>
      <c r="G27" s="99"/>
    </row>
    <row r="28" spans="1:7" x14ac:dyDescent="0.3">
      <c r="A28" s="99"/>
      <c r="B28" s="99"/>
      <c r="C28" s="99"/>
      <c r="D28" s="99"/>
      <c r="E28" s="99"/>
      <c r="F28" s="99"/>
      <c r="G28" s="99"/>
    </row>
    <row r="29" spans="1:7" x14ac:dyDescent="0.3">
      <c r="A29" s="99"/>
      <c r="B29" s="99"/>
      <c r="C29" s="99"/>
      <c r="D29" s="99"/>
      <c r="E29" s="99"/>
      <c r="F29" s="99"/>
      <c r="G29" s="99"/>
    </row>
    <row r="30" spans="1:7" x14ac:dyDescent="0.3">
      <c r="A30" s="99"/>
      <c r="B30" s="99"/>
      <c r="C30" s="99"/>
      <c r="D30" s="99"/>
      <c r="E30" s="99"/>
      <c r="F30" s="99"/>
      <c r="G30" s="99"/>
    </row>
    <row r="31" spans="1:7" x14ac:dyDescent="0.3">
      <c r="A31" s="99"/>
      <c r="B31" s="99"/>
      <c r="C31" s="99"/>
      <c r="D31" s="99"/>
      <c r="E31" s="99"/>
      <c r="F31" s="99"/>
      <c r="G31" s="99"/>
    </row>
    <row r="32" spans="1:7" x14ac:dyDescent="0.3">
      <c r="A32" s="99"/>
      <c r="B32" s="99"/>
      <c r="C32" s="99"/>
      <c r="D32" s="99"/>
      <c r="E32" s="99"/>
      <c r="F32" s="99"/>
      <c r="G32" s="99"/>
    </row>
    <row r="33" spans="1:7" x14ac:dyDescent="0.3">
      <c r="A33" s="99"/>
      <c r="B33" s="99"/>
      <c r="C33" s="99"/>
      <c r="D33" s="99"/>
      <c r="E33" s="99"/>
      <c r="F33" s="99"/>
      <c r="G33" s="99"/>
    </row>
    <row r="34" spans="1:7" x14ac:dyDescent="0.3">
      <c r="A34" s="99"/>
      <c r="B34" s="99"/>
      <c r="C34" s="99"/>
      <c r="D34" s="99"/>
      <c r="E34" s="99"/>
      <c r="F34" s="99"/>
      <c r="G34" s="99"/>
    </row>
    <row r="35" spans="1:7" x14ac:dyDescent="0.3">
      <c r="A35" s="99"/>
      <c r="B35" s="99"/>
      <c r="C35" s="99"/>
      <c r="D35" s="99"/>
      <c r="E35" s="99"/>
      <c r="F35" s="99"/>
      <c r="G35" s="99"/>
    </row>
    <row r="36" spans="1:7" x14ac:dyDescent="0.3">
      <c r="A36" s="99"/>
      <c r="B36" s="99"/>
      <c r="C36" s="99"/>
      <c r="D36" s="99"/>
      <c r="E36" s="99"/>
      <c r="F36" s="99"/>
      <c r="G36" s="99"/>
    </row>
    <row r="37" spans="1:7" x14ac:dyDescent="0.3">
      <c r="A37" s="99"/>
      <c r="B37" s="99"/>
      <c r="C37" s="99"/>
      <c r="D37" s="99"/>
      <c r="E37" s="99"/>
      <c r="F37" s="99"/>
      <c r="G37" s="99"/>
    </row>
    <row r="38" spans="1:7" x14ac:dyDescent="0.3">
      <c r="A38" s="99"/>
      <c r="B38" s="99"/>
      <c r="C38" s="99"/>
      <c r="D38" s="99"/>
      <c r="E38" s="99"/>
      <c r="F38" s="99"/>
      <c r="G38" s="99"/>
    </row>
  </sheetData>
  <sheetProtection algorithmName="SHA-512" hashValue="ZYMvnLpt8amARvokZBly3RRs6yEQ4lGKgRbzz7g6TSenrd75ODS46y8V60nJytQyYF3KQn9014wZrHC6yO46lg==" saltValue="TeSQTOpXHf/jbCZwh46nZQ=="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G28"/>
  <sheetViews>
    <sheetView workbookViewId="0">
      <selection activeCell="A2" sqref="A2:G2"/>
    </sheetView>
  </sheetViews>
  <sheetFormatPr baseColWidth="10" defaultColWidth="11.44140625" defaultRowHeight="15.6" x14ac:dyDescent="0.3"/>
  <cols>
    <col min="1" max="1" width="24.44140625" style="15" customWidth="1"/>
    <col min="2" max="2" width="55.109375" style="54" customWidth="1"/>
    <col min="3" max="3" width="11.44140625" style="15"/>
    <col min="4" max="4" width="26.6640625" style="15" bestFit="1" customWidth="1"/>
    <col min="5" max="16384" width="11.44140625" style="15"/>
  </cols>
  <sheetData>
    <row r="1" spans="1:7" ht="16.2" thickBot="1" x14ac:dyDescent="0.35">
      <c r="A1" s="21" t="str">
        <f>Ergebnisse!A23</f>
        <v>Probe 1, SO2-Gehalt</v>
      </c>
      <c r="B1" s="50"/>
      <c r="C1" s="15">
        <f>MAX($A$3:$A$28)-1</f>
        <v>25</v>
      </c>
      <c r="E1" s="136" t="s">
        <v>104</v>
      </c>
      <c r="F1" s="136" t="s">
        <v>105</v>
      </c>
      <c r="G1" s="136" t="s">
        <v>174</v>
      </c>
    </row>
    <row r="2" spans="1:7" ht="16.2" thickTop="1" x14ac:dyDescent="0.25">
      <c r="A2" s="26"/>
      <c r="B2" s="51" t="s">
        <v>22</v>
      </c>
      <c r="C2" s="15" t="s">
        <v>24</v>
      </c>
      <c r="E2" s="15">
        <v>26</v>
      </c>
      <c r="F2" s="15">
        <v>26</v>
      </c>
      <c r="G2" s="15">
        <v>26</v>
      </c>
    </row>
    <row r="3" spans="1:7" x14ac:dyDescent="0.3">
      <c r="A3" s="17">
        <v>1</v>
      </c>
      <c r="B3" s="52" t="s">
        <v>58</v>
      </c>
      <c r="C3" s="16"/>
      <c r="D3" s="67" t="s">
        <v>106</v>
      </c>
    </row>
    <row r="4" spans="1:7" x14ac:dyDescent="0.3">
      <c r="A4" s="17">
        <v>2</v>
      </c>
      <c r="B4" s="52" t="s">
        <v>155</v>
      </c>
      <c r="C4" s="16"/>
      <c r="D4" s="67" t="s">
        <v>128</v>
      </c>
    </row>
    <row r="5" spans="1:7" ht="26.4" x14ac:dyDescent="0.3">
      <c r="A5" s="17">
        <v>3</v>
      </c>
      <c r="B5" s="52" t="s">
        <v>73</v>
      </c>
      <c r="C5" s="28"/>
      <c r="D5" s="67" t="s">
        <v>128</v>
      </c>
    </row>
    <row r="6" spans="1:7" ht="26.4" x14ac:dyDescent="0.3">
      <c r="A6" s="17">
        <v>4</v>
      </c>
      <c r="B6" s="52" t="s">
        <v>74</v>
      </c>
      <c r="C6" s="28" t="s">
        <v>25</v>
      </c>
      <c r="D6" s="67" t="s">
        <v>128</v>
      </c>
    </row>
    <row r="7" spans="1:7" x14ac:dyDescent="0.3">
      <c r="A7" s="17">
        <v>5</v>
      </c>
      <c r="B7" s="52" t="s">
        <v>75</v>
      </c>
      <c r="C7" s="28"/>
      <c r="D7" s="67" t="s">
        <v>106</v>
      </c>
    </row>
    <row r="8" spans="1:7" ht="26.4" x14ac:dyDescent="0.3">
      <c r="A8" s="17">
        <v>6</v>
      </c>
      <c r="B8" s="52" t="s">
        <v>76</v>
      </c>
      <c r="C8" s="28" t="s">
        <v>25</v>
      </c>
      <c r="D8" s="67" t="s">
        <v>106</v>
      </c>
    </row>
    <row r="9" spans="1:7" x14ac:dyDescent="0.3">
      <c r="A9" s="17">
        <v>7</v>
      </c>
      <c r="B9" s="52" t="s">
        <v>82</v>
      </c>
      <c r="C9" s="28"/>
      <c r="D9" s="16" t="s">
        <v>107</v>
      </c>
    </row>
    <row r="10" spans="1:7" x14ac:dyDescent="0.3">
      <c r="A10" s="17">
        <v>8</v>
      </c>
      <c r="B10" s="52" t="s">
        <v>83</v>
      </c>
      <c r="C10" s="28"/>
      <c r="D10" s="67" t="s">
        <v>107</v>
      </c>
    </row>
    <row r="11" spans="1:7" ht="42" x14ac:dyDescent="0.3">
      <c r="A11" s="17">
        <v>9</v>
      </c>
      <c r="B11" s="52" t="s">
        <v>125</v>
      </c>
      <c r="C11" s="28"/>
      <c r="D11" s="67" t="s">
        <v>130</v>
      </c>
    </row>
    <row r="12" spans="1:7" x14ac:dyDescent="0.3">
      <c r="A12" s="17">
        <v>10</v>
      </c>
      <c r="B12" s="52" t="s">
        <v>103</v>
      </c>
      <c r="C12" s="28"/>
      <c r="D12" s="16" t="s">
        <v>109</v>
      </c>
    </row>
    <row r="13" spans="1:7" ht="28.8" x14ac:dyDescent="0.3">
      <c r="A13" s="17">
        <v>11</v>
      </c>
      <c r="B13" s="52" t="s">
        <v>139</v>
      </c>
      <c r="C13" s="28"/>
      <c r="D13" s="67" t="s">
        <v>117</v>
      </c>
    </row>
    <row r="14" spans="1:7" x14ac:dyDescent="0.3">
      <c r="A14" s="17">
        <v>12</v>
      </c>
      <c r="B14" s="68" t="s">
        <v>110</v>
      </c>
      <c r="C14" s="28"/>
      <c r="D14" s="16" t="s">
        <v>119</v>
      </c>
    </row>
    <row r="15" spans="1:7" x14ac:dyDescent="0.3">
      <c r="A15" s="17">
        <v>13</v>
      </c>
      <c r="B15" s="68" t="s">
        <v>108</v>
      </c>
      <c r="C15" s="28"/>
      <c r="D15" s="16" t="s">
        <v>114</v>
      </c>
    </row>
    <row r="16" spans="1:7" x14ac:dyDescent="0.3">
      <c r="A16" s="17">
        <v>14</v>
      </c>
      <c r="B16" s="68" t="s">
        <v>122</v>
      </c>
      <c r="C16" s="28"/>
      <c r="D16" s="16" t="s">
        <v>123</v>
      </c>
    </row>
    <row r="17" spans="1:4" x14ac:dyDescent="0.3">
      <c r="A17" s="17">
        <v>15</v>
      </c>
      <c r="B17" s="52" t="s">
        <v>111</v>
      </c>
      <c r="C17" s="28"/>
      <c r="D17" s="67" t="s">
        <v>106</v>
      </c>
    </row>
    <row r="18" spans="1:4" ht="42" x14ac:dyDescent="0.3">
      <c r="A18" s="17">
        <v>16</v>
      </c>
      <c r="B18" s="52" t="s">
        <v>126</v>
      </c>
      <c r="C18" s="28"/>
      <c r="D18" s="67" t="s">
        <v>118</v>
      </c>
    </row>
    <row r="19" spans="1:4" x14ac:dyDescent="0.3">
      <c r="A19" s="17">
        <v>17</v>
      </c>
      <c r="B19" s="52" t="s">
        <v>112</v>
      </c>
      <c r="C19" s="28"/>
      <c r="D19" s="67" t="s">
        <v>129</v>
      </c>
    </row>
    <row r="20" spans="1:4" x14ac:dyDescent="0.3">
      <c r="A20" s="17">
        <v>18</v>
      </c>
      <c r="B20" s="52" t="s">
        <v>113</v>
      </c>
      <c r="C20" s="28"/>
      <c r="D20" s="67" t="s">
        <v>115</v>
      </c>
    </row>
    <row r="21" spans="1:4" ht="26.4" x14ac:dyDescent="0.3">
      <c r="A21" s="17">
        <v>19</v>
      </c>
      <c r="B21" s="52" t="s">
        <v>116</v>
      </c>
      <c r="C21" s="28"/>
      <c r="D21" s="67" t="s">
        <v>131</v>
      </c>
    </row>
    <row r="22" spans="1:4" x14ac:dyDescent="0.3">
      <c r="A22" s="17">
        <v>20</v>
      </c>
      <c r="B22" s="52" t="s">
        <v>120</v>
      </c>
      <c r="C22" s="28"/>
      <c r="D22" s="67" t="s">
        <v>132</v>
      </c>
    </row>
    <row r="23" spans="1:4" x14ac:dyDescent="0.3">
      <c r="A23" s="17">
        <v>21</v>
      </c>
      <c r="B23" s="52" t="s">
        <v>121</v>
      </c>
      <c r="C23" s="28"/>
      <c r="D23" s="67" t="s">
        <v>132</v>
      </c>
    </row>
    <row r="24" spans="1:4" x14ac:dyDescent="0.3">
      <c r="A24" s="17">
        <v>22</v>
      </c>
      <c r="B24" s="52" t="s">
        <v>124</v>
      </c>
      <c r="C24" s="28"/>
      <c r="D24" s="73" t="s">
        <v>133</v>
      </c>
    </row>
    <row r="25" spans="1:4" x14ac:dyDescent="0.3">
      <c r="A25" s="17">
        <v>23</v>
      </c>
      <c r="B25" s="52" t="s">
        <v>127</v>
      </c>
      <c r="C25" s="28"/>
      <c r="D25" s="67" t="s">
        <v>134</v>
      </c>
    </row>
    <row r="26" spans="1:4" x14ac:dyDescent="0.3">
      <c r="A26" s="17">
        <v>24</v>
      </c>
      <c r="B26" s="52" t="s">
        <v>156</v>
      </c>
      <c r="C26" s="28"/>
      <c r="D26" s="79" t="s">
        <v>106</v>
      </c>
    </row>
    <row r="27" spans="1:4" x14ac:dyDescent="0.3">
      <c r="A27" s="17">
        <v>25</v>
      </c>
      <c r="B27" s="52" t="s">
        <v>3</v>
      </c>
      <c r="C27" s="27"/>
      <c r="D27" s="16"/>
    </row>
    <row r="28" spans="1:4" x14ac:dyDescent="0.3">
      <c r="A28" s="17">
        <v>26</v>
      </c>
      <c r="B28" s="53"/>
      <c r="D28" s="16"/>
    </row>
  </sheetData>
  <phoneticPr fontId="0" type="noConversion"/>
  <conditionalFormatting sqref="B22">
    <cfRule type="expression" dxfId="12" priority="4" stopIfTrue="1">
      <formula>#REF!-$H$3=0</formula>
    </cfRule>
  </conditionalFormatting>
  <conditionalFormatting sqref="B23">
    <cfRule type="expression" dxfId="11" priority="3" stopIfTrue="1">
      <formula>#REF!-$H$3=0</formula>
    </cfRule>
  </conditionalFormatting>
  <conditionalFormatting sqref="D24">
    <cfRule type="expression" dxfId="10" priority="1"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9"/>
  <sheetViews>
    <sheetView workbookViewId="0">
      <selection activeCell="A2" sqref="A2:G2"/>
    </sheetView>
  </sheetViews>
  <sheetFormatPr baseColWidth="10" defaultRowHeight="13.8" x14ac:dyDescent="0.25"/>
  <cols>
    <col min="1" max="1" width="8.88671875" bestFit="1" customWidth="1"/>
    <col min="2" max="2" width="39.5546875" customWidth="1"/>
  </cols>
  <sheetData>
    <row r="1" spans="1:4" ht="31.8" thickBot="1" x14ac:dyDescent="0.35">
      <c r="A1" s="19" t="s">
        <v>93</v>
      </c>
      <c r="B1" s="20">
        <v>7</v>
      </c>
      <c r="C1" s="16">
        <f>MAX($A$3:$A$9)-1</f>
        <v>6</v>
      </c>
      <c r="D1">
        <v>7</v>
      </c>
    </row>
    <row r="2" spans="1:4" ht="16.2" thickTop="1" x14ac:dyDescent="0.3">
      <c r="A2" s="18" t="s">
        <v>21</v>
      </c>
      <c r="B2" s="18" t="s">
        <v>22</v>
      </c>
      <c r="C2" s="16" t="s">
        <v>23</v>
      </c>
    </row>
    <row r="3" spans="1:4" ht="15.6" x14ac:dyDescent="0.3">
      <c r="A3" s="17">
        <v>1</v>
      </c>
      <c r="B3" s="52" t="s">
        <v>94</v>
      </c>
      <c r="C3" s="16"/>
    </row>
    <row r="4" spans="1:4" ht="15.6" x14ac:dyDescent="0.3">
      <c r="A4" s="17">
        <v>2</v>
      </c>
      <c r="B4" s="52" t="s">
        <v>95</v>
      </c>
      <c r="C4" s="16"/>
    </row>
    <row r="5" spans="1:4" ht="15.6" x14ac:dyDescent="0.3">
      <c r="A5" s="17">
        <v>3</v>
      </c>
      <c r="B5" s="52" t="s">
        <v>99</v>
      </c>
      <c r="C5" s="28"/>
    </row>
    <row r="6" spans="1:4" x14ac:dyDescent="0.25">
      <c r="A6" s="17">
        <v>4</v>
      </c>
      <c r="B6" s="52" t="s">
        <v>96</v>
      </c>
    </row>
    <row r="7" spans="1:4" ht="15.6" x14ac:dyDescent="0.3">
      <c r="A7" s="17">
        <v>5</v>
      </c>
      <c r="B7" s="52" t="s">
        <v>135</v>
      </c>
      <c r="C7" s="28"/>
    </row>
    <row r="8" spans="1:4" ht="15.6" x14ac:dyDescent="0.3">
      <c r="A8" s="17">
        <v>6</v>
      </c>
      <c r="B8" s="52" t="s">
        <v>98</v>
      </c>
      <c r="C8" s="28" t="s">
        <v>25</v>
      </c>
    </row>
    <row r="9" spans="1:4" x14ac:dyDescent="0.25">
      <c r="A9" s="17">
        <v>7</v>
      </c>
    </row>
  </sheetData>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
  <sheetViews>
    <sheetView workbookViewId="0">
      <selection sqref="A1:C1"/>
    </sheetView>
  </sheetViews>
  <sheetFormatPr baseColWidth="10" defaultColWidth="11.44140625" defaultRowHeight="13.8" x14ac:dyDescent="0.25"/>
  <cols>
    <col min="1" max="16384" width="11.44140625" style="65"/>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19836-75DC-4312-B7C1-F6DC70334C7B}">
  <dimension ref="A1:C7"/>
  <sheetViews>
    <sheetView workbookViewId="0">
      <selection activeCell="A14" sqref="A14:H14"/>
    </sheetView>
  </sheetViews>
  <sheetFormatPr baseColWidth="10" defaultColWidth="11.44140625" defaultRowHeight="13.8" x14ac:dyDescent="0.25"/>
  <cols>
    <col min="1" max="3" width="27.5546875" style="104" customWidth="1"/>
    <col min="4" max="16384" width="11.44140625" style="104"/>
  </cols>
  <sheetData>
    <row r="1" spans="1:3" s="101" customFormat="1" ht="15.6" x14ac:dyDescent="0.25">
      <c r="A1" s="100" t="s">
        <v>63</v>
      </c>
      <c r="B1" s="100"/>
      <c r="C1" s="100"/>
    </row>
    <row r="2" spans="1:3" s="101" customFormat="1" ht="79.650000000000006" customHeight="1" x14ac:dyDescent="0.25">
      <c r="A2" s="102" t="s">
        <v>157</v>
      </c>
      <c r="B2" s="103"/>
      <c r="C2" s="103"/>
    </row>
    <row r="3" spans="1:3" s="101" customFormat="1" ht="66.150000000000006" customHeight="1" x14ac:dyDescent="0.25">
      <c r="A3" s="102" t="s">
        <v>64</v>
      </c>
      <c r="B3" s="103"/>
      <c r="C3" s="103"/>
    </row>
    <row r="4" spans="1:3" s="101" customFormat="1" ht="45" customHeight="1" x14ac:dyDescent="0.25">
      <c r="A4" s="102" t="s">
        <v>65</v>
      </c>
      <c r="B4" s="103"/>
      <c r="C4" s="103"/>
    </row>
    <row r="5" spans="1:3" s="101" customFormat="1" ht="45" customHeight="1" x14ac:dyDescent="0.25">
      <c r="A5" s="102" t="s">
        <v>66</v>
      </c>
      <c r="B5" s="102"/>
      <c r="C5" s="102"/>
    </row>
    <row r="6" spans="1:3" s="101" customFormat="1" ht="70.05" customHeight="1" x14ac:dyDescent="0.25">
      <c r="A6" s="102" t="s">
        <v>67</v>
      </c>
      <c r="B6" s="103"/>
      <c r="C6" s="103"/>
    </row>
    <row r="7" spans="1:3" s="101" customFormat="1" ht="65.25" customHeight="1" x14ac:dyDescent="0.25">
      <c r="A7" s="102" t="s">
        <v>68</v>
      </c>
      <c r="B7" s="103"/>
      <c r="C7" s="103"/>
    </row>
  </sheetData>
  <sheetProtection algorithmName="SHA-512" hashValue="kFeQJs68SoWJsxw/ponUlN9zkmhkwnVT4tZAE5X/IJWNF1Hdv2eWCE8JZDhPmbBjA//XcYJ0vkFNrlhSSCevlw==" saltValue="TeEZ8/LKg5VFqoIbkz/jRw=="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4A208-A765-4181-980E-3A35D0B571CD}">
  <dimension ref="A1:D16"/>
  <sheetViews>
    <sheetView workbookViewId="0"/>
  </sheetViews>
  <sheetFormatPr baseColWidth="10" defaultColWidth="11.44140625" defaultRowHeight="15.6" x14ac:dyDescent="0.3"/>
  <cols>
    <col min="1" max="3" width="27.5546875" style="110" customWidth="1"/>
    <col min="4" max="16384" width="11.44140625" style="110"/>
  </cols>
  <sheetData>
    <row r="1" spans="1:4" s="106" customFormat="1" x14ac:dyDescent="0.25">
      <c r="A1" s="105" t="s">
        <v>5</v>
      </c>
      <c r="B1" s="105"/>
      <c r="C1" s="105"/>
      <c r="D1" s="105"/>
    </row>
    <row r="2" spans="1:4" s="106" customFormat="1" ht="72" customHeight="1" x14ac:dyDescent="0.25">
      <c r="A2" s="107" t="s">
        <v>17</v>
      </c>
      <c r="B2" s="108"/>
      <c r="C2" s="108"/>
    </row>
    <row r="3" spans="1:4" s="106" customFormat="1" ht="59.4" customHeight="1" x14ac:dyDescent="0.25">
      <c r="A3" s="107" t="s">
        <v>18</v>
      </c>
      <c r="B3" s="108"/>
      <c r="C3" s="108"/>
    </row>
    <row r="4" spans="1:4" s="106" customFormat="1" ht="108" customHeight="1" x14ac:dyDescent="0.25">
      <c r="A4" s="107" t="s">
        <v>19</v>
      </c>
      <c r="B4" s="108"/>
      <c r="C4" s="108"/>
    </row>
    <row r="5" spans="1:4" s="106" customFormat="1" ht="154.5" customHeight="1" x14ac:dyDescent="0.25">
      <c r="A5" s="107" t="s">
        <v>100</v>
      </c>
      <c r="B5" s="107"/>
      <c r="C5" s="107"/>
    </row>
    <row r="6" spans="1:4" s="106" customFormat="1" ht="141.9" customHeight="1" x14ac:dyDescent="0.25">
      <c r="A6" s="107" t="s">
        <v>20</v>
      </c>
      <c r="B6" s="107"/>
      <c r="C6" s="107"/>
    </row>
    <row r="7" spans="1:4" s="106" customFormat="1" ht="195.15" customHeight="1" x14ac:dyDescent="0.25">
      <c r="A7" s="107" t="s">
        <v>158</v>
      </c>
      <c r="B7" s="108"/>
      <c r="C7" s="108"/>
    </row>
    <row r="8" spans="1:4" s="106" customFormat="1" ht="79.650000000000006" customHeight="1" x14ac:dyDescent="0.25">
      <c r="A8" s="107" t="s">
        <v>41</v>
      </c>
      <c r="B8" s="108"/>
      <c r="C8" s="108"/>
    </row>
    <row r="9" spans="1:4" x14ac:dyDescent="0.3">
      <c r="A9" s="109"/>
      <c r="B9" s="109"/>
      <c r="C9" s="109"/>
    </row>
    <row r="10" spans="1:4" x14ac:dyDescent="0.3">
      <c r="A10" s="109"/>
      <c r="B10" s="109"/>
      <c r="C10" s="109"/>
    </row>
    <row r="11" spans="1:4" x14ac:dyDescent="0.3">
      <c r="A11" s="109"/>
      <c r="B11" s="109"/>
      <c r="C11" s="109"/>
    </row>
    <row r="12" spans="1:4" x14ac:dyDescent="0.3">
      <c r="A12" s="109"/>
      <c r="B12" s="109"/>
      <c r="C12" s="109"/>
    </row>
    <row r="13" spans="1:4" x14ac:dyDescent="0.3">
      <c r="A13" s="109"/>
      <c r="B13" s="109"/>
      <c r="C13" s="109"/>
    </row>
    <row r="14" spans="1:4" x14ac:dyDescent="0.3">
      <c r="A14" s="109"/>
      <c r="B14" s="109"/>
      <c r="C14" s="109"/>
    </row>
    <row r="15" spans="1:4" x14ac:dyDescent="0.3">
      <c r="A15" s="109"/>
      <c r="B15" s="109"/>
      <c r="C15" s="109"/>
    </row>
    <row r="16" spans="1:4" x14ac:dyDescent="0.3">
      <c r="A16" s="109"/>
      <c r="B16" s="109"/>
      <c r="C16" s="109"/>
    </row>
  </sheetData>
  <sheetProtection algorithmName="SHA-512" hashValue="YBJ9no0RcojcoDLprnUesj9DhLHq90s9kaMZYC0RPDwEdk9rnyCIUMiHI3lDHHFEUqWpPEZnQH4vpF/0CQ3R2w==" saltValue="NOACG0wBdAvNk6XgaPxbp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DB61-01DE-4364-BF3E-586CE8AC7AED}">
  <sheetPr>
    <pageSetUpPr fitToPage="1"/>
  </sheetPr>
  <dimension ref="A1:E11"/>
  <sheetViews>
    <sheetView workbookViewId="0">
      <selection sqref="A1:C1"/>
    </sheetView>
  </sheetViews>
  <sheetFormatPr baseColWidth="10" defaultColWidth="11.44140625" defaultRowHeight="15.6" x14ac:dyDescent="0.3"/>
  <cols>
    <col min="1" max="3" width="27.5546875" style="112" customWidth="1"/>
    <col min="4" max="16384" width="11.44140625" style="112"/>
  </cols>
  <sheetData>
    <row r="1" spans="1:5" ht="27.75" customHeight="1" x14ac:dyDescent="0.3">
      <c r="A1" s="111" t="s">
        <v>159</v>
      </c>
      <c r="B1" s="111"/>
      <c r="C1" s="111"/>
    </row>
    <row r="2" spans="1:5" s="113" customFormat="1" ht="100.05" customHeight="1" x14ac:dyDescent="0.25">
      <c r="A2" s="107" t="s">
        <v>160</v>
      </c>
      <c r="B2" s="108"/>
      <c r="C2" s="108"/>
      <c r="E2" s="114"/>
    </row>
    <row r="3" spans="1:5" s="113" customFormat="1" ht="45" customHeight="1" x14ac:dyDescent="0.25">
      <c r="A3" s="107" t="s">
        <v>161</v>
      </c>
      <c r="B3" s="108"/>
      <c r="C3" s="108"/>
      <c r="E3" s="114"/>
    </row>
    <row r="4" spans="1:5" s="113" customFormat="1" ht="66.75" customHeight="1" x14ac:dyDescent="0.25">
      <c r="A4" s="115" t="s">
        <v>162</v>
      </c>
      <c r="B4" s="116"/>
      <c r="C4" s="117"/>
      <c r="E4" s="114"/>
    </row>
    <row r="5" spans="1:5" ht="31.2" x14ac:dyDescent="0.3">
      <c r="A5" s="118" t="s">
        <v>26</v>
      </c>
      <c r="B5" s="118" t="s">
        <v>40</v>
      </c>
    </row>
    <row r="6" spans="1:5" x14ac:dyDescent="0.3">
      <c r="A6" s="119">
        <v>1379</v>
      </c>
      <c r="B6" s="119">
        <v>1380</v>
      </c>
    </row>
    <row r="7" spans="1:5" x14ac:dyDescent="0.3">
      <c r="A7" s="119">
        <v>179.34</v>
      </c>
      <c r="B7" s="119">
        <v>179</v>
      </c>
    </row>
    <row r="8" spans="1:5" x14ac:dyDescent="0.3">
      <c r="A8" s="119">
        <v>80.12</v>
      </c>
      <c r="B8" s="119">
        <v>80.099999999999994</v>
      </c>
    </row>
    <row r="9" spans="1:5" x14ac:dyDescent="0.3">
      <c r="A9" s="119">
        <v>7.8</v>
      </c>
      <c r="B9" s="120">
        <v>7.8</v>
      </c>
    </row>
    <row r="10" spans="1:5" ht="24" hidden="1" customHeight="1" x14ac:dyDescent="0.3">
      <c r="A10" s="121"/>
      <c r="B10" s="122"/>
      <c r="C10" s="122"/>
    </row>
    <row r="11" spans="1:5" x14ac:dyDescent="0.3">
      <c r="A11" s="119">
        <v>7.8320000000000001E-2</v>
      </c>
      <c r="B11" s="123">
        <v>7.8299999999999995E-2</v>
      </c>
    </row>
  </sheetData>
  <sheetProtection algorithmName="SHA-512" hashValue="stHIHJhV6ByFDGxQ6U7PwW7LlLWnE2SgKE3JjqeUI9ZLuaAOefBv7MmJ5YxMh8Cq0AB+GaUFVUFE+chR9zDo7Q==" saltValue="Im+AB/z+wpOhVBH9lpGgc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D0ED1-A389-4386-B941-26CB82B98249}">
  <dimension ref="A1:H20"/>
  <sheetViews>
    <sheetView zoomScaleNormal="100" workbookViewId="0">
      <selection activeCell="A14" sqref="A14:H14"/>
    </sheetView>
  </sheetViews>
  <sheetFormatPr baseColWidth="10" defaultColWidth="11.44140625" defaultRowHeight="13.8" x14ac:dyDescent="0.25"/>
  <cols>
    <col min="1" max="8" width="10.5546875" style="128" customWidth="1"/>
    <col min="9" max="256" width="11.44140625" style="128"/>
    <col min="257" max="264" width="10.5546875" style="128" customWidth="1"/>
    <col min="265" max="512" width="11.44140625" style="128"/>
    <col min="513" max="520" width="10.5546875" style="128" customWidth="1"/>
    <col min="521" max="768" width="11.44140625" style="128"/>
    <col min="769" max="776" width="10.5546875" style="128" customWidth="1"/>
    <col min="777" max="1024" width="11.44140625" style="128"/>
    <col min="1025" max="1032" width="10.5546875" style="128" customWidth="1"/>
    <col min="1033" max="1280" width="11.44140625" style="128"/>
    <col min="1281" max="1288" width="10.5546875" style="128" customWidth="1"/>
    <col min="1289" max="1536" width="11.44140625" style="128"/>
    <col min="1537" max="1544" width="10.5546875" style="128" customWidth="1"/>
    <col min="1545" max="1792" width="11.44140625" style="128"/>
    <col min="1793" max="1800" width="10.5546875" style="128" customWidth="1"/>
    <col min="1801" max="2048" width="11.44140625" style="128"/>
    <col min="2049" max="2056" width="10.5546875" style="128" customWidth="1"/>
    <col min="2057" max="2304" width="11.44140625" style="128"/>
    <col min="2305" max="2312" width="10.5546875" style="128" customWidth="1"/>
    <col min="2313" max="2560" width="11.44140625" style="128"/>
    <col min="2561" max="2568" width="10.5546875" style="128" customWidth="1"/>
    <col min="2569" max="2816" width="11.44140625" style="128"/>
    <col min="2817" max="2824" width="10.5546875" style="128" customWidth="1"/>
    <col min="2825" max="3072" width="11.44140625" style="128"/>
    <col min="3073" max="3080" width="10.5546875" style="128" customWidth="1"/>
    <col min="3081" max="3328" width="11.44140625" style="128"/>
    <col min="3329" max="3336" width="10.5546875" style="128" customWidth="1"/>
    <col min="3337" max="3584" width="11.44140625" style="128"/>
    <col min="3585" max="3592" width="10.5546875" style="128" customWidth="1"/>
    <col min="3593" max="3840" width="11.44140625" style="128"/>
    <col min="3841" max="3848" width="10.5546875" style="128" customWidth="1"/>
    <col min="3849" max="4096" width="11.44140625" style="128"/>
    <col min="4097" max="4104" width="10.5546875" style="128" customWidth="1"/>
    <col min="4105" max="4352" width="11.44140625" style="128"/>
    <col min="4353" max="4360" width="10.5546875" style="128" customWidth="1"/>
    <col min="4361" max="4608" width="11.44140625" style="128"/>
    <col min="4609" max="4616" width="10.5546875" style="128" customWidth="1"/>
    <col min="4617" max="4864" width="11.44140625" style="128"/>
    <col min="4865" max="4872" width="10.5546875" style="128" customWidth="1"/>
    <col min="4873" max="5120" width="11.44140625" style="128"/>
    <col min="5121" max="5128" width="10.5546875" style="128" customWidth="1"/>
    <col min="5129" max="5376" width="11.44140625" style="128"/>
    <col min="5377" max="5384" width="10.5546875" style="128" customWidth="1"/>
    <col min="5385" max="5632" width="11.44140625" style="128"/>
    <col min="5633" max="5640" width="10.5546875" style="128" customWidth="1"/>
    <col min="5641" max="5888" width="11.44140625" style="128"/>
    <col min="5889" max="5896" width="10.5546875" style="128" customWidth="1"/>
    <col min="5897" max="6144" width="11.44140625" style="128"/>
    <col min="6145" max="6152" width="10.5546875" style="128" customWidth="1"/>
    <col min="6153" max="6400" width="11.44140625" style="128"/>
    <col min="6401" max="6408" width="10.5546875" style="128" customWidth="1"/>
    <col min="6409" max="6656" width="11.44140625" style="128"/>
    <col min="6657" max="6664" width="10.5546875" style="128" customWidth="1"/>
    <col min="6665" max="6912" width="11.44140625" style="128"/>
    <col min="6913" max="6920" width="10.5546875" style="128" customWidth="1"/>
    <col min="6921" max="7168" width="11.44140625" style="128"/>
    <col min="7169" max="7176" width="10.5546875" style="128" customWidth="1"/>
    <col min="7177" max="7424" width="11.44140625" style="128"/>
    <col min="7425" max="7432" width="10.5546875" style="128" customWidth="1"/>
    <col min="7433" max="7680" width="11.44140625" style="128"/>
    <col min="7681" max="7688" width="10.5546875" style="128" customWidth="1"/>
    <col min="7689" max="7936" width="11.44140625" style="128"/>
    <col min="7937" max="7944" width="10.5546875" style="128" customWidth="1"/>
    <col min="7945" max="8192" width="11.44140625" style="128"/>
    <col min="8193" max="8200" width="10.5546875" style="128" customWidth="1"/>
    <col min="8201" max="8448" width="11.44140625" style="128"/>
    <col min="8449" max="8456" width="10.5546875" style="128" customWidth="1"/>
    <col min="8457" max="8704" width="11.44140625" style="128"/>
    <col min="8705" max="8712" width="10.5546875" style="128" customWidth="1"/>
    <col min="8713" max="8960" width="11.44140625" style="128"/>
    <col min="8961" max="8968" width="10.5546875" style="128" customWidth="1"/>
    <col min="8969" max="9216" width="11.44140625" style="128"/>
    <col min="9217" max="9224" width="10.5546875" style="128" customWidth="1"/>
    <col min="9225" max="9472" width="11.44140625" style="128"/>
    <col min="9473" max="9480" width="10.5546875" style="128" customWidth="1"/>
    <col min="9481" max="9728" width="11.44140625" style="128"/>
    <col min="9729" max="9736" width="10.5546875" style="128" customWidth="1"/>
    <col min="9737" max="9984" width="11.44140625" style="128"/>
    <col min="9985" max="9992" width="10.5546875" style="128" customWidth="1"/>
    <col min="9993" max="10240" width="11.44140625" style="128"/>
    <col min="10241" max="10248" width="10.5546875" style="128" customWidth="1"/>
    <col min="10249" max="10496" width="11.44140625" style="128"/>
    <col min="10497" max="10504" width="10.5546875" style="128" customWidth="1"/>
    <col min="10505" max="10752" width="11.44140625" style="128"/>
    <col min="10753" max="10760" width="10.5546875" style="128" customWidth="1"/>
    <col min="10761" max="11008" width="11.44140625" style="128"/>
    <col min="11009" max="11016" width="10.5546875" style="128" customWidth="1"/>
    <col min="11017" max="11264" width="11.44140625" style="128"/>
    <col min="11265" max="11272" width="10.5546875" style="128" customWidth="1"/>
    <col min="11273" max="11520" width="11.44140625" style="128"/>
    <col min="11521" max="11528" width="10.5546875" style="128" customWidth="1"/>
    <col min="11529" max="11776" width="11.44140625" style="128"/>
    <col min="11777" max="11784" width="10.5546875" style="128" customWidth="1"/>
    <col min="11785" max="12032" width="11.44140625" style="128"/>
    <col min="12033" max="12040" width="10.5546875" style="128" customWidth="1"/>
    <col min="12041" max="12288" width="11.44140625" style="128"/>
    <col min="12289" max="12296" width="10.5546875" style="128" customWidth="1"/>
    <col min="12297" max="12544" width="11.44140625" style="128"/>
    <col min="12545" max="12552" width="10.5546875" style="128" customWidth="1"/>
    <col min="12553" max="12800" width="11.44140625" style="128"/>
    <col min="12801" max="12808" width="10.5546875" style="128" customWidth="1"/>
    <col min="12809" max="13056" width="11.44140625" style="128"/>
    <col min="13057" max="13064" width="10.5546875" style="128" customWidth="1"/>
    <col min="13065" max="13312" width="11.44140625" style="128"/>
    <col min="13313" max="13320" width="10.5546875" style="128" customWidth="1"/>
    <col min="13321" max="13568" width="11.44140625" style="128"/>
    <col min="13569" max="13576" width="10.5546875" style="128" customWidth="1"/>
    <col min="13577" max="13824" width="11.44140625" style="128"/>
    <col min="13825" max="13832" width="10.5546875" style="128" customWidth="1"/>
    <col min="13833" max="14080" width="11.44140625" style="128"/>
    <col min="14081" max="14088" width="10.5546875" style="128" customWidth="1"/>
    <col min="14089" max="14336" width="11.44140625" style="128"/>
    <col min="14337" max="14344" width="10.5546875" style="128" customWidth="1"/>
    <col min="14345" max="14592" width="11.44140625" style="128"/>
    <col min="14593" max="14600" width="10.5546875" style="128" customWidth="1"/>
    <col min="14601" max="14848" width="11.44140625" style="128"/>
    <col min="14849" max="14856" width="10.5546875" style="128" customWidth="1"/>
    <col min="14857" max="15104" width="11.44140625" style="128"/>
    <col min="15105" max="15112" width="10.5546875" style="128" customWidth="1"/>
    <col min="15113" max="15360" width="11.44140625" style="128"/>
    <col min="15361" max="15368" width="10.5546875" style="128" customWidth="1"/>
    <col min="15369" max="15616" width="11.44140625" style="128"/>
    <col min="15617" max="15624" width="10.5546875" style="128" customWidth="1"/>
    <col min="15625" max="15872" width="11.44140625" style="128"/>
    <col min="15873" max="15880" width="10.5546875" style="128" customWidth="1"/>
    <col min="15881" max="16128" width="11.44140625" style="128"/>
    <col min="16129" max="16136" width="10.5546875" style="128" customWidth="1"/>
    <col min="16137" max="16384" width="11.44140625" style="128"/>
  </cols>
  <sheetData>
    <row r="1" spans="1:8" s="125" customFormat="1" ht="20.100000000000001" customHeight="1" x14ac:dyDescent="0.25">
      <c r="A1" s="124" t="s">
        <v>141</v>
      </c>
      <c r="B1" s="124"/>
      <c r="C1" s="124"/>
      <c r="D1" s="124"/>
      <c r="E1" s="124"/>
      <c r="F1" s="124"/>
      <c r="G1" s="124"/>
      <c r="H1" s="124"/>
    </row>
    <row r="2" spans="1:8" s="125" customFormat="1" ht="43.5" customHeight="1" x14ac:dyDescent="0.25">
      <c r="A2" s="126" t="s">
        <v>142</v>
      </c>
      <c r="B2" s="126"/>
      <c r="C2" s="126"/>
      <c r="D2" s="126"/>
      <c r="E2" s="126"/>
      <c r="F2" s="126"/>
      <c r="G2" s="126"/>
      <c r="H2" s="126"/>
    </row>
    <row r="3" spans="1:8" s="125" customFormat="1" ht="35.1" customHeight="1" x14ac:dyDescent="0.25">
      <c r="A3" s="126" t="s">
        <v>143</v>
      </c>
      <c r="B3" s="126"/>
      <c r="C3" s="126"/>
      <c r="D3" s="126"/>
      <c r="E3" s="126"/>
      <c r="F3" s="126"/>
      <c r="G3" s="126"/>
      <c r="H3" s="126"/>
    </row>
    <row r="4" spans="1:8" s="125" customFormat="1" ht="99.75" customHeight="1" x14ac:dyDescent="0.25">
      <c r="A4" s="126" t="s">
        <v>163</v>
      </c>
      <c r="B4" s="126"/>
      <c r="C4" s="126"/>
      <c r="D4" s="126"/>
      <c r="E4" s="126"/>
      <c r="F4" s="126"/>
      <c r="G4" s="126"/>
      <c r="H4" s="126"/>
    </row>
    <row r="5" spans="1:8" s="125" customFormat="1" ht="53.1" customHeight="1" x14ac:dyDescent="0.25">
      <c r="A5" s="126" t="s">
        <v>144</v>
      </c>
      <c r="B5" s="126"/>
      <c r="C5" s="126"/>
      <c r="D5" s="126"/>
      <c r="E5" s="126"/>
      <c r="F5" s="126"/>
      <c r="G5" s="126"/>
      <c r="H5" s="126"/>
    </row>
    <row r="6" spans="1:8" s="125" customFormat="1" ht="35.1" customHeight="1" x14ac:dyDescent="0.25">
      <c r="A6" s="126" t="s">
        <v>145</v>
      </c>
      <c r="B6" s="126"/>
      <c r="C6" s="126"/>
      <c r="D6" s="126"/>
      <c r="E6" s="126"/>
      <c r="F6" s="126"/>
      <c r="G6" s="126"/>
      <c r="H6" s="126"/>
    </row>
    <row r="7" spans="1:8" s="125" customFormat="1" ht="88.35" customHeight="1" x14ac:dyDescent="0.25">
      <c r="A7" s="126" t="s">
        <v>146</v>
      </c>
      <c r="B7" s="126"/>
      <c r="C7" s="126"/>
      <c r="D7" s="126"/>
      <c r="E7" s="126"/>
      <c r="F7" s="126"/>
      <c r="G7" s="126"/>
      <c r="H7" s="126"/>
    </row>
    <row r="8" spans="1:8" s="125" customFormat="1" ht="88.35" customHeight="1" x14ac:dyDescent="0.25">
      <c r="A8" s="126" t="s">
        <v>147</v>
      </c>
      <c r="B8" s="126"/>
      <c r="C8" s="126"/>
      <c r="D8" s="126"/>
      <c r="E8" s="126"/>
      <c r="F8" s="126"/>
      <c r="G8" s="126"/>
      <c r="H8" s="126"/>
    </row>
    <row r="9" spans="1:8" s="125" customFormat="1" ht="70.349999999999994" customHeight="1" x14ac:dyDescent="0.25">
      <c r="A9" s="126" t="s">
        <v>164</v>
      </c>
      <c r="B9" s="126"/>
      <c r="C9" s="126"/>
      <c r="D9" s="126"/>
      <c r="E9" s="126"/>
      <c r="F9" s="126"/>
      <c r="G9" s="126"/>
      <c r="H9" s="126"/>
    </row>
    <row r="10" spans="1:8" s="125" customFormat="1" ht="53.1" customHeight="1" x14ac:dyDescent="0.25">
      <c r="A10" s="126" t="s">
        <v>148</v>
      </c>
      <c r="B10" s="126"/>
      <c r="C10" s="126"/>
      <c r="D10" s="126"/>
      <c r="E10" s="126"/>
      <c r="F10" s="126"/>
      <c r="G10" s="126"/>
      <c r="H10" s="126"/>
    </row>
    <row r="11" spans="1:8" s="125" customFormat="1" ht="122.7" customHeight="1" x14ac:dyDescent="0.25">
      <c r="A11" s="126" t="s">
        <v>165</v>
      </c>
      <c r="B11" s="126"/>
      <c r="C11" s="126"/>
      <c r="D11" s="126"/>
      <c r="E11" s="126"/>
      <c r="F11" s="126"/>
      <c r="G11" s="126"/>
      <c r="H11" s="126"/>
    </row>
    <row r="12" spans="1:8" s="125" customFormat="1" ht="35.1" customHeight="1" x14ac:dyDescent="0.25">
      <c r="A12" s="126" t="s">
        <v>149</v>
      </c>
      <c r="B12" s="126"/>
      <c r="C12" s="126"/>
      <c r="D12" s="126"/>
      <c r="E12" s="126"/>
      <c r="F12" s="126"/>
      <c r="G12" s="126"/>
      <c r="H12" s="126"/>
    </row>
    <row r="13" spans="1:8" s="125" customFormat="1" ht="97.35" customHeight="1" x14ac:dyDescent="0.25">
      <c r="A13" s="126" t="s">
        <v>150</v>
      </c>
      <c r="B13" s="126"/>
      <c r="C13" s="126"/>
      <c r="D13" s="126"/>
      <c r="E13" s="126"/>
      <c r="F13" s="126"/>
      <c r="G13" s="126"/>
      <c r="H13" s="126"/>
    </row>
    <row r="14" spans="1:8" s="125" customFormat="1" ht="97.35" customHeight="1" x14ac:dyDescent="0.25">
      <c r="A14" s="126" t="s">
        <v>151</v>
      </c>
      <c r="B14" s="126"/>
      <c r="C14" s="126"/>
      <c r="D14" s="126"/>
      <c r="E14" s="126"/>
      <c r="F14" s="126"/>
      <c r="G14" s="126"/>
      <c r="H14" s="126"/>
    </row>
    <row r="15" spans="1:8" s="125" customFormat="1" ht="20.100000000000001" customHeight="1" x14ac:dyDescent="0.25">
      <c r="A15" s="126" t="s">
        <v>152</v>
      </c>
      <c r="B15" s="126"/>
      <c r="C15" s="126"/>
      <c r="D15" s="126"/>
      <c r="E15" s="126"/>
      <c r="F15" s="126"/>
      <c r="G15" s="126"/>
      <c r="H15" s="126"/>
    </row>
    <row r="16" spans="1:8" x14ac:dyDescent="0.25">
      <c r="A16" s="127"/>
      <c r="B16" s="127"/>
      <c r="C16" s="127"/>
      <c r="D16" s="127"/>
      <c r="E16" s="127"/>
      <c r="F16" s="127"/>
      <c r="G16" s="127"/>
      <c r="H16" s="127"/>
    </row>
    <row r="17" spans="1:8" x14ac:dyDescent="0.25">
      <c r="A17" s="127"/>
      <c r="B17" s="127"/>
      <c r="C17" s="127"/>
      <c r="D17" s="127"/>
      <c r="E17" s="127"/>
      <c r="F17" s="127"/>
      <c r="G17" s="127"/>
      <c r="H17" s="127"/>
    </row>
    <row r="18" spans="1:8" x14ac:dyDescent="0.25">
      <c r="A18" s="127"/>
      <c r="B18" s="127"/>
      <c r="C18" s="127"/>
      <c r="D18" s="127"/>
      <c r="E18" s="127"/>
      <c r="F18" s="127"/>
      <c r="G18" s="127"/>
      <c r="H18" s="127"/>
    </row>
    <row r="19" spans="1:8" x14ac:dyDescent="0.25">
      <c r="A19" s="127"/>
      <c r="B19" s="127"/>
      <c r="C19" s="127"/>
      <c r="D19" s="127"/>
      <c r="E19" s="127"/>
      <c r="F19" s="127"/>
      <c r="G19" s="127"/>
      <c r="H19" s="127"/>
    </row>
    <row r="20" spans="1:8" x14ac:dyDescent="0.25">
      <c r="A20" s="127"/>
      <c r="B20" s="127"/>
      <c r="C20" s="127"/>
      <c r="D20" s="127"/>
      <c r="E20" s="127"/>
      <c r="F20" s="127"/>
      <c r="G20" s="127"/>
      <c r="H20" s="127"/>
    </row>
  </sheetData>
  <sheetProtection algorithmName="SHA-512" hashValue="5ApUAwCRVqEHU/T85QxUsddO+155Um9Vdt/7ct3ByYkpKCvahjWD89stFig4b7LKhlmVsK5q+guDw7mvidus+Q==" saltValue="ZZpcu+yN6ubDuxocxmgyOw=="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2" bestFit="1" customWidth="1"/>
    <col min="2" max="2" width="39" style="32" customWidth="1"/>
    <col min="3" max="16384" width="11.44140625" style="32"/>
  </cols>
  <sheetData>
    <row r="1" spans="1:7" ht="20.100000000000001" customHeight="1" x14ac:dyDescent="0.25">
      <c r="A1" s="31" t="s">
        <v>33</v>
      </c>
      <c r="C1" s="33" t="s">
        <v>34</v>
      </c>
    </row>
    <row r="2" spans="1:7" ht="20.100000000000001" customHeight="1" x14ac:dyDescent="0.25">
      <c r="A2" s="32" t="s">
        <v>35</v>
      </c>
      <c r="B2" s="144"/>
      <c r="C2" s="32" t="s">
        <v>35</v>
      </c>
    </row>
    <row r="3" spans="1:7" ht="20.100000000000001" customHeight="1" x14ac:dyDescent="0.25">
      <c r="A3" s="32" t="s">
        <v>36</v>
      </c>
      <c r="B3" s="66"/>
      <c r="C3" s="32" t="s">
        <v>37</v>
      </c>
    </row>
    <row r="4" spans="1:7" ht="20.100000000000001" customHeight="1" x14ac:dyDescent="0.25">
      <c r="A4" s="32" t="s">
        <v>38</v>
      </c>
      <c r="B4" s="144"/>
      <c r="C4" s="32" t="s">
        <v>39</v>
      </c>
    </row>
    <row r="5" spans="1:7" ht="20.100000000000001" customHeight="1" x14ac:dyDescent="0.25"/>
    <row r="6" spans="1:7" ht="45.15" customHeight="1" x14ac:dyDescent="0.25">
      <c r="A6" s="129" t="s">
        <v>166</v>
      </c>
      <c r="B6" s="130"/>
      <c r="C6" s="130"/>
      <c r="D6" s="130"/>
      <c r="E6" s="130"/>
      <c r="F6" s="130"/>
      <c r="G6" s="130"/>
    </row>
    <row r="7" spans="1:7" ht="15.15" customHeight="1" x14ac:dyDescent="0.25">
      <c r="A7" s="131"/>
      <c r="B7" s="131"/>
      <c r="C7" s="131"/>
      <c r="D7" s="131"/>
      <c r="E7" s="131"/>
      <c r="F7" s="131"/>
      <c r="G7" s="131"/>
    </row>
    <row r="8" spans="1:7" ht="45.15" customHeight="1" x14ac:dyDescent="0.25">
      <c r="A8" s="129" t="s">
        <v>167</v>
      </c>
      <c r="B8" s="130"/>
      <c r="C8" s="130"/>
      <c r="D8" s="130"/>
      <c r="E8" s="130"/>
      <c r="F8" s="130"/>
      <c r="G8" s="130"/>
    </row>
    <row r="9" spans="1:7" ht="20.100000000000001" customHeight="1" x14ac:dyDescent="0.25">
      <c r="A9" s="34"/>
    </row>
    <row r="10" spans="1:7" ht="45.15" customHeight="1" x14ac:dyDescent="0.25">
      <c r="A10" s="141" t="s">
        <v>168</v>
      </c>
      <c r="B10" s="141"/>
      <c r="C10" s="141"/>
      <c r="D10" s="141"/>
      <c r="E10" s="141"/>
      <c r="F10" s="141"/>
      <c r="G10" s="141"/>
    </row>
    <row r="11" spans="1:7" ht="45.15" customHeight="1" x14ac:dyDescent="0.25">
      <c r="A11" s="141" t="s">
        <v>169</v>
      </c>
      <c r="B11" s="142"/>
      <c r="C11" s="142"/>
      <c r="D11" s="142"/>
      <c r="E11" s="142"/>
      <c r="F11" s="142"/>
      <c r="G11" s="142"/>
    </row>
    <row r="12" spans="1:7" ht="45.15" customHeight="1" x14ac:dyDescent="0.25">
      <c r="A12" s="141" t="s">
        <v>101</v>
      </c>
      <c r="B12" s="141"/>
      <c r="C12" s="142" t="s">
        <v>102</v>
      </c>
      <c r="D12" s="142"/>
      <c r="E12" s="142"/>
      <c r="F12" s="142"/>
      <c r="G12" s="143"/>
    </row>
    <row r="13" spans="1:7" ht="45.15" customHeight="1" x14ac:dyDescent="0.25">
      <c r="A13" s="63"/>
      <c r="B13" s="63"/>
      <c r="C13" s="64"/>
      <c r="D13" s="64"/>
      <c r="E13" s="64"/>
      <c r="F13" s="64"/>
      <c r="G13" s="64"/>
    </row>
    <row r="15" spans="1:7" x14ac:dyDescent="0.25">
      <c r="A15" s="32" t="s">
        <v>59</v>
      </c>
      <c r="B15" s="66"/>
      <c r="C15" s="87" t="s">
        <v>60</v>
      </c>
      <c r="D15" s="87"/>
      <c r="E15" s="87"/>
    </row>
    <row r="16" spans="1:7" x14ac:dyDescent="0.25">
      <c r="A16" s="32" t="s">
        <v>61</v>
      </c>
      <c r="B16" s="34" t="str">
        <f>IF(ISBLANK(B15),"",IF(B3=B15,"Kontrolle erfolgreich - check ok","FEHLER - ERROR"))</f>
        <v/>
      </c>
      <c r="C16" s="32" t="s">
        <v>62</v>
      </c>
    </row>
    <row r="17" spans="2:2" x14ac:dyDescent="0.25">
      <c r="B17" s="34" t="str">
        <f>IF(ISBLANK(B15),"",IF(ISERROR(FIND("@",B15,1)),"keine gültige eMail-Adresse",IF((VALUE(FIND("@",B15,1))&gt;1),"","keine gültige eMail-Adresse!")))</f>
        <v/>
      </c>
    </row>
    <row r="18" spans="2:2" x14ac:dyDescent="0.25">
      <c r="B18" s="34" t="str">
        <f>IF(ISBLANK(B15),"",IF(ISERROR(FIND("@",B15,1)),"no valid eMail-adress",IF((VALUE(FIND("@",B15,1))&gt;1),"","no valid eMail-address!")))</f>
        <v/>
      </c>
    </row>
    <row r="19" spans="2:2" x14ac:dyDescent="0.25">
      <c r="B19" s="32" t="str">
        <f>IF(ISBLANK(B15),"",IF(ISERROR(FIND("; ",B15,1)),"",IF((VALUE(FIND("; ",B15,1))&gt;8),"","Achtung - die zweite eMail-Adresse wurde nicht korrekt eingegeben")))</f>
        <v/>
      </c>
    </row>
  </sheetData>
  <sheetProtection algorithmName="SHA-512" hashValue="t3mOl4WGxUxaD1U3Cq0UZWPwHKb4+QaKjCwH0fzzTpRcTTjHm6aWdSIaqPYrm/78ZFqcUUXmoz6PqbnmXIESag==" saltValue="56PolmYg/tHqjZ9hARV3X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15"/>
  <sheetViews>
    <sheetView workbookViewId="0">
      <selection activeCell="B9" sqref="B9"/>
    </sheetView>
  </sheetViews>
  <sheetFormatPr baseColWidth="10" defaultRowHeight="13.8" x14ac:dyDescent="0.25"/>
  <cols>
    <col min="1" max="1" width="39.44140625" bestFit="1" customWidth="1"/>
    <col min="2" max="2" width="33.109375" bestFit="1" customWidth="1"/>
  </cols>
  <sheetData>
    <row r="1" spans="1:7" x14ac:dyDescent="0.25">
      <c r="A1" t="s">
        <v>6</v>
      </c>
      <c r="B1" s="3" t="str">
        <f>IF(ISNUMBER(VALUE(Ergebnisse!G1)),IF(VALUE(Ergebnisse!G1)&gt;0,VALUE(Ergebnisse!G1),""),"")</f>
        <v/>
      </c>
      <c r="D1" t="s">
        <v>13</v>
      </c>
    </row>
    <row r="2" spans="1:7" x14ac:dyDescent="0.25">
      <c r="A2" t="s">
        <v>1</v>
      </c>
      <c r="B2" s="3" t="str">
        <f>IF(ISNUMBER(VALUE(Ergebnisse!G2)),IF(VALUE(Ergebnisse!G2)&gt;0,VALUE(Ergebnisse!G2),""),"")</f>
        <v/>
      </c>
    </row>
    <row r="3" spans="1:7" x14ac:dyDescent="0.25">
      <c r="A3" t="s">
        <v>7</v>
      </c>
      <c r="B3" s="29" t="s">
        <v>55</v>
      </c>
      <c r="D3" t="s">
        <v>12</v>
      </c>
    </row>
    <row r="4" spans="1:7" x14ac:dyDescent="0.25">
      <c r="A4" t="s">
        <v>8</v>
      </c>
      <c r="B4" s="3">
        <f>YEAR(Ergebnisse!E5)</f>
        <v>2023</v>
      </c>
      <c r="D4" s="5">
        <v>2</v>
      </c>
    </row>
    <row r="5" spans="1:7" x14ac:dyDescent="0.25">
      <c r="A5" t="s">
        <v>9</v>
      </c>
      <c r="B5" s="3" t="str">
        <f>D8</f>
        <v>N</v>
      </c>
      <c r="D5" t="str">
        <f>IF(D4=2,"N","J")</f>
        <v>N</v>
      </c>
      <c r="F5">
        <v>1</v>
      </c>
      <c r="G5" s="55" t="s">
        <v>77</v>
      </c>
    </row>
    <row r="6" spans="1:7" x14ac:dyDescent="0.25">
      <c r="A6" t="s">
        <v>27</v>
      </c>
      <c r="B6" s="3">
        <f>Ergebnisse!G3</f>
        <v>1</v>
      </c>
      <c r="F6">
        <v>2</v>
      </c>
      <c r="G6" s="55" t="s">
        <v>78</v>
      </c>
    </row>
    <row r="7" spans="1:7" x14ac:dyDescent="0.25">
      <c r="A7" t="s">
        <v>31</v>
      </c>
      <c r="B7" s="30">
        <f>Ergebnisse!E5</f>
        <v>45039</v>
      </c>
    </row>
    <row r="8" spans="1:7" x14ac:dyDescent="0.25">
      <c r="A8" t="s">
        <v>10</v>
      </c>
      <c r="B8" s="134">
        <v>3</v>
      </c>
      <c r="D8" t="str">
        <f>LEFT(D5,1)</f>
        <v>N</v>
      </c>
    </row>
    <row r="9" spans="1:7" x14ac:dyDescent="0.25">
      <c r="A9" t="s">
        <v>11</v>
      </c>
      <c r="B9" s="134">
        <v>2</v>
      </c>
    </row>
    <row r="10" spans="1:7" x14ac:dyDescent="0.25">
      <c r="A10" t="s">
        <v>170</v>
      </c>
      <c r="B10" s="132">
        <f>Kontakt!B2</f>
        <v>0</v>
      </c>
    </row>
    <row r="11" spans="1:7" x14ac:dyDescent="0.25">
      <c r="A11" t="s">
        <v>171</v>
      </c>
      <c r="B11" s="134">
        <f>IF(Kontakt!B3=Kontakt!B15,Kontakt!B3,0)</f>
        <v>0</v>
      </c>
    </row>
    <row r="12" spans="1:7" x14ac:dyDescent="0.25">
      <c r="A12" s="133" t="s">
        <v>172</v>
      </c>
      <c r="B12" s="3">
        <v>1</v>
      </c>
    </row>
    <row r="13" spans="1:7" x14ac:dyDescent="0.25">
      <c r="A13" t="s">
        <v>15</v>
      </c>
      <c r="B13" s="2" t="str">
        <f>Ergebnisse!A23</f>
        <v>Probe 1, SO2-Gehalt</v>
      </c>
      <c r="C13" s="2" t="str">
        <f>Ergebnisse!B23</f>
        <v>mg/kg Probe</v>
      </c>
    </row>
    <row r="14" spans="1:7" x14ac:dyDescent="0.25">
      <c r="A14" t="s">
        <v>16</v>
      </c>
      <c r="B14" s="2" t="str">
        <f>Ergebnisse!A24</f>
        <v>Probe 2, SO2-Gehalt</v>
      </c>
      <c r="C14" s="2" t="str">
        <f>Ergebnisse!B24</f>
        <v>mg/kg Probe</v>
      </c>
    </row>
    <row r="15" spans="1:7" x14ac:dyDescent="0.25">
      <c r="A15" t="s">
        <v>184</v>
      </c>
      <c r="B15" s="2" t="str">
        <f>Ergebnisse!A25</f>
        <v>Probe 3, SO2-Gehalt</v>
      </c>
      <c r="C15" s="2" t="str">
        <f>Ergebnisse!B25</f>
        <v>mg/kg Probe</v>
      </c>
    </row>
  </sheetData>
  <sheetProtection algorithmName="SHA-512" hashValue="nz9DtRk/x8whd4wsRg5kYTUUQScTWYwvsywFcikguDoBSYSPvW0EhDQ4GkzjnaFUBnmbtchmAM+miz9PS1I+xQ==" saltValue="Ks6lTDcPu2ZibP6yoRjzHQ==" spinCount="100000"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50"/>
  <sheetViews>
    <sheetView workbookViewId="0">
      <selection activeCell="D1" sqref="D1"/>
    </sheetView>
  </sheetViews>
  <sheetFormatPr baseColWidth="10" defaultColWidth="11.44140625" defaultRowHeight="13.8" x14ac:dyDescent="0.25"/>
  <cols>
    <col min="1" max="1" width="40" style="10" customWidth="1"/>
    <col min="2" max="2" width="14.5546875" style="10" customWidth="1"/>
    <col min="3" max="3" width="11.5546875" style="10" customWidth="1"/>
    <col min="4" max="8" width="13.5546875" style="10" customWidth="1"/>
    <col min="9" max="9" width="4.5546875" style="10" customWidth="1"/>
    <col min="10" max="16384" width="11.44140625" style="10"/>
  </cols>
  <sheetData>
    <row r="1" spans="1:8" ht="21.9" customHeight="1" x14ac:dyDescent="0.4">
      <c r="A1" s="6" t="s">
        <v>47</v>
      </c>
      <c r="B1" s="7"/>
      <c r="E1" s="8" t="s">
        <v>48</v>
      </c>
      <c r="F1" s="9"/>
      <c r="G1" s="72" t="s">
        <v>114</v>
      </c>
    </row>
    <row r="2" spans="1:8" ht="21.9" customHeight="1" x14ac:dyDescent="0.5">
      <c r="A2" s="6" t="s">
        <v>54</v>
      </c>
      <c r="B2" s="7"/>
      <c r="E2" s="8" t="s">
        <v>49</v>
      </c>
      <c r="F2" s="9"/>
      <c r="G2" s="72" t="s">
        <v>114</v>
      </c>
    </row>
    <row r="3" spans="1:8" ht="12.15" customHeight="1" x14ac:dyDescent="0.4">
      <c r="A3" s="6"/>
      <c r="B3" s="7"/>
      <c r="E3" s="88" t="s">
        <v>32</v>
      </c>
      <c r="F3" s="88"/>
      <c r="G3" s="49">
        <v>1</v>
      </c>
      <c r="H3" s="62" t="s">
        <v>140</v>
      </c>
    </row>
    <row r="4" spans="1:8" ht="21.9" customHeight="1" x14ac:dyDescent="0.35">
      <c r="A4" s="8" t="s">
        <v>4</v>
      </c>
      <c r="B4" s="10" t="s">
        <v>2</v>
      </c>
      <c r="E4" s="25" t="s">
        <v>28</v>
      </c>
      <c r="F4" s="78" t="str">
        <f>IF(OR(ISBLANK(G1),G1="?"),"",IF(ISNUMBER(VALUE(G1)),"","Bitte nur Ziffern eingeben (numbers only)"))</f>
        <v/>
      </c>
      <c r="G4" s="24"/>
      <c r="H4" s="11"/>
    </row>
    <row r="5" spans="1:8" ht="21.9" customHeight="1" x14ac:dyDescent="0.35">
      <c r="A5" s="11" t="s">
        <v>50</v>
      </c>
      <c r="E5" s="43">
        <v>45039</v>
      </c>
      <c r="F5" s="78" t="str">
        <f>IF(OR(ISBLANK(G2),G2="?"),"",IF(ISNUMBER(VALUE(G2)),"","Bitte nur Ziffern eingeben (numbers only)"))</f>
        <v/>
      </c>
      <c r="G5" s="9"/>
      <c r="H5" s="11"/>
    </row>
    <row r="6" spans="1:8" ht="12.15" customHeight="1" x14ac:dyDescent="0.25"/>
    <row r="7" spans="1:8" s="13" customFormat="1" ht="38.1" customHeight="1" x14ac:dyDescent="0.25">
      <c r="A7" s="89" t="s">
        <v>72</v>
      </c>
      <c r="B7" s="89"/>
      <c r="C7" s="89"/>
      <c r="D7" s="89"/>
      <c r="E7" s="89"/>
      <c r="F7" s="89"/>
      <c r="G7" s="89"/>
      <c r="H7" s="89"/>
    </row>
    <row r="8" spans="1:8" s="13" customFormat="1" ht="38.1" customHeight="1" x14ac:dyDescent="0.25">
      <c r="A8" s="89" t="s">
        <v>79</v>
      </c>
      <c r="B8" s="89"/>
      <c r="C8" s="89"/>
      <c r="D8" s="89"/>
      <c r="E8" s="89"/>
      <c r="F8" s="89"/>
      <c r="G8" s="89"/>
      <c r="H8" s="89"/>
    </row>
    <row r="9" spans="1:8" s="13" customFormat="1" ht="38.1" customHeight="1" x14ac:dyDescent="0.25">
      <c r="A9" s="89" t="s">
        <v>80</v>
      </c>
      <c r="B9" s="89"/>
      <c r="C9" s="89"/>
      <c r="D9" s="89"/>
      <c r="E9" s="89"/>
      <c r="F9" s="89"/>
      <c r="G9" s="89"/>
      <c r="H9" s="89"/>
    </row>
    <row r="10" spans="1:8" s="13" customFormat="1" ht="9.15" customHeight="1" x14ac:dyDescent="0.25">
      <c r="A10" s="92"/>
      <c r="B10" s="92"/>
      <c r="C10" s="92"/>
      <c r="D10" s="92"/>
      <c r="E10" s="92"/>
      <c r="F10" s="92"/>
      <c r="G10" s="92"/>
      <c r="H10" s="92"/>
    </row>
    <row r="11" spans="1:8" s="13" customFormat="1" ht="38.1" customHeight="1" x14ac:dyDescent="0.25">
      <c r="A11" s="89" t="s">
        <v>90</v>
      </c>
      <c r="B11" s="89"/>
      <c r="C11" s="89"/>
      <c r="D11" s="89"/>
      <c r="E11" s="89"/>
      <c r="F11" s="89"/>
      <c r="G11" s="89"/>
      <c r="H11" s="89"/>
    </row>
    <row r="12" spans="1:8" s="13" customFormat="1" ht="38.1" customHeight="1" x14ac:dyDescent="0.25">
      <c r="A12" s="89" t="s">
        <v>173</v>
      </c>
      <c r="B12" s="89"/>
      <c r="C12" s="89"/>
      <c r="D12" s="89"/>
      <c r="E12" s="89"/>
      <c r="F12" s="89"/>
      <c r="G12" s="89"/>
      <c r="H12" s="89"/>
    </row>
    <row r="13" spans="1:8" s="13" customFormat="1" ht="39" customHeight="1" x14ac:dyDescent="0.25">
      <c r="A13" s="89" t="s">
        <v>81</v>
      </c>
      <c r="B13" s="89"/>
      <c r="C13" s="89"/>
      <c r="D13" s="89"/>
      <c r="E13" s="89"/>
      <c r="F13" s="89"/>
      <c r="G13" s="89"/>
      <c r="H13" s="89"/>
    </row>
    <row r="14" spans="1:8" s="13" customFormat="1" ht="19.95" customHeight="1" x14ac:dyDescent="0.25">
      <c r="A14" s="13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35"/>
      <c r="C14" s="135"/>
      <c r="D14" s="135"/>
      <c r="E14" s="135"/>
      <c r="F14" s="135"/>
      <c r="G14" s="135"/>
      <c r="H14" s="135"/>
    </row>
    <row r="15" spans="1:8" s="13" customFormat="1" ht="19.95" customHeight="1" x14ac:dyDescent="0.25">
      <c r="A15" s="94" t="str">
        <f>IF(OR(OR(G1="?",ISBLANK(G1)),OR(G2="?",ISBLANK(G2))),"Nur wenn diese beiden Felder korrekt ausgefüllt sind, kann der Absender dieser Tabelle identifiziert werden.","")</f>
        <v>Nur wenn diese beiden Felder korrekt ausgefüllt sind, kann der Absender dieser Tabelle identifiziert werden.</v>
      </c>
      <c r="B15" s="94"/>
      <c r="C15" s="94"/>
      <c r="D15" s="94"/>
      <c r="E15" s="94"/>
      <c r="F15" s="94"/>
      <c r="G15" s="94"/>
      <c r="H15" s="94"/>
    </row>
    <row r="16" spans="1:8" s="13" customFormat="1" ht="9.9" customHeight="1" x14ac:dyDescent="0.25">
      <c r="A16" s="48"/>
      <c r="B16" s="48"/>
      <c r="C16" s="48"/>
      <c r="D16" s="48"/>
      <c r="E16" s="48"/>
      <c r="F16" s="48"/>
      <c r="G16" s="48"/>
    </row>
    <row r="17" spans="1:9" s="13" customFormat="1" ht="38.1" customHeight="1" x14ac:dyDescent="0.35">
      <c r="A17" s="12" t="s">
        <v>29</v>
      </c>
      <c r="B17" s="8"/>
      <c r="C17" s="11"/>
      <c r="D17" s="8"/>
      <c r="E17" s="8"/>
      <c r="F17" s="8"/>
      <c r="G17" s="56"/>
      <c r="I17" s="10"/>
    </row>
    <row r="18" spans="1:9" ht="25.35" customHeight="1" x14ac:dyDescent="0.25">
      <c r="A18" s="91"/>
      <c r="B18" s="91"/>
      <c r="C18" s="91"/>
      <c r="D18" s="91"/>
      <c r="E18" s="91"/>
      <c r="F18" s="91"/>
      <c r="G18" s="91"/>
    </row>
    <row r="19" spans="1:9" ht="23.25" customHeight="1" x14ac:dyDescent="0.35">
      <c r="A19" s="8" t="s">
        <v>53</v>
      </c>
    </row>
    <row r="20" spans="1:9" ht="9.9" hidden="1" customHeight="1" x14ac:dyDescent="0.25"/>
    <row r="21" spans="1:9" s="22" customFormat="1" ht="36" customHeight="1" x14ac:dyDescent="0.3">
      <c r="A21" s="16" t="s">
        <v>56</v>
      </c>
      <c r="B21" s="16" t="s">
        <v>0</v>
      </c>
      <c r="C21" s="19" t="s">
        <v>30</v>
      </c>
      <c r="D21" s="19" t="s">
        <v>154</v>
      </c>
      <c r="E21" s="19" t="s">
        <v>153</v>
      </c>
      <c r="F21" s="19" t="s">
        <v>51</v>
      </c>
      <c r="G21" s="89" t="s">
        <v>89</v>
      </c>
      <c r="H21" s="89"/>
      <c r="I21" s="23"/>
    </row>
    <row r="22" spans="1:9" s="22" customFormat="1" ht="9.9" customHeight="1" x14ac:dyDescent="0.3">
      <c r="A22" s="16"/>
      <c r="B22" s="16"/>
      <c r="C22" s="19"/>
      <c r="D22" s="19"/>
      <c r="E22" s="19"/>
      <c r="F22" s="19"/>
      <c r="G22" s="42"/>
      <c r="H22" s="39"/>
      <c r="I22" s="23"/>
    </row>
    <row r="23" spans="1:9" s="22" customFormat="1" ht="23.25" customHeight="1" x14ac:dyDescent="0.3">
      <c r="A23" s="38" t="s">
        <v>175</v>
      </c>
      <c r="B23" s="38" t="s">
        <v>138</v>
      </c>
      <c r="C23" s="40">
        <v>3</v>
      </c>
      <c r="D23" s="70"/>
      <c r="E23" s="70"/>
      <c r="F23" s="40">
        <f>'SO2'!$E$2</f>
        <v>26</v>
      </c>
      <c r="G23" s="71"/>
      <c r="H23" s="45">
        <f>'SO2'!$C$1</f>
        <v>25</v>
      </c>
      <c r="I23" s="44"/>
    </row>
    <row r="24" spans="1:9" s="22" customFormat="1" ht="23.25" customHeight="1" x14ac:dyDescent="0.3">
      <c r="A24" s="38" t="s">
        <v>176</v>
      </c>
      <c r="B24" s="38" t="s">
        <v>138</v>
      </c>
      <c r="C24" s="40">
        <v>3</v>
      </c>
      <c r="D24" s="70"/>
      <c r="E24" s="70"/>
      <c r="F24" s="40">
        <f>'SO2'!F2</f>
        <v>26</v>
      </c>
      <c r="G24" s="71"/>
      <c r="H24" s="45">
        <f>'SO2'!$C$1</f>
        <v>25</v>
      </c>
      <c r="I24" s="46"/>
    </row>
    <row r="25" spans="1:9" s="22" customFormat="1" ht="23.25" customHeight="1" x14ac:dyDescent="0.3">
      <c r="A25" s="38" t="s">
        <v>177</v>
      </c>
      <c r="B25" s="38" t="s">
        <v>138</v>
      </c>
      <c r="C25" s="40">
        <v>3</v>
      </c>
      <c r="D25" s="70"/>
      <c r="E25" s="70"/>
      <c r="F25" s="40">
        <f>'SO2'!G2</f>
        <v>26</v>
      </c>
      <c r="G25" s="71"/>
      <c r="H25" s="45">
        <f>'SO2'!$C$1</f>
        <v>25</v>
      </c>
      <c r="I25" s="46"/>
    </row>
    <row r="26" spans="1:9" s="22" customFormat="1" ht="15.15" customHeight="1" x14ac:dyDescent="0.3">
      <c r="A26" s="38"/>
      <c r="B26" s="38"/>
      <c r="C26" s="40"/>
      <c r="D26" s="40"/>
      <c r="E26" s="40"/>
      <c r="F26" s="40"/>
      <c r="G26" s="40"/>
      <c r="H26" s="40"/>
      <c r="I26" s="46"/>
    </row>
    <row r="27" spans="1:9" s="22" customFormat="1" ht="23.25" customHeight="1" x14ac:dyDescent="0.3">
      <c r="A27" s="93" t="s">
        <v>91</v>
      </c>
      <c r="B27" s="93"/>
      <c r="C27" s="40"/>
      <c r="D27" s="38" t="s">
        <v>84</v>
      </c>
      <c r="E27" s="38" t="s">
        <v>85</v>
      </c>
      <c r="F27" s="38" t="s">
        <v>86</v>
      </c>
      <c r="G27" s="38" t="s">
        <v>87</v>
      </c>
      <c r="H27" s="38" t="s">
        <v>88</v>
      </c>
      <c r="I27" s="46"/>
    </row>
    <row r="28" spans="1:9" s="22" customFormat="1" ht="23.25" customHeight="1" x14ac:dyDescent="0.3">
      <c r="A28" s="38" t="s">
        <v>178</v>
      </c>
      <c r="B28" s="38" t="s">
        <v>138</v>
      </c>
      <c r="C28" s="40">
        <v>3</v>
      </c>
      <c r="D28" s="57"/>
      <c r="E28" s="57"/>
      <c r="F28" s="69"/>
      <c r="G28" s="69"/>
      <c r="H28" s="69"/>
      <c r="I28" s="46"/>
    </row>
    <row r="29" spans="1:9" s="22" customFormat="1" ht="23.25" customHeight="1" x14ac:dyDescent="0.3">
      <c r="A29" s="38" t="s">
        <v>181</v>
      </c>
      <c r="B29" s="38" t="s">
        <v>138</v>
      </c>
      <c r="C29" s="40">
        <v>3</v>
      </c>
      <c r="D29" s="57"/>
      <c r="E29" s="57"/>
      <c r="F29" s="69"/>
      <c r="G29" s="69"/>
      <c r="H29" s="69"/>
      <c r="I29" s="46"/>
    </row>
    <row r="30" spans="1:9" s="22" customFormat="1" ht="23.25" customHeight="1" x14ac:dyDescent="0.3">
      <c r="A30" s="38" t="s">
        <v>180</v>
      </c>
      <c r="B30" s="38" t="s">
        <v>138</v>
      </c>
      <c r="C30" s="40">
        <v>3</v>
      </c>
      <c r="D30" s="57"/>
      <c r="E30" s="57"/>
      <c r="F30" s="69"/>
      <c r="G30" s="69"/>
      <c r="H30" s="69"/>
      <c r="I30" s="46"/>
    </row>
    <row r="31" spans="1:9" s="22" customFormat="1" ht="23.25" customHeight="1" x14ac:dyDescent="0.3">
      <c r="A31" s="38" t="s">
        <v>179</v>
      </c>
      <c r="B31" s="38" t="s">
        <v>138</v>
      </c>
      <c r="C31" s="40">
        <v>3</v>
      </c>
      <c r="D31" s="57"/>
      <c r="E31" s="57"/>
      <c r="F31" s="69"/>
      <c r="G31" s="69"/>
      <c r="H31" s="69"/>
      <c r="I31" s="46"/>
    </row>
    <row r="32" spans="1:9" s="22" customFormat="1" ht="23.25" customHeight="1" x14ac:dyDescent="0.3">
      <c r="A32" s="38" t="s">
        <v>182</v>
      </c>
      <c r="B32" s="38" t="s">
        <v>138</v>
      </c>
      <c r="C32" s="40">
        <v>3</v>
      </c>
      <c r="D32" s="57"/>
      <c r="E32" s="57"/>
      <c r="F32" s="69"/>
      <c r="G32" s="69"/>
      <c r="H32" s="69"/>
      <c r="I32" s="46"/>
    </row>
    <row r="33" spans="1:9" s="22" customFormat="1" ht="23.25" customHeight="1" x14ac:dyDescent="0.3">
      <c r="A33" s="38" t="s">
        <v>183</v>
      </c>
      <c r="B33" s="38" t="s">
        <v>138</v>
      </c>
      <c r="C33" s="40">
        <v>3</v>
      </c>
      <c r="D33" s="57"/>
      <c r="E33" s="57"/>
      <c r="F33" s="69"/>
      <c r="G33" s="69"/>
      <c r="H33" s="69"/>
      <c r="I33" s="46"/>
    </row>
    <row r="34" spans="1:9" s="22" customFormat="1" ht="15.15" customHeight="1" x14ac:dyDescent="0.3">
      <c r="A34" s="38"/>
      <c r="B34" s="38"/>
      <c r="C34" s="40"/>
      <c r="D34" s="58"/>
      <c r="E34" s="58"/>
      <c r="F34" s="59"/>
      <c r="G34" s="59"/>
      <c r="H34" s="60"/>
      <c r="I34" s="46"/>
    </row>
    <row r="35" spans="1:9" ht="23.25" customHeight="1" x14ac:dyDescent="0.3">
      <c r="A35" s="90" t="s">
        <v>57</v>
      </c>
      <c r="B35" s="90"/>
      <c r="C35" s="90"/>
      <c r="D35" s="90"/>
      <c r="E35" s="90"/>
      <c r="F35" s="90"/>
      <c r="G35" s="90"/>
      <c r="H35" s="90"/>
    </row>
    <row r="36" spans="1:9" ht="9.9" customHeight="1" x14ac:dyDescent="0.3">
      <c r="A36" s="47"/>
      <c r="B36" s="47"/>
      <c r="C36" s="47"/>
      <c r="D36" s="47"/>
      <c r="E36" s="47"/>
      <c r="F36" s="47"/>
      <c r="G36" s="47"/>
      <c r="H36" s="47"/>
    </row>
    <row r="37" spans="1:9" ht="35.25" customHeight="1" x14ac:dyDescent="0.25">
      <c r="A37" s="89" t="s">
        <v>52</v>
      </c>
      <c r="B37" s="89"/>
      <c r="C37" s="89"/>
      <c r="D37" s="89"/>
      <c r="E37" s="89"/>
      <c r="F37" s="89"/>
      <c r="G37" s="89"/>
      <c r="H37" s="89"/>
    </row>
    <row r="38" spans="1:9" ht="15.15" customHeight="1" x14ac:dyDescent="0.35">
      <c r="A38" s="9"/>
    </row>
    <row r="39" spans="1:9" ht="18" customHeight="1" x14ac:dyDescent="0.25">
      <c r="A39" s="38" t="s">
        <v>104</v>
      </c>
      <c r="B39" s="96"/>
      <c r="C39" s="96"/>
      <c r="D39" s="96"/>
      <c r="E39" s="96"/>
      <c r="F39" s="96"/>
      <c r="G39" s="96"/>
      <c r="H39" s="96"/>
      <c r="I39" s="14" t="b">
        <f>ISBLANK(VLOOKUP(F23,'SO2'!A3:C28,3))</f>
        <v>1</v>
      </c>
    </row>
    <row r="40" spans="1:9" ht="30.15" customHeight="1" x14ac:dyDescent="0.25">
      <c r="A40" s="41" t="str">
        <f>IF(F23=H23,"bitte eingeben:",IF(I39,"","Art der Modifikation:"))</f>
        <v/>
      </c>
      <c r="B40" s="98"/>
      <c r="C40" s="98"/>
      <c r="D40" s="98"/>
      <c r="E40" s="98"/>
      <c r="F40" s="98"/>
      <c r="G40" s="98"/>
      <c r="H40" s="98"/>
      <c r="I40" s="14"/>
    </row>
    <row r="41" spans="1:9" ht="18" customHeight="1" x14ac:dyDescent="0.25">
      <c r="A41" s="38" t="s">
        <v>105</v>
      </c>
      <c r="B41" s="96"/>
      <c r="C41" s="96"/>
      <c r="D41" s="96"/>
      <c r="E41" s="96"/>
      <c r="F41" s="96"/>
      <c r="G41" s="96"/>
      <c r="H41" s="96"/>
      <c r="I41" s="14" t="b">
        <f>ISBLANK(VLOOKUP(F24,'SO2'!A3:C28,3))</f>
        <v>1</v>
      </c>
    </row>
    <row r="42" spans="1:9" ht="30.15" customHeight="1" x14ac:dyDescent="0.25">
      <c r="A42" s="41" t="str">
        <f>IF(F24=H24,"bitte eingeben:",IF(I41,"","Art der Modifikation:"))</f>
        <v/>
      </c>
      <c r="B42" s="97"/>
      <c r="C42" s="97"/>
      <c r="D42" s="97"/>
      <c r="E42" s="97"/>
      <c r="F42" s="97"/>
      <c r="G42" s="97"/>
      <c r="H42" s="97"/>
      <c r="I42" s="14"/>
    </row>
    <row r="43" spans="1:9" ht="18" customHeight="1" x14ac:dyDescent="0.25">
      <c r="A43" s="38" t="s">
        <v>174</v>
      </c>
      <c r="B43" s="137"/>
      <c r="C43" s="137"/>
      <c r="D43" s="137"/>
      <c r="E43" s="137"/>
      <c r="F43" s="137"/>
      <c r="G43" s="137"/>
      <c r="H43" s="137"/>
      <c r="I43" s="14" t="b">
        <f>ISBLANK(VLOOKUP(F25,'SO2'!A3:C28,3))</f>
        <v>1</v>
      </c>
    </row>
    <row r="44" spans="1:9" ht="30.15" customHeight="1" x14ac:dyDescent="0.25">
      <c r="A44" s="41" t="str">
        <f>IF(F25=H25,"bitte eingeben:",IF(I43,"","Art der Modifikation:"))</f>
        <v/>
      </c>
      <c r="B44" s="97"/>
      <c r="C44" s="97"/>
      <c r="D44" s="97"/>
      <c r="E44" s="97"/>
      <c r="F44" s="97"/>
      <c r="G44" s="97"/>
      <c r="H44" s="97"/>
      <c r="I44" s="14"/>
    </row>
    <row r="45" spans="1:9" ht="18" customHeight="1" x14ac:dyDescent="0.25">
      <c r="A45" s="38" t="s">
        <v>92</v>
      </c>
      <c r="B45" s="138">
        <f>Lagerung!B1</f>
        <v>7</v>
      </c>
      <c r="C45" s="138"/>
      <c r="D45" s="138"/>
      <c r="E45" s="138"/>
      <c r="F45" s="138"/>
      <c r="G45" s="138"/>
      <c r="H45" s="138"/>
      <c r="I45" s="14">
        <f>Lagerung!C1</f>
        <v>6</v>
      </c>
    </row>
    <row r="46" spans="1:9" ht="30.15" customHeight="1" x14ac:dyDescent="0.25">
      <c r="A46" s="61" t="str">
        <f>IF(B45=I45,"bitte eingeben:","")</f>
        <v/>
      </c>
      <c r="B46" s="95"/>
      <c r="C46" s="95"/>
      <c r="D46" s="95"/>
      <c r="E46" s="95"/>
      <c r="F46" s="95"/>
      <c r="G46" s="95"/>
      <c r="H46" s="95"/>
      <c r="I46" s="14"/>
    </row>
    <row r="47" spans="1:9" ht="18" customHeight="1" x14ac:dyDescent="0.25">
      <c r="A47" s="38" t="s">
        <v>97</v>
      </c>
      <c r="B47" s="138">
        <f>Lagerung!D1</f>
        <v>7</v>
      </c>
      <c r="C47" s="138"/>
      <c r="D47" s="138"/>
      <c r="E47" s="138"/>
      <c r="F47" s="138"/>
      <c r="G47" s="138"/>
      <c r="H47" s="138"/>
      <c r="I47" s="14">
        <f>Lagerung!C1</f>
        <v>6</v>
      </c>
    </row>
    <row r="48" spans="1:9" ht="30.15" customHeight="1" x14ac:dyDescent="0.25">
      <c r="A48" s="61" t="str">
        <f>IF(B47=I47,"bitte eingeben:","")</f>
        <v/>
      </c>
      <c r="B48" s="95"/>
      <c r="C48" s="95"/>
      <c r="D48" s="95"/>
      <c r="E48" s="95"/>
      <c r="F48" s="95"/>
      <c r="G48" s="95"/>
      <c r="H48" s="95"/>
      <c r="I48" s="14"/>
    </row>
    <row r="49" spans="1:9" s="13" customFormat="1" ht="18" customHeight="1" x14ac:dyDescent="0.25">
      <c r="A49" s="75" t="s">
        <v>136</v>
      </c>
      <c r="B49" s="139"/>
      <c r="C49" s="139"/>
      <c r="D49" s="139"/>
      <c r="E49" s="139"/>
      <c r="F49" s="139"/>
      <c r="G49" s="139"/>
      <c r="H49" s="139"/>
      <c r="I49" s="76"/>
    </row>
    <row r="50" spans="1:9" ht="30.15" customHeight="1" x14ac:dyDescent="0.25">
      <c r="A50" s="74" t="s">
        <v>137</v>
      </c>
      <c r="B50" s="140"/>
      <c r="C50" s="140"/>
      <c r="D50" s="140"/>
      <c r="E50" s="140"/>
      <c r="F50" s="140"/>
      <c r="G50" s="140"/>
      <c r="H50" s="140"/>
    </row>
  </sheetData>
  <sheetProtection algorithmName="SHA-512" hashValue="qiAa57cDOcymw+NpK7wGmdBNGO66TcOM0wluzAE4SqcqkL73MFMyd/pB4F7qzL2cRhNTyKP0W8twgDwj7I+9wQ==" saltValue="oeyEEBEtmZrfRHxlRQVS0w==" spinCount="100000" sheet="1" objects="1" scenarios="1"/>
  <mergeCells count="27">
    <mergeCell ref="B48:H48"/>
    <mergeCell ref="B45:H45"/>
    <mergeCell ref="B47:H47"/>
    <mergeCell ref="B41:H41"/>
    <mergeCell ref="A13:H13"/>
    <mergeCell ref="B42:H42"/>
    <mergeCell ref="B39:H39"/>
    <mergeCell ref="B40:H40"/>
    <mergeCell ref="B46:H46"/>
    <mergeCell ref="A15:H15"/>
    <mergeCell ref="B44:H44"/>
    <mergeCell ref="B43:H43"/>
    <mergeCell ref="B49:H49"/>
    <mergeCell ref="B50:H50"/>
    <mergeCell ref="E3:F3"/>
    <mergeCell ref="A7:H7"/>
    <mergeCell ref="A8:H8"/>
    <mergeCell ref="A9:H9"/>
    <mergeCell ref="A37:H37"/>
    <mergeCell ref="A35:H35"/>
    <mergeCell ref="A18:G18"/>
    <mergeCell ref="G21:H21"/>
    <mergeCell ref="A10:H10"/>
    <mergeCell ref="A12:H12"/>
    <mergeCell ref="A27:B27"/>
    <mergeCell ref="A14:H14"/>
    <mergeCell ref="A11:H11"/>
  </mergeCells>
  <phoneticPr fontId="0" type="noConversion"/>
  <conditionalFormatting sqref="H34 H23:H26">
    <cfRule type="cellIs" dxfId="9" priority="5" stopIfTrue="1" operator="equal">
      <formula>6</formula>
    </cfRule>
  </conditionalFormatting>
  <conditionalFormatting sqref="I23:I34">
    <cfRule type="cellIs" dxfId="8" priority="6" stopIfTrue="1" operator="equal">
      <formula>11</formula>
    </cfRule>
  </conditionalFormatting>
  <conditionalFormatting sqref="B40:H40">
    <cfRule type="expression" dxfId="7" priority="7" stopIfTrue="1">
      <formula>OR($F$23-$H$23=0,NOT(I39))</formula>
    </cfRule>
  </conditionalFormatting>
  <conditionalFormatting sqref="G21:G22">
    <cfRule type="expression" dxfId="6" priority="8" stopIfTrue="1">
      <formula>SUM($G$23:$G$31)-16=0</formula>
    </cfRule>
  </conditionalFormatting>
  <conditionalFormatting sqref="B42:H42">
    <cfRule type="expression" dxfId="5" priority="9" stopIfTrue="1">
      <formula>OR($F$24=H24,NOT(I41))</formula>
    </cfRule>
  </conditionalFormatting>
  <conditionalFormatting sqref="F23:F26 F28:F34">
    <cfRule type="expression" dxfId="4" priority="10" stopIfTrue="1">
      <formula>$F23-$H23=1</formula>
    </cfRule>
  </conditionalFormatting>
  <conditionalFormatting sqref="G24:G26 G34 G28:H33">
    <cfRule type="expression" dxfId="3" priority="11" stopIfTrue="1">
      <formula>$G$24-$I$24=1</formula>
    </cfRule>
  </conditionalFormatting>
  <conditionalFormatting sqref="B46:H46">
    <cfRule type="expression" dxfId="2" priority="12" stopIfTrue="1">
      <formula>$B$45-$I$45=0</formula>
    </cfRule>
  </conditionalFormatting>
  <conditionalFormatting sqref="B48:H48">
    <cfRule type="expression" dxfId="1" priority="13" stopIfTrue="1">
      <formula>$B$47-$I$47=0</formula>
    </cfRule>
  </conditionalFormatting>
  <conditionalFormatting sqref="B44:H44">
    <cfRule type="expression" dxfId="0" priority="1" stopIfTrue="1">
      <formula>OR($F$25=$H$25,NOT(I43))</formula>
    </cfRule>
  </conditionalFormatting>
  <hyperlinks>
    <hyperlink ref="B4" r:id="rId1" xr:uid="{00000000-0004-0000-0800-000000000000}"/>
  </hyperlinks>
  <pageMargins left="0.59055118110236227" right="0.59055118110236227" top="0.78740157480314965"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8" max="7" man="1"/>
    <brk id="34"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30480</xdr:colOff>
                    <xdr:row>38</xdr:row>
                    <xdr:rowOff>7620</xdr:rowOff>
                  </from>
                  <to>
                    <xdr:col>7</xdr:col>
                    <xdr:colOff>609600</xdr:colOff>
                    <xdr:row>39</xdr:row>
                    <xdr:rowOff>0</xdr:rowOff>
                  </to>
                </anchor>
              </controlPr>
            </control>
          </mc:Choice>
        </mc:AlternateContent>
        <mc:AlternateContent xmlns:mc="http://schemas.openxmlformats.org/markup-compatibility/2006">
          <mc:Choice Requires="x14">
            <control shapeId="2140" r:id="rId6" name="Drop Down 92">
              <controlPr locked="0" defaultSize="0" autoLine="0" autoPict="0">
                <anchor moveWithCells="1">
                  <from>
                    <xdr:col>6</xdr:col>
                    <xdr:colOff>30480</xdr:colOff>
                    <xdr:row>16</xdr:row>
                    <xdr:rowOff>83820</xdr:rowOff>
                  </from>
                  <to>
                    <xdr:col>6</xdr:col>
                    <xdr:colOff>922020</xdr:colOff>
                    <xdr:row>16</xdr:row>
                    <xdr:rowOff>365760</xdr:rowOff>
                  </to>
                </anchor>
              </controlPr>
            </control>
          </mc:Choice>
        </mc:AlternateContent>
        <mc:AlternateContent xmlns:mc="http://schemas.openxmlformats.org/markup-compatibility/2006">
          <mc:Choice Requires="x14">
            <control shapeId="2142" r:id="rId7" name="Drop Down 94">
              <controlPr locked="0" defaultSize="0" autoLine="0" autoPict="0">
                <anchor moveWithCells="1">
                  <from>
                    <xdr:col>1</xdr:col>
                    <xdr:colOff>30480</xdr:colOff>
                    <xdr:row>44</xdr:row>
                    <xdr:rowOff>7620</xdr:rowOff>
                  </from>
                  <to>
                    <xdr:col>7</xdr:col>
                    <xdr:colOff>609600</xdr:colOff>
                    <xdr:row>45</xdr:row>
                    <xdr:rowOff>0</xdr:rowOff>
                  </to>
                </anchor>
              </controlPr>
            </control>
          </mc:Choice>
        </mc:AlternateContent>
        <mc:AlternateContent xmlns:mc="http://schemas.openxmlformats.org/markup-compatibility/2006">
          <mc:Choice Requires="x14">
            <control shapeId="2144" r:id="rId8" name="Drop Down 96">
              <controlPr locked="0" defaultSize="0" autoLine="0" autoPict="0">
                <anchor moveWithCells="1">
                  <from>
                    <xdr:col>1</xdr:col>
                    <xdr:colOff>30480</xdr:colOff>
                    <xdr:row>46</xdr:row>
                    <xdr:rowOff>7620</xdr:rowOff>
                  </from>
                  <to>
                    <xdr:col>7</xdr:col>
                    <xdr:colOff>609600</xdr:colOff>
                    <xdr:row>47</xdr:row>
                    <xdr:rowOff>0</xdr:rowOff>
                  </to>
                </anchor>
              </controlPr>
            </control>
          </mc:Choice>
        </mc:AlternateContent>
        <mc:AlternateContent xmlns:mc="http://schemas.openxmlformats.org/markup-compatibility/2006">
          <mc:Choice Requires="x14">
            <control shapeId="2098" r:id="rId9" name="Drop Down 50">
              <controlPr locked="0" defaultSize="0" autoLine="0" autoPict="0">
                <anchor moveWithCells="1">
                  <from>
                    <xdr:col>1</xdr:col>
                    <xdr:colOff>30480</xdr:colOff>
                    <xdr:row>40</xdr:row>
                    <xdr:rowOff>7620</xdr:rowOff>
                  </from>
                  <to>
                    <xdr:col>7</xdr:col>
                    <xdr:colOff>609600</xdr:colOff>
                    <xdr:row>41</xdr:row>
                    <xdr:rowOff>0</xdr:rowOff>
                  </to>
                </anchor>
              </controlPr>
            </control>
          </mc:Choice>
        </mc:AlternateContent>
        <mc:AlternateContent xmlns:mc="http://schemas.openxmlformats.org/markup-compatibility/2006">
          <mc:Choice Requires="x14">
            <control shapeId="2145" r:id="rId10" name="Drop Down 97">
              <controlPr locked="0" defaultSize="0" autoLine="0" autoPict="0">
                <anchor moveWithCells="1">
                  <from>
                    <xdr:col>1</xdr:col>
                    <xdr:colOff>30480</xdr:colOff>
                    <xdr:row>42</xdr:row>
                    <xdr:rowOff>7620</xdr:rowOff>
                  </from>
                  <to>
                    <xdr:col>7</xdr:col>
                    <xdr:colOff>609600</xdr:colOff>
                    <xdr:row>43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8</vt:i4>
      </vt:variant>
    </vt:vector>
  </HeadingPairs>
  <TitlesOfParts>
    <vt:vector size="20"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SO2</vt:lpstr>
      <vt:lpstr>Lagerung</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2023-02-27T19:39:37Z</cp:lastPrinted>
  <dcterms:created xsi:type="dcterms:W3CDTF">2005-02-14T18:41:01Z</dcterms:created>
  <dcterms:modified xsi:type="dcterms:W3CDTF">2023-02-27T19:47:16Z</dcterms:modified>
</cp:coreProperties>
</file>