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FFCBC02C-3472-4B17-ACBE-D9878CA27027}" xr6:coauthVersionLast="47" xr6:coauthVersionMax="47" xr10:uidLastSave="{00000000-0000-0000-0000-000000000000}"/>
  <workbookProtection workbookAlgorithmName="SHA-512" workbookHashValue="EvG19qPMIO37Sgv4Zm/DoE9pXK/hVDsqqM2IQQJoep5GmHO65uZgtH2DCX+72r+z4P07ufgzncbns9tGH1OS9Q==" workbookSaltValue="oqEKl88u1va8Nj3xrDdQ6Q==" workbookSpinCount="100000" lockStructure="1"/>
  <bookViews>
    <workbookView xWindow="-93" yWindow="-93" windowWidth="25786" windowHeight="13986" firstSheet="2" activeTab="6" xr2:uid="{00000000-000D-0000-FFFF-FFFF00000000}"/>
  </bookViews>
  <sheets>
    <sheet name="Hints1" sheetId="38" r:id="rId1"/>
    <sheet name="Reporting" sheetId="39" r:id="rId2"/>
    <sheet name="Auswertung" sheetId="46" r:id="rId3"/>
    <sheet name="Datenübernahme" sheetId="47" r:id="rId4"/>
    <sheet name="Signifikanz" sheetId="48" r:id="rId5"/>
    <sheet name="Ausfüllhinweise" sheetId="49" r:id="rId6"/>
    <sheet name="Kontakt" sheetId="44" r:id="rId7"/>
    <sheet name="Teilnehmerdaten" sheetId="17" state="hidden" r:id="rId8"/>
    <sheet name="Ergebnisse" sheetId="5" r:id="rId9"/>
    <sheet name="Mitteilungen" sheetId="15" r:id="rId10"/>
    <sheet name="ZNS" sheetId="8" state="hidden" r:id="rId11"/>
    <sheet name="Separatorenfleisch" sheetId="11" state="hidden" r:id="rId12"/>
    <sheet name="Ca" sheetId="26" state="hidden" r:id="rId13"/>
    <sheet name="Cholesterin" sheetId="28" state="hidden" r:id="rId14"/>
  </sheets>
  <externalReferences>
    <externalReference r:id="rId15"/>
    <externalReference r:id="rId16"/>
    <externalReference r:id="rId17"/>
    <externalReference r:id="rId18"/>
    <externalReference r:id="rId19"/>
    <externalReference r:id="rId20"/>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8">Ergebnisse!$A$1:$K$54</definedName>
    <definedName name="_xlnm.Print_Area" localSheetId="4">Signifikanz!$A$1:$C$10</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[5]Parameter2!$B$3:$B$18</definedName>
    <definedName name="test" localSheetId="2">[1]Parameter2!$B$3:$B$18</definedName>
    <definedName name="test" localSheetId="6">[2]Parameter2!$B$3:$B$18</definedName>
    <definedName name="test" localSheetId="1">[3]Parameter2!$B$3:$B$18</definedName>
    <definedName name="test">[2]Parameter2!$B$3:$B$18</definedName>
    <definedName name="test1" localSheetId="5">[6]Parameter2!$B$3:$B$18</definedName>
    <definedName name="test1">[2]Parameter2!$B$3:$B$18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5" l="1"/>
  <c r="A13" i="5"/>
  <c r="H5" i="5"/>
  <c r="H4" i="5"/>
  <c r="B11" i="17"/>
  <c r="B10" i="17"/>
  <c r="B4" i="17" l="1"/>
  <c r="C20" i="5"/>
  <c r="E20" i="5"/>
  <c r="K20" i="5"/>
  <c r="C21" i="5"/>
  <c r="C23" i="5"/>
  <c r="E23" i="5"/>
  <c r="K23" i="5"/>
  <c r="C24" i="5"/>
  <c r="C25" i="5"/>
  <c r="E27" i="5"/>
  <c r="K51" i="5" s="1"/>
  <c r="A52" i="5" s="1"/>
  <c r="F27" i="5"/>
  <c r="G27" i="5"/>
  <c r="A43" i="5" s="1"/>
  <c r="H27" i="5"/>
  <c r="I27" i="5"/>
  <c r="J27" i="5"/>
  <c r="A48" i="5" s="1"/>
  <c r="K27" i="5"/>
  <c r="A50" i="5" s="1"/>
  <c r="E30" i="5"/>
  <c r="K53" i="5" s="1"/>
  <c r="A54" i="5" s="1"/>
  <c r="B16" i="44"/>
  <c r="B17" i="44"/>
  <c r="B18" i="44"/>
  <c r="B19" i="44"/>
  <c r="H1" i="15"/>
  <c r="B1" i="17"/>
  <c r="B2" i="17"/>
  <c r="D5" i="17"/>
  <c r="D8" i="17" s="1"/>
  <c r="B5" i="17" s="1"/>
  <c r="B7" i="17"/>
  <c r="B13" i="17"/>
  <c r="C13" i="17"/>
  <c r="B14" i="17"/>
  <c r="C14" i="17"/>
  <c r="B15" i="17"/>
  <c r="C15" i="17"/>
  <c r="B16" i="17"/>
  <c r="C16" i="17"/>
  <c r="B17" i="17"/>
  <c r="C17" i="17"/>
  <c r="B18" i="17"/>
  <c r="C18" i="17"/>
  <c r="B19" i="17"/>
  <c r="C19" i="17"/>
  <c r="B20" i="17"/>
  <c r="C20" i="17"/>
  <c r="B21" i="17"/>
  <c r="C21" i="17"/>
  <c r="B22" i="17"/>
  <c r="C22" i="17"/>
  <c r="B23" i="17"/>
  <c r="C23" i="17"/>
  <c r="B24" i="17"/>
  <c r="C24" i="17"/>
  <c r="K38" i="5"/>
  <c r="A39" i="5" s="1"/>
  <c r="A46" i="5" l="1"/>
  <c r="K36" i="5"/>
  <c r="A3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430B5F34-5093-4D35-B917-D046697A5D6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D24C3B16-226A-4B44-86E3-BC70907A324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Ralf Lippold</author>
  </authors>
  <commentList>
    <comment ref="I1" authorId="0" shapeId="0" xr:uid="{00000000-0006-0000-0800-000001000000}">
      <text>
        <r>
          <rPr>
            <b/>
            <sz val="8"/>
            <color indexed="81"/>
            <rFont val="Tahoma"/>
            <family val="2"/>
          </rPr>
          <t>Bitte geben Sie unbedingt Ihre Kunden-Nr. ein (nur Ziffern)
Fill in Your Client Number (numbers only)</t>
        </r>
      </text>
    </comment>
    <comment ref="I2" authorId="0" shapeId="0" xr:uid="{00000000-0006-0000-0800-000002000000}">
      <text>
        <r>
          <rPr>
            <b/>
            <sz val="8"/>
            <color indexed="81"/>
            <rFont val="Tahoma"/>
            <family val="2"/>
          </rPr>
          <t>Geben Sie zusätzlich auch noch Ihre Postleitzahl an (nur Ziffern).
Fill in Your postal ZIP-Code (numbers only)</t>
        </r>
      </text>
    </comment>
    <comment ref="A15" authorId="1" shapeId="0" xr:uid="{00000000-0006-0000-0800-000003000000}">
      <text>
        <r>
          <rPr>
            <sz val="9"/>
            <color indexed="81"/>
            <rFont val="Times New Roman"/>
            <family val="1"/>
          </rPr>
          <t>Falls Sie nach einer erfolgreichen Übermittlung Ihrer Ergebnisse noch Fehler feststellen, können Sie bis zur Deadline jederzeit noch überarbeitete Ergebnisdateien einsenden.</t>
        </r>
        <r>
          <rPr>
            <b/>
            <sz val="8"/>
            <color indexed="81"/>
            <rFont val="Tahoma"/>
            <family val="2"/>
          </rPr>
          <t xml:space="preserve">
 </t>
        </r>
        <r>
          <rPr>
            <sz val="9"/>
            <color indexed="81"/>
            <rFont val="Times New Roman"/>
            <family val="1"/>
          </rPr>
          <t xml:space="preserve">
Damit unser System Ihre Datei als Aktualisierung akzeptiert,  muss  zwingend "ja" bei Aktualisierung ausgewählt werden.
</t>
        </r>
        <r>
          <rPr>
            <b/>
            <sz val="9"/>
            <color indexed="81"/>
            <rFont val="Times New Roman"/>
            <family val="1"/>
          </rPr>
          <t>Die überarbeitete Exceltabelle muss alle bei der Auswertung zu berücksichtigenden Einträge enthalten, da die ursprünglich von Ihnen gesendeten Daten vor der Aktualiserung vollständig gelöscht werden.</t>
        </r>
        <r>
          <rPr>
            <sz val="9"/>
            <color indexed="81"/>
            <rFont val="Times New Roman"/>
            <family val="1"/>
          </rPr>
          <t xml:space="preserve">
</t>
        </r>
      </text>
    </comment>
    <comment ref="C19" authorId="0" shapeId="0" xr:uid="{00000000-0006-0000-0800-000004000000}">
      <text>
        <r>
          <rPr>
            <b/>
            <sz val="8"/>
            <color indexed="81"/>
            <rFont val="Tahoma"/>
            <family val="2"/>
          </rPr>
          <t>LVU:</t>
        </r>
        <r>
          <rPr>
            <sz val="8"/>
            <color indexed="81"/>
            <rFont val="Tahoma"/>
            <family val="2"/>
          </rPr>
          <t xml:space="preserve">
Tragen Sie in dieser Spalte das Ergebnis Ihrer Untersuchung ein</t>
        </r>
      </text>
    </comment>
    <comment ref="A44" authorId="0" shapeId="0" xr:uid="{00000000-0006-0000-0800-000005000000}">
      <text>
        <r>
          <rPr>
            <sz val="8"/>
            <color indexed="81"/>
            <rFont val="Tahoma"/>
            <family val="2"/>
          </rPr>
          <t>Falls Ihre Säure bzw. Ihre Säurekombination nicht vorhanden ist, setzen Sie bitte bei Säure 1 den Schalter auf "sonstige Säure" und geben Sie Ihre Säure(nkombination) dann ein</t>
        </r>
      </text>
    </comment>
  </commentList>
</comments>
</file>

<file path=xl/sharedStrings.xml><?xml version="1.0" encoding="utf-8"?>
<sst xmlns="http://schemas.openxmlformats.org/spreadsheetml/2006/main" count="333" uniqueCount="257">
  <si>
    <t>Parameter</t>
  </si>
  <si>
    <t>Einheit</t>
  </si>
  <si>
    <t>Messprinzip</t>
  </si>
  <si>
    <t>Mikrowellendruckaufschluss</t>
  </si>
  <si>
    <t>ICP-OES</t>
  </si>
  <si>
    <t>Nassaufschluss</t>
  </si>
  <si>
    <t>Druckaufschluss</t>
  </si>
  <si>
    <t>ICP-MS</t>
  </si>
  <si>
    <t>Postleitzahl</t>
  </si>
  <si>
    <t>DIN EN ISO 11885</t>
  </si>
  <si>
    <t>Graphitrohr-AAS</t>
  </si>
  <si>
    <t>Kaltdampf-AAS</t>
  </si>
  <si>
    <t>Hydrid-AAS</t>
  </si>
  <si>
    <t>FIMS</t>
  </si>
  <si>
    <t>Zeemann-AAS</t>
  </si>
  <si>
    <t>Inversvoltametrie</t>
  </si>
  <si>
    <t>ETAS</t>
  </si>
  <si>
    <t>Verfahren</t>
  </si>
  <si>
    <t>ergebnisse@lvus.de</t>
  </si>
  <si>
    <t>verwendete Säuren</t>
  </si>
  <si>
    <t>Trockenveraschung bei 500 bis 540 °C</t>
  </si>
  <si>
    <t>Trockenveraschung bei 540 °C bis 560 °C</t>
  </si>
  <si>
    <t>Trockenveraschung bei 560 °C bis 600 °C</t>
  </si>
  <si>
    <t>Trockenveraschung bei über 600 °C</t>
  </si>
  <si>
    <t>Verbrennen</t>
  </si>
  <si>
    <t>Sonstiges</t>
  </si>
  <si>
    <t>Aufschluss</t>
  </si>
  <si>
    <t>Messverfahren</t>
  </si>
  <si>
    <t>Probeneinwaage</t>
  </si>
  <si>
    <t>0,5 g - 1,0 g</t>
  </si>
  <si>
    <t>&lt; 0,5 g</t>
  </si>
  <si>
    <t>1,5 g - 2,5 g</t>
  </si>
  <si>
    <t>2,5 g - 5,0 g</t>
  </si>
  <si>
    <t>1,0 g - 1,5 g</t>
  </si>
  <si>
    <t>Analysen-
gang 1</t>
  </si>
  <si>
    <t>Analysen-
gang 2</t>
  </si>
  <si>
    <t>Proben-
einwaage</t>
  </si>
  <si>
    <t>Aufschluss-
prinzip</t>
  </si>
  <si>
    <t>Oxidations-
mittel</t>
  </si>
  <si>
    <t>Mess-
prinzip</t>
  </si>
  <si>
    <t>Säuren</t>
  </si>
  <si>
    <t>HCl</t>
  </si>
  <si>
    <t>Sonstiger Aufschluss</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</si>
  <si>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</si>
  <si>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</si>
  <si>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</si>
  <si>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entfällt</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</si>
  <si>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</si>
  <si>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</si>
  <si>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</si>
  <si>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Sonstiges Oxidationsmittel</t>
  </si>
  <si>
    <t>Beschreibung der verwendeten Analysenverfahren</t>
  </si>
  <si>
    <t>Einsendeadresse:</t>
  </si>
  <si>
    <t>Hinweise zur Auswertung</t>
  </si>
  <si>
    <t>Erläuterungen zur Weiterverarbeitung Ihrer Daten</t>
  </si>
  <si>
    <t>Kundennummer</t>
  </si>
  <si>
    <t>Produkt</t>
  </si>
  <si>
    <t>Jahrgang</t>
  </si>
  <si>
    <t>Update</t>
  </si>
  <si>
    <t>Parameterzahl</t>
  </si>
  <si>
    <t>Bestimmungen je Parameter</t>
  </si>
  <si>
    <t>Auswahl</t>
  </si>
  <si>
    <t>Umformung</t>
  </si>
  <si>
    <t>Zur Vermeidung zu „breiter“ Beurteilungszonen wird deshalb bei der Auswertung bei allen Parametern der Wert der Zielstandardabweichung auf maximal 22 % vom Wert des Medians beschränkt.</t>
  </si>
  <si>
    <t>Nachfolgend können Sie uns ergänzende Hinweise geben oder wichtige Beobachtungen mitteilen.</t>
  </si>
  <si>
    <t>Parameter 1</t>
  </si>
  <si>
    <t>Parameter 2</t>
  </si>
  <si>
    <t>Parameter 3</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</si>
  <si>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</si>
  <si>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</si>
  <si>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Plasmaaufschluss</t>
  </si>
  <si>
    <t>Teilnahmen</t>
  </si>
  <si>
    <t>Deadline</t>
  </si>
  <si>
    <t>CV-AAS</t>
  </si>
  <si>
    <t>FI-GFAAS</t>
  </si>
  <si>
    <t>FIAS</t>
  </si>
  <si>
    <t>Beispielhafter Wert [mg/kg]</t>
  </si>
  <si>
    <t>Ergebnisangabe mit 3 signifikanten Ziffern [mg/kg]</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</si>
  <si>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</si>
  <si>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</si>
  <si>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</si>
  <si>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</si>
  <si>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</si>
  <si>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</si>
  <si>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</si>
  <si>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</si>
  <si>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</si>
  <si>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Before analysing the samples, homogenize the samples again, please. After homogenisation You should analyse both samples with your standard procedures.</t>
  </si>
  <si>
    <t>Kontaktperson</t>
  </si>
  <si>
    <t>Contact person</t>
  </si>
  <si>
    <t>Name</t>
  </si>
  <si>
    <t>eMail</t>
  </si>
  <si>
    <t>eMail-Address</t>
  </si>
  <si>
    <t>Telefon (inklusive Vorwahl):</t>
  </si>
  <si>
    <t>telefone (including country and area code)</t>
  </si>
  <si>
    <t>Ergebnisdatenblatt (Resultsheet)</t>
  </si>
  <si>
    <t>Kunden-Nr. (Client-Nb.)</t>
  </si>
  <si>
    <t>Postleitzahl (ZIP-Code)</t>
  </si>
  <si>
    <t>interne Teilnahme:</t>
  </si>
  <si>
    <t>Teilnahme</t>
  </si>
  <si>
    <t>Annahmeschluss/Deadline:</t>
  </si>
  <si>
    <t>eMail-Kontrolle:</t>
  </si>
  <si>
    <t>Ergebnis der Überprüfung:</t>
  </si>
  <si>
    <t>Tabelle wurde bereits einmal erfolgreich gesendet, es handelt sich um eine Aktualisierung:</t>
  </si>
  <si>
    <t>Parameter 4</t>
  </si>
  <si>
    <t>Parameter 5</t>
  </si>
  <si>
    <t>Falls Sie einen Parameter nicht bearbeiten, lassen Sie die zugehörigen Ergebnisdatenfelder bitte leer.
If you are not analysing parameters in your laboratory do not write anything into the corresponding fields for the results.</t>
  </si>
  <si>
    <t>Untersuchungsergebnisse</t>
  </si>
  <si>
    <t>Calcium</t>
  </si>
  <si>
    <t>Parameter 6</t>
  </si>
  <si>
    <t>Flammen-AAS</t>
  </si>
  <si>
    <t>Flammenemmission</t>
  </si>
  <si>
    <t>Flammenphotometrie</t>
  </si>
  <si>
    <t>Ionenchromatographie</t>
  </si>
  <si>
    <t>Potentiometrische Bestimmung, Titrration mit EDTA</t>
  </si>
  <si>
    <t>&gt; 10,0 g</t>
  </si>
  <si>
    <t>5,0 g - 10,0 g</t>
  </si>
  <si>
    <t>VDLUA VII 2.2.2.6</t>
  </si>
  <si>
    <t>Rauscher: Untersuchung von Lebensmitteln, VEB Fachbuchverlag Leipzig (1972)</t>
  </si>
  <si>
    <t>AOAC Official Method 984.27 und 985.01</t>
  </si>
  <si>
    <t>DIN 38406 E 29</t>
  </si>
  <si>
    <t>Applikation Bulletin Fa. Metrohm Nr. 125/1d</t>
  </si>
  <si>
    <t>Separatorenfleisch</t>
  </si>
  <si>
    <t>ohne</t>
  </si>
  <si>
    <t>ZNS-Material
(Probe A)</t>
  </si>
  <si>
    <t>ZNS-Material
(Probe B)</t>
  </si>
  <si>
    <t>Separatorenfleisch
(Probe A)</t>
  </si>
  <si>
    <t>Separatorenfleisch
(Probe B)</t>
  </si>
  <si>
    <t>Calcium (Probe A)</t>
  </si>
  <si>
    <t>Calcium (Probe B)</t>
  </si>
  <si>
    <t>mg/100 g</t>
  </si>
  <si>
    <t>Ergebnis</t>
  </si>
  <si>
    <t>ZNS-Material</t>
  </si>
  <si>
    <t>positiv</t>
  </si>
  <si>
    <t>negativ</t>
  </si>
  <si>
    <t>unsicher</t>
  </si>
  <si>
    <t>RIDA SCREEN® ZNS von r-biopharm und Westernblot, Hausmethode mit Clone BBS7NC/VI-H14, Neuron-specific-Enolase</t>
  </si>
  <si>
    <t>ELISA (GFAP)</t>
  </si>
  <si>
    <t>Gelelektrophorese und Western-Blot; Inkubation mit</t>
  </si>
  <si>
    <t>1. Kaninchen Anti-GFAF und 2. AP Ziege Anti-Kaninchen</t>
  </si>
  <si>
    <t>Amtliche Sammlung nach § 64 LFGB Nr. L 08.00-54</t>
  </si>
  <si>
    <t>Amtliche Sammlung nach § 64 LFGB Nr. L 08.00-54, modifiziert</t>
  </si>
  <si>
    <t>Amtliche Sammlung nach § 64 LFGB Nr. L 06.00-53</t>
  </si>
  <si>
    <t>Amtliche Sammlung nach § 64 LFGB Nr. L 06.00-53, modifiziert</t>
  </si>
  <si>
    <t>x</t>
  </si>
  <si>
    <t>X</t>
  </si>
  <si>
    <t>Verfahren
Literatur</t>
  </si>
  <si>
    <t>Parameter 7</t>
  </si>
  <si>
    <t>Parameter 8</t>
  </si>
  <si>
    <t>Histologisch: von Kossa Mineralfärbung; HE Färbung</t>
  </si>
  <si>
    <t>Bestimmung der Knochenasche nach Sommer, gravimetrisch über Calcium</t>
  </si>
  <si>
    <t>nach Pfeiffer, Wellhausen, Gehra; Alizerin S-Färbung</t>
  </si>
  <si>
    <t>Auszählen der Knochenpartikel nach histologischem Schnitt, Alizerin S-Färbung; Bestimmung der Knochenasche nach Sommer und Mulder, gravimetrisch</t>
  </si>
  <si>
    <t>indirekt über den Gehalt an Calcium (Indikatorparameter)</t>
  </si>
  <si>
    <t>Aufschlussprinzip</t>
  </si>
  <si>
    <t>2. Verwendete Säure</t>
  </si>
  <si>
    <t>1. verwendete Säure</t>
  </si>
  <si>
    <t>Verfahren / Literatur</t>
  </si>
  <si>
    <t>Cholesterin</t>
  </si>
  <si>
    <t>Enzymatisch nach Roche / r-biopharm Bestell-Nr. 101 139 050 035</t>
  </si>
  <si>
    <t>ZNS/Separatorenfleisch</t>
  </si>
  <si>
    <t>histologische Untersuchung; Kossa und Alizarin S Färbung</t>
  </si>
  <si>
    <t>über Indikatorparameter Cholesterin</t>
  </si>
  <si>
    <t>Alizerin S-Färbung nach § 64 LFGB</t>
  </si>
  <si>
    <t>Knochenpartikel/cm2</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</si>
  <si>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</si>
  <si>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</si>
  <si>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</si>
  <si>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</si>
  <si>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</si>
  <si>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</si>
  <si>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</si>
  <si>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</si>
  <si>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</si>
  <si>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</si>
  <si>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</si>
  <si>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</si>
  <si>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</si>
  <si>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</si>
  <si>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Calcium (Probe C)</t>
  </si>
  <si>
    <t>ZNS-Material
(Probe C)</t>
  </si>
  <si>
    <t>Separatorenfleisch
(Probe C)</t>
  </si>
  <si>
    <t>Cholesterin (Probe A)</t>
  </si>
  <si>
    <t>Cholesterin (Probe B)</t>
  </si>
  <si>
    <t>Cholesterin (Probe C)</t>
  </si>
  <si>
    <t>Parameter 9</t>
  </si>
  <si>
    <t>Parameter 10</t>
  </si>
  <si>
    <t>Parameter 11</t>
  </si>
  <si>
    <t>Parameter 12</t>
  </si>
  <si>
    <t>DIN EN ISO 17294-2</t>
  </si>
  <si>
    <t>Lösungsmittelextraktion der Lipide, Isolation komplexer Lipide aus den Gesamtlipiden durch SPE, Derivatisierung der Fettsäuren zu ihren Methylestern sowie der Hydroxyfettsäuremethylester zu ihren Trimethylsilylderivaten, GC-MS (Ringversuchsvorschrift: Nachweis von spezifiziertem Risikomaterial in Fleischerzeugnissen und Tiermehlen, Universität Leipzig 2008)</t>
  </si>
  <si>
    <t>RIDA SCREEN® ZNS Nr. 6701 von r-biopharm (Test für erhitztes Probenmaterial)</t>
  </si>
  <si>
    <t>RIDA SCREEN® ZNS Nr. 6703 von r-biopharm (Test für rohes Probenmaterial)</t>
  </si>
  <si>
    <t>Histologisch nach § 64 LFGB Nr. L 06.00-13</t>
  </si>
  <si>
    <t>Histologisch nach § 64 LFGB Nr. L 06.00-13, modifiziert</t>
  </si>
  <si>
    <t>Histologisches Verfahren: Trichromfärbung nach Pfeiffer, Wellhausen, Gehra gemäß § 64 LFGB Nr. L 06.00-13 Nr. 7.1.5.8; Alizerin S-Färbung</t>
  </si>
  <si>
    <t>Beispiel für die Eingabe von 2 eMail-Adressen:
Example how to type in 2 different e-mail addresses:</t>
  </si>
  <si>
    <t>info@lvus.de; ergebnisse@lvus.de</t>
  </si>
  <si>
    <t>r-biopharm, RIDASCREEN Risk Material Nr. 15341</t>
  </si>
  <si>
    <t>Histologisch, Darstellung von mineralischen Inhaltsstoffen in Knochen nach von Kossa</t>
  </si>
  <si>
    <t>Applikation der Fa. Dionex (Thermo)</t>
  </si>
  <si>
    <t>§ 64 LFGB Nr. L 00.00-19/1 (auch modifiziert)</t>
  </si>
  <si>
    <t>§ 64 LFGB Nr. L 07.00-56 (auch modifiziert)</t>
  </si>
  <si>
    <t>Verfahren nach § 64 LFGB Nr. L 18.00-10 (auch modifiziert)</t>
  </si>
  <si>
    <t>Verfahren nach § 64 LFGB Nr. L 22.02/04-1 (auch modifiziert)</t>
  </si>
  <si>
    <t>Verfahren nach § 64 LFGB Nr. L 05.00-16 (auch modifiziert)</t>
  </si>
  <si>
    <t>Verfahren nach § 64 LFGB Nr. L 05.00-17 (auch modifiziert)</t>
  </si>
  <si>
    <t>Verfahren nach § 64 LFGB Nr. L 08.00-57 (auch modifiziert)</t>
  </si>
  <si>
    <t>Verfahren nach § 64 LFGB Nr. L 05.00-26 (auch modifiziert)</t>
  </si>
  <si>
    <t>§ 64 LFGB Nr. L 00.00-19/2 (auch modifiziert)</t>
  </si>
  <si>
    <t>§ 64 LFGB Nr. L 17.00-17 (auch modifiziert)</t>
  </si>
  <si>
    <t>§ 64 LFGB Nr. L 26.26-10 (auch modifiziert)</t>
  </si>
  <si>
    <t>§ 64 LFGB Nr. L 31.00-10 (DIN EN 1134, auch modifiziert)</t>
  </si>
  <si>
    <t>§ 64 LFGB Nr. L 49.00-2 (auch modifiziert)</t>
  </si>
  <si>
    <t>§ 64 LFGB Nr. L 00.00-144 (auch modifiziert)</t>
  </si>
  <si>
    <t>§ 64 LFGB Nr. L 06.00-4 / L 06.00-9 (auch modifiziert)</t>
  </si>
  <si>
    <t>§ 64 LFGB Nr. L 00.00-135 (auch modifiziert)</t>
  </si>
  <si>
    <t>Geben Sie Ihre Ergebnisse möglichst mit mindestens 3 signifikanten Stellen an. Beispiele hierzu sind in "Hinweise1" enthalten.
Report your results with 3 significant numbers (there are some examples in sheet "hints1" .</t>
  </si>
  <si>
    <t>Histologisch nach § 64 LFGB, ASU L 06.00-13, Trichromfärbung nach Pfeiffer, Wellhäuser und Gehra, mod.</t>
  </si>
  <si>
    <t>Verfahren nach § 64 LFGB Nr. L 00.00-149 (auch modifiziert)</t>
  </si>
  <si>
    <t>Verfahren nach § 64 LFGB Nr. L 00.00-140/1 (auch modifiziert)</t>
  </si>
  <si>
    <t>Verfahren nach § 64 LFGB Nr. L 18.00-17 (auch modifiziert)</t>
  </si>
  <si>
    <t>Verfahren nach § 64 LFGB Nr. L 20.01-13 (auch modifiziert)</t>
  </si>
  <si>
    <t>Amtliche Sammlung nach § 64 LFGB Nr. L 08.00-13</t>
  </si>
  <si>
    <t>Amtliche Sammlung nach § 64 LFGB Nr. L 08.00-13, modifiziert</t>
  </si>
  <si>
    <t>V.1</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</si>
  <si>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</si>
  <si>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</si>
  <si>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</si>
  <si>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</si>
  <si>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</si>
  <si>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</si>
  <si>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</si>
  <si>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</si>
  <si>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</si>
  <si>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</si>
  <si>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</si>
  <si>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</si>
  <si>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Histologisch</t>
  </si>
  <si>
    <t>§ 64 LFGB Nr. L 00.00-168:2020-11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</si>
  <si>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</si>
  <si>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</si>
  <si>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</si>
  <si>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</si>
  <si>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</si>
  <si>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</si>
  <si>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</si>
  <si>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</si>
  <si>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</si>
  <si>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</si>
  <si>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</si>
  <si>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</si>
  <si>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</si>
  <si>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</si>
  <si>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</si>
  <si>
    <t>Zertifikat geeignet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</si>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</sst>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b/>
      <sz val="11"/>
      <name val="Times New Roman"/>
      <family val="1"/>
    </font>
    <font>
      <sz val="14"/>
      <name val="Times New Roman"/>
      <family val="1"/>
    </font>
    <font>
      <b/>
      <sz val="12"/>
      <name val="Times New Roman"/>
      <family val="1"/>
    </font>
    <font>
      <sz val="11"/>
      <color indexed="12"/>
      <name val="Times New Roman"/>
      <family val="1"/>
    </font>
    <font>
      <vertAlign val="subscript"/>
      <sz val="11"/>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2"/>
      <color indexed="10"/>
      <name val="Times New Roman"/>
      <family val="1"/>
    </font>
    <font>
      <sz val="9"/>
      <name val="Times New Roman"/>
      <family val="1"/>
    </font>
    <font>
      <b/>
      <sz val="14"/>
      <color indexed="10"/>
      <name val="Times New Roman"/>
      <family val="1"/>
    </font>
    <font>
      <sz val="14"/>
      <color indexed="9"/>
      <name val="Times New Roman"/>
      <family val="1"/>
    </font>
    <font>
      <sz val="12"/>
      <color indexed="12"/>
      <name val="Times New Roman"/>
      <family val="1"/>
    </font>
    <font>
      <sz val="9"/>
      <color indexed="81"/>
      <name val="Times New Roman"/>
      <family val="1"/>
    </font>
    <font>
      <b/>
      <sz val="9"/>
      <color indexed="81"/>
      <name val="Times New Roman"/>
      <family val="1"/>
    </font>
    <font>
      <sz val="12"/>
      <color indexed="9"/>
      <name val="Times New Roman"/>
      <family val="1"/>
    </font>
    <font>
      <sz val="26"/>
      <name val="Times New Roman"/>
      <family val="1"/>
    </font>
    <font>
      <sz val="24"/>
      <color indexed="22"/>
      <name val="Times New Roman"/>
      <family val="1"/>
    </font>
    <font>
      <b/>
      <sz val="13"/>
      <name val="Times New Roman"/>
      <family val="1"/>
    </font>
    <font>
      <sz val="11"/>
      <color indexed="9"/>
      <name val="Times New Roman"/>
      <family val="1"/>
    </font>
    <font>
      <i/>
      <vertAlign val="subscript"/>
      <sz val="11"/>
      <name val="Times New Roman"/>
      <family val="1"/>
    </font>
    <font>
      <sz val="10"/>
      <name val="Arial"/>
      <family val="2"/>
    </font>
    <font>
      <i/>
      <sz val="11"/>
      <color theme="0" tint="-0.499984740745262"/>
      <name val="Times New Roman"/>
      <family val="1"/>
    </font>
    <font>
      <b/>
      <sz val="11"/>
      <color rgb="FFFF0000"/>
      <name val="Times New Roman"/>
      <family val="1"/>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4" tint="0.79998168889431442"/>
        <bgColor indexed="64"/>
      </patternFill>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31" fillId="0" borderId="0"/>
    <xf numFmtId="0" fontId="5" fillId="0" borderId="0"/>
  </cellStyleXfs>
  <cellXfs count="123">
    <xf numFmtId="0" fontId="0" fillId="0" borderId="0" xfId="0"/>
    <xf numFmtId="0" fontId="4" fillId="0" borderId="0" xfId="0" applyFont="1"/>
    <xf numFmtId="0" fontId="7"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8" fillId="0" borderId="0" xfId="0" applyFont="1" applyProtection="1">
      <protection hidden="1"/>
    </xf>
    <xf numFmtId="0" fontId="6" fillId="0" borderId="0" xfId="0" applyFont="1" applyProtection="1">
      <protection hidden="1"/>
    </xf>
    <xf numFmtId="0" fontId="0" fillId="0" borderId="0" xfId="0" applyProtection="1">
      <protection hidden="1"/>
    </xf>
    <xf numFmtId="0" fontId="1" fillId="0" borderId="0" xfId="1" applyFill="1" applyBorder="1" applyAlignment="1" applyProtection="1">
      <protection hidden="1"/>
    </xf>
    <xf numFmtId="0" fontId="13" fillId="0" borderId="0" xfId="0" applyFont="1" applyProtection="1">
      <protection hidden="1"/>
    </xf>
    <xf numFmtId="0" fontId="4" fillId="0" borderId="0" xfId="0" applyFont="1" applyAlignment="1" applyProtection="1">
      <alignment wrapText="1"/>
      <protection hidden="1"/>
    </xf>
    <xf numFmtId="0" fontId="12" fillId="0" borderId="0" xfId="0" applyFont="1" applyProtection="1">
      <protection hidden="1"/>
    </xf>
    <xf numFmtId="0" fontId="14" fillId="4" borderId="0" xfId="0" applyFont="1" applyFill="1" applyAlignment="1" applyProtection="1">
      <alignment vertical="center"/>
      <protection hidden="1"/>
    </xf>
    <xf numFmtId="0" fontId="0" fillId="0" borderId="0" xfId="0" applyProtection="1">
      <protection locked="0" hidden="1"/>
    </xf>
    <xf numFmtId="0" fontId="0" fillId="0" borderId="0" xfId="0" applyAlignment="1" applyProtection="1">
      <alignment vertical="center"/>
      <protection hidden="1"/>
    </xf>
    <xf numFmtId="14" fontId="0" fillId="2" borderId="0" xfId="0" applyNumberFormat="1" applyFill="1" applyAlignment="1">
      <alignment horizontal="center"/>
    </xf>
    <xf numFmtId="14" fontId="13" fillId="0" borderId="0" xfId="0" applyNumberFormat="1" applyFont="1" applyAlignment="1" applyProtection="1">
      <alignment horizontal="left"/>
      <protection hidden="1"/>
    </xf>
    <xf numFmtId="2" fontId="18" fillId="3" borderId="1" xfId="0" applyNumberFormat="1" applyFont="1" applyFill="1" applyBorder="1" applyAlignment="1">
      <alignment horizontal="center" vertical="top" wrapText="1"/>
    </xf>
    <xf numFmtId="0" fontId="5" fillId="4" borderId="1" xfId="0" applyFont="1" applyFill="1" applyBorder="1" applyAlignment="1">
      <alignment horizontal="left" vertical="top" wrapText="1"/>
    </xf>
    <xf numFmtId="0" fontId="9"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49" fontId="0" fillId="2" borderId="0" xfId="0" applyNumberFormat="1" applyFill="1" applyAlignment="1" applyProtection="1">
      <alignment vertical="center"/>
      <protection locked="0"/>
    </xf>
    <xf numFmtId="0" fontId="14" fillId="0" borderId="0" xfId="0" applyFont="1" applyAlignment="1">
      <alignment vertical="center"/>
    </xf>
    <xf numFmtId="0" fontId="19" fillId="3" borderId="0" xfId="0" applyFont="1" applyFill="1" applyProtection="1">
      <protection hidden="1"/>
    </xf>
    <xf numFmtId="1" fontId="20" fillId="0" borderId="0" xfId="0" applyNumberFormat="1" applyFont="1" applyAlignment="1" applyProtection="1">
      <alignment horizontal="left"/>
      <protection hidden="1"/>
    </xf>
    <xf numFmtId="0" fontId="21" fillId="0" borderId="0" xfId="0" applyFont="1" applyProtection="1">
      <protection hidden="1"/>
    </xf>
    <xf numFmtId="0" fontId="18" fillId="0" borderId="0" xfId="0" applyFont="1" applyAlignment="1" applyProtection="1">
      <alignment vertical="center"/>
      <protection hidden="1"/>
    </xf>
    <xf numFmtId="0" fontId="22" fillId="0" borderId="0" xfId="0" applyFont="1" applyProtection="1">
      <protection hidden="1"/>
    </xf>
    <xf numFmtId="0" fontId="12" fillId="0" borderId="0" xfId="0" applyFont="1" applyAlignment="1" applyProtection="1">
      <alignment vertical="center"/>
      <protection hidden="1"/>
    </xf>
    <xf numFmtId="0" fontId="0" fillId="0" borderId="0" xfId="0" applyAlignment="1" applyProtection="1">
      <alignment horizontal="left" vertical="center"/>
      <protection hidden="1"/>
    </xf>
    <xf numFmtId="0" fontId="18" fillId="0" borderId="0" xfId="0" applyFont="1" applyAlignment="1" applyProtection="1">
      <alignment horizontal="left" vertical="center"/>
      <protection hidden="1"/>
    </xf>
    <xf numFmtId="0" fontId="4"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0" fontId="9" fillId="5" borderId="0" xfId="0" applyFont="1" applyFill="1" applyAlignment="1" applyProtection="1">
      <alignment vertical="center" wrapText="1"/>
      <protection hidden="1"/>
    </xf>
    <xf numFmtId="0" fontId="14" fillId="5" borderId="0" xfId="0" applyFont="1" applyFill="1" applyAlignment="1" applyProtection="1">
      <alignment vertical="center"/>
      <protection hidden="1"/>
    </xf>
    <xf numFmtId="0" fontId="27" fillId="0" borderId="0" xfId="0" applyFont="1" applyAlignment="1" applyProtection="1">
      <alignment horizontal="center" vertical="center"/>
      <protection hidden="1"/>
    </xf>
    <xf numFmtId="0" fontId="12" fillId="4" borderId="0" xfId="0" applyFont="1" applyFill="1" applyAlignment="1" applyProtection="1">
      <alignment vertical="center" wrapText="1"/>
      <protection hidden="1"/>
    </xf>
    <xf numFmtId="0" fontId="28" fillId="4" borderId="0" xfId="0" applyFont="1" applyFill="1" applyAlignment="1" applyProtection="1">
      <alignment vertical="center" wrapText="1"/>
      <protection hidden="1"/>
    </xf>
    <xf numFmtId="0" fontId="0" fillId="4" borderId="0" xfId="0" applyFill="1" applyAlignment="1" applyProtection="1">
      <alignment vertical="center"/>
      <protection hidden="1"/>
    </xf>
    <xf numFmtId="0" fontId="12" fillId="5" borderId="0" xfId="0" applyFont="1" applyFill="1" applyAlignment="1" applyProtection="1">
      <alignment vertical="center"/>
      <protection hidden="1"/>
    </xf>
    <xf numFmtId="0" fontId="0" fillId="5" borderId="0" xfId="0" applyFill="1" applyAlignment="1" applyProtection="1">
      <alignment vertical="center"/>
      <protection hidden="1"/>
    </xf>
    <xf numFmtId="0" fontId="25" fillId="0" borderId="0" xfId="0" applyFont="1" applyAlignment="1" applyProtection="1">
      <alignment horizontal="center" vertical="center"/>
      <protection hidden="1"/>
    </xf>
    <xf numFmtId="0" fontId="29" fillId="0" borderId="0" xfId="0" applyFont="1" applyProtection="1">
      <protection hidden="1"/>
    </xf>
    <xf numFmtId="0" fontId="29" fillId="0" borderId="0" xfId="0" applyFont="1" applyAlignment="1" applyProtection="1">
      <alignment vertical="center"/>
      <protection hidden="1"/>
    </xf>
    <xf numFmtId="49" fontId="4" fillId="2" borderId="0" xfId="0" applyNumberFormat="1" applyFont="1" applyFill="1" applyAlignment="1" applyProtection="1">
      <alignment vertical="center"/>
      <protection locked="0" hidden="1"/>
    </xf>
    <xf numFmtId="0" fontId="4" fillId="0" borderId="0" xfId="0" applyFont="1" applyProtection="1">
      <protection hidden="1"/>
    </xf>
    <xf numFmtId="0" fontId="4" fillId="0" borderId="0" xfId="0" applyFont="1" applyAlignment="1" applyProtection="1">
      <alignment vertical="center" wrapText="1"/>
      <protection hidden="1"/>
    </xf>
    <xf numFmtId="0" fontId="4" fillId="0" borderId="0" xfId="0" applyFont="1" applyAlignment="1" applyProtection="1">
      <alignment vertical="center"/>
      <protection hidden="1"/>
    </xf>
    <xf numFmtId="0" fontId="10" fillId="0" borderId="0" xfId="0" applyFont="1" applyAlignment="1">
      <alignment horizontal="left" vertical="center" wrapText="1"/>
    </xf>
    <xf numFmtId="0" fontId="10" fillId="0" borderId="0" xfId="0" applyFont="1" applyAlignment="1">
      <alignment horizontal="left" vertical="center"/>
    </xf>
    <xf numFmtId="0" fontId="0" fillId="3" borderId="0" xfId="0" applyFill="1"/>
    <xf numFmtId="49" fontId="1" fillId="2" borderId="0" xfId="1" applyNumberFormat="1" applyFill="1" applyAlignment="1" applyProtection="1">
      <alignment vertical="center"/>
      <protection locked="0"/>
    </xf>
    <xf numFmtId="0" fontId="14" fillId="0" borderId="0" xfId="0" applyFont="1" applyAlignment="1" applyProtection="1">
      <alignment vertical="center"/>
      <protection hidden="1"/>
    </xf>
    <xf numFmtId="0" fontId="25" fillId="0" borderId="0" xfId="0" applyFont="1" applyProtection="1">
      <protection hidden="1"/>
    </xf>
    <xf numFmtId="0" fontId="5" fillId="0" borderId="0" xfId="0" applyFont="1"/>
    <xf numFmtId="49" fontId="4" fillId="2" borderId="0" xfId="0" applyNumberFormat="1" applyFont="1" applyFill="1" applyAlignment="1" applyProtection="1">
      <alignment vertical="center"/>
      <protection locked="0"/>
    </xf>
    <xf numFmtId="49" fontId="4" fillId="2" borderId="0" xfId="0" applyNumberFormat="1" applyFont="1" applyFill="1" applyAlignment="1" applyProtection="1">
      <alignment horizontal="right"/>
      <protection locked="0"/>
    </xf>
    <xf numFmtId="0" fontId="5" fillId="3" borderId="0" xfId="3" applyFill="1"/>
    <xf numFmtId="0" fontId="5" fillId="0" borderId="2" xfId="0" applyFont="1" applyBorder="1" applyAlignment="1">
      <alignment horizontal="left" wrapText="1"/>
    </xf>
    <xf numFmtId="0" fontId="5" fillId="0" borderId="2" xfId="0" applyFont="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12" fillId="0" borderId="0" xfId="0" applyFont="1" applyAlignment="1">
      <alignment horizontal="left" wrapText="1"/>
    </xf>
    <xf numFmtId="0" fontId="5" fillId="3" borderId="0" xfId="3" applyFill="1" applyAlignment="1">
      <alignment horizontal="left" wrapText="1"/>
    </xf>
    <xf numFmtId="0" fontId="0" fillId="0" borderId="0" xfId="0" applyAlignment="1">
      <alignment horizontal="left" vertical="center"/>
    </xf>
    <xf numFmtId="0" fontId="0" fillId="4" borderId="0" xfId="0" applyFill="1" applyAlignment="1" applyProtection="1">
      <alignment horizontal="left" vertical="center"/>
      <protection locked="0"/>
    </xf>
    <xf numFmtId="14" fontId="20" fillId="0" borderId="0" xfId="0" applyNumberFormat="1" applyFont="1" applyAlignment="1" applyProtection="1">
      <alignment horizontal="left"/>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4" fillId="0" borderId="0" xfId="0" applyFont="1" applyAlignment="1" applyProtection="1">
      <alignment horizontal="left" wrapText="1"/>
      <protection hidden="1"/>
    </xf>
    <xf numFmtId="0" fontId="4" fillId="0" borderId="0" xfId="0" applyFont="1" applyAlignment="1" applyProtection="1">
      <alignment horizontal="center" vertical="center"/>
      <protection hidden="1"/>
    </xf>
    <xf numFmtId="49" fontId="4" fillId="2" borderId="0" xfId="0" applyNumberFormat="1" applyFont="1" applyFill="1" applyAlignment="1" applyProtection="1">
      <alignment horizontal="center" vertical="center"/>
      <protection locked="0"/>
    </xf>
    <xf numFmtId="14" fontId="13" fillId="0" borderId="0" xfId="0" applyNumberFormat="1" applyFont="1" applyAlignment="1" applyProtection="1">
      <alignment horizontal="left"/>
      <protection hidden="1"/>
    </xf>
    <xf numFmtId="0" fontId="19" fillId="0" borderId="0" xfId="0" applyFont="1" applyAlignment="1" applyProtection="1">
      <alignment horizontal="left" vertical="center" wrapText="1"/>
      <protection hidden="1"/>
    </xf>
    <xf numFmtId="0" fontId="0" fillId="5" borderId="0" xfId="0" applyFill="1" applyAlignment="1" applyProtection="1">
      <alignment horizontal="left" vertical="center"/>
      <protection locked="0"/>
    </xf>
    <xf numFmtId="49" fontId="0" fillId="2" borderId="0" xfId="0" applyNumberFormat="1" applyFill="1" applyAlignment="1" applyProtection="1">
      <alignment horizontal="center"/>
      <protection locked="0" hidden="1"/>
    </xf>
    <xf numFmtId="49" fontId="0" fillId="2" borderId="0" xfId="0" applyNumberFormat="1" applyFill="1" applyAlignment="1" applyProtection="1">
      <alignment horizontal="center"/>
      <protection locked="0"/>
    </xf>
    <xf numFmtId="49" fontId="4" fillId="2" borderId="0" xfId="0" applyNumberFormat="1" applyFont="1" applyFill="1" applyAlignment="1" applyProtection="1">
      <alignment horizontal="left"/>
      <protection locked="0"/>
    </xf>
    <xf numFmtId="0" fontId="9" fillId="0" borderId="0" xfId="3" applyFont="1" applyAlignment="1">
      <alignment horizontal="left" vertical="center"/>
    </xf>
    <xf numFmtId="0" fontId="5" fillId="0" borderId="0" xfId="3" applyAlignment="1">
      <alignment vertical="center"/>
    </xf>
    <xf numFmtId="0" fontId="5" fillId="0" borderId="0" xfId="3" applyAlignment="1">
      <alignment horizontal="left" vertical="center" wrapText="1"/>
    </xf>
    <xf numFmtId="0" fontId="5" fillId="0" borderId="0" xfId="3" applyAlignment="1">
      <alignment horizontal="left" vertical="center"/>
    </xf>
    <xf numFmtId="0" fontId="5" fillId="0" borderId="0" xfId="3"/>
    <xf numFmtId="0" fontId="9" fillId="0" borderId="0" xfId="3" applyFont="1" applyAlignment="1">
      <alignment vertical="center"/>
    </xf>
    <xf numFmtId="0" fontId="4" fillId="0" borderId="0" xfId="3" applyFont="1" applyAlignment="1">
      <alignment vertical="center"/>
    </xf>
    <xf numFmtId="0" fontId="4" fillId="0" borderId="0" xfId="3" applyFont="1" applyAlignment="1">
      <alignment horizontal="left" vertical="center" wrapText="1"/>
    </xf>
    <xf numFmtId="0" fontId="4" fillId="0" borderId="0" xfId="3" applyFont="1" applyAlignment="1">
      <alignment horizontal="left" vertical="center"/>
    </xf>
    <xf numFmtId="0" fontId="4" fillId="0" borderId="0" xfId="3" applyFont="1" applyAlignment="1">
      <alignment horizontal="left"/>
    </xf>
    <xf numFmtId="0" fontId="4" fillId="0" borderId="0" xfId="3" applyFont="1"/>
    <xf numFmtId="0" fontId="9" fillId="3" borderId="0" xfId="3" applyFont="1" applyFill="1" applyAlignment="1">
      <alignment horizontal="left"/>
    </xf>
    <xf numFmtId="0" fontId="4" fillId="3" borderId="0" xfId="3" applyFont="1" applyFill="1"/>
    <xf numFmtId="0" fontId="4" fillId="3" borderId="0" xfId="3" applyFont="1" applyFill="1" applyAlignment="1">
      <alignment vertical="center"/>
    </xf>
    <xf numFmtId="0" fontId="17" fillId="3" borderId="0" xfId="1" applyFont="1" applyFill="1" applyAlignment="1" applyProtection="1">
      <alignment horizontal="justify" vertical="center"/>
    </xf>
    <xf numFmtId="0" fontId="9" fillId="3" borderId="2" xfId="3" applyFont="1" applyFill="1" applyBorder="1" applyAlignment="1">
      <alignment horizontal="left" vertical="center" wrapText="1"/>
    </xf>
    <xf numFmtId="0" fontId="4" fillId="3" borderId="2" xfId="3" applyFont="1" applyFill="1" applyBorder="1" applyAlignment="1">
      <alignment horizontal="left" vertical="center"/>
    </xf>
    <xf numFmtId="0" fontId="4" fillId="3" borderId="0" xfId="3" applyFont="1" applyFill="1" applyAlignment="1">
      <alignment horizontal="left" vertical="center"/>
    </xf>
    <xf numFmtId="0" fontId="4" fillId="3" borderId="1" xfId="3" applyFont="1" applyFill="1" applyBorder="1" applyAlignment="1">
      <alignment horizontal="left" vertical="top" wrapText="1"/>
    </xf>
    <xf numFmtId="0" fontId="4" fillId="3" borderId="1" xfId="3" applyFont="1" applyFill="1" applyBorder="1" applyAlignment="1">
      <alignment horizontal="center" vertical="top" wrapText="1"/>
    </xf>
    <xf numFmtId="2" fontId="18" fillId="3" borderId="1" xfId="3" applyNumberFormat="1" applyFont="1" applyFill="1" applyBorder="1" applyAlignment="1">
      <alignment horizontal="center" vertical="top" wrapText="1"/>
    </xf>
    <xf numFmtId="0" fontId="4" fillId="3" borderId="0" xfId="3" applyFont="1" applyFill="1" applyAlignment="1">
      <alignment horizontal="left" wrapText="1"/>
    </xf>
    <xf numFmtId="0" fontId="4" fillId="3" borderId="0" xfId="3" applyFont="1" applyFill="1" applyAlignment="1">
      <alignment horizontal="left"/>
    </xf>
    <xf numFmtId="164" fontId="18" fillId="3" borderId="1" xfId="3" applyNumberFormat="1" applyFont="1" applyFill="1" applyBorder="1" applyAlignment="1">
      <alignment horizontal="center" vertical="top" wrapText="1"/>
    </xf>
    <xf numFmtId="0" fontId="12" fillId="0" borderId="0" xfId="3" applyFont="1" applyAlignment="1">
      <alignment horizontal="left" vertical="center"/>
    </xf>
    <xf numFmtId="0" fontId="5" fillId="3" borderId="0" xfId="3" applyFill="1" applyAlignment="1">
      <alignment vertical="center"/>
    </xf>
    <xf numFmtId="0" fontId="5" fillId="3" borderId="0" xfId="3" applyFill="1" applyAlignment="1">
      <alignment horizontal="left" vertical="center" wrapText="1"/>
    </xf>
    <xf numFmtId="0" fontId="14" fillId="6" borderId="0" xfId="0" applyFont="1" applyFill="1" applyAlignment="1">
      <alignment horizontal="left" vertical="center" wrapText="1"/>
    </xf>
    <xf numFmtId="0" fontId="14" fillId="6" borderId="0" xfId="0" applyFont="1" applyFill="1" applyAlignment="1">
      <alignment horizontal="left" vertical="center"/>
    </xf>
    <xf numFmtId="0" fontId="0" fillId="6" borderId="0" xfId="0" applyFill="1" applyAlignment="1">
      <alignment vertical="center"/>
    </xf>
    <xf numFmtId="0" fontId="10" fillId="7" borderId="0" xfId="0" applyFont="1" applyFill="1" applyAlignment="1">
      <alignment horizontal="left" vertical="center" wrapText="1"/>
    </xf>
    <xf numFmtId="0" fontId="10" fillId="7" borderId="0" xfId="0" applyFont="1" applyFill="1" applyAlignment="1">
      <alignment horizontal="left" vertical="center"/>
    </xf>
    <xf numFmtId="0" fontId="10" fillId="7" borderId="0" xfId="0" applyFont="1" applyFill="1" applyAlignment="1">
      <alignment horizontal="left" vertical="center"/>
    </xf>
    <xf numFmtId="49" fontId="0" fillId="2" borderId="0" xfId="0" applyNumberFormat="1" applyFill="1" applyAlignment="1">
      <alignment horizontal="center"/>
    </xf>
    <xf numFmtId="0" fontId="0" fillId="2" borderId="0" xfId="0" applyNumberFormat="1" applyFill="1" applyAlignment="1">
      <alignment horizontal="center"/>
    </xf>
    <xf numFmtId="49" fontId="5" fillId="2" borderId="0" xfId="0" applyNumberFormat="1" applyFont="1" applyFill="1" applyAlignment="1" applyProtection="1">
      <alignment vertical="center"/>
      <protection locked="0"/>
    </xf>
  </cellXfs>
  <cellStyles count="4">
    <cellStyle name="Link" xfId="1" builtinId="8"/>
    <cellStyle name="Standard" xfId="0" builtinId="0"/>
    <cellStyle name="Standard 2" xfId="2" xr:uid="{00000000-0005-0000-0000-000002000000}"/>
    <cellStyle name="Standard 2 2" xfId="3" xr:uid="{22EF7214-7CA9-4FC9-A8D8-0308E976ED52}"/>
  </cellStyles>
  <dxfs count="17">
    <dxf>
      <fill>
        <patternFill>
          <bgColor indexed="43"/>
        </patternFill>
      </fill>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Drop" dropStyle="combo" dx="25" fmlaLink="ZNS!$B$2" fmlaRange="ZNS!$B$3:$B$6" sel="4" val="0"/>
</file>

<file path=xl/ctrlProps/ctrlProp10.xml><?xml version="1.0" encoding="utf-8"?>
<formControlPr xmlns="http://schemas.microsoft.com/office/spreadsheetml/2009/9/main" objectType="Drop" dropLines="30" dropStyle="combo" dx="25" fmlaLink="Ca!$B$65" fmlaRange="Ca!$B$66:$B$86" sel="21" val="0"/>
</file>

<file path=xl/ctrlProps/ctrlProp11.xml><?xml version="1.0" encoding="utf-8"?>
<formControlPr xmlns="http://schemas.microsoft.com/office/spreadsheetml/2009/9/main" objectType="Drop" dropLines="30" dropStyle="combo" dx="25" fmlaLink="Cholesterin!$B$1" fmlaRange="Cholesterin!$B$2:$B$14" sel="13" val="0"/>
</file>

<file path=xl/ctrlProps/ctrlProp12.xml><?xml version="1.0" encoding="utf-8"?>
<formControlPr xmlns="http://schemas.microsoft.com/office/spreadsheetml/2009/9/main" objectType="Drop" dropStyle="combo" dx="25" fmlaLink="ZNS!$C$2" fmlaRange="ZNS!$B$3:$B$6" sel="4" val="0"/>
</file>

<file path=xl/ctrlProps/ctrlProp13.xml><?xml version="1.0" encoding="utf-8"?>
<formControlPr xmlns="http://schemas.microsoft.com/office/spreadsheetml/2009/9/main" objectType="Drop" dropStyle="combo" dx="25" fmlaLink="Separatorenfleisch!$B$2" fmlaRange="Separatorenfleisch!$B$3:$B$6" sel="4" val="0"/>
</file>

<file path=xl/ctrlProps/ctrlProp14.xml><?xml version="1.0" encoding="utf-8"?>
<formControlPr xmlns="http://schemas.microsoft.com/office/spreadsheetml/2009/9/main" objectType="Drop" dropStyle="combo" dx="25" fmlaLink="Separatorenfleisch!$C$2" fmlaRange="Separatorenfleisch!$B$3:$B$6" sel="4" val="0"/>
</file>

<file path=xl/ctrlProps/ctrlProp15.xml><?xml version="1.0" encoding="utf-8"?>
<formControlPr xmlns="http://schemas.microsoft.com/office/spreadsheetml/2009/9/main" objectType="Drop" dropLines="15" dropStyle="combo" dx="25" fmlaLink="Teilnehmerdaten!$D$4" fmlaRange="Teilnehmerdaten!$G$5:$G$6" sel="2" val="0"/>
</file>

<file path=xl/ctrlProps/ctrlProp2.xml><?xml version="1.0" encoding="utf-8"?>
<formControlPr xmlns="http://schemas.microsoft.com/office/spreadsheetml/2009/9/main" objectType="Drop" dropLines="30" dropStyle="combo" dx="25" fmlaLink="ZNS!$B$10" fmlaRange="ZNS!$B$11:$B$28" sel="18" val="0"/>
</file>

<file path=xl/ctrlProps/ctrlProp3.xml><?xml version="1.0" encoding="utf-8"?>
<formControlPr xmlns="http://schemas.microsoft.com/office/spreadsheetml/2009/9/main" objectType="Drop" dropLines="30" dropStyle="combo" dx="25" fmlaLink="Separatorenfleisch!$B$10" fmlaRange="Separatorenfleisch!$B$11:$B$24" sel="14" val="0"/>
</file>

<file path=xl/ctrlProps/ctrlProp4.xml><?xml version="1.0" encoding="utf-8"?>
<formControlPr xmlns="http://schemas.microsoft.com/office/spreadsheetml/2009/9/main" objectType="Drop" dropStyle="combo" dx="25" fmlaLink="Ca!$B$2" fmlaRange="Ca!$B$3:$B$10" sel="8" val="0"/>
</file>

<file path=xl/ctrlProps/ctrlProp5.xml><?xml version="1.0" encoding="utf-8"?>
<formControlPr xmlns="http://schemas.microsoft.com/office/spreadsheetml/2009/9/main" objectType="Drop" dropLines="20" dropStyle="combo" dx="25" fmlaLink="Ca!$B$13" fmlaRange="Ca!$B$14:$B$24" sel="11" val="0"/>
</file>

<file path=xl/ctrlProps/ctrlProp6.xml><?xml version="1.0" encoding="utf-8"?>
<formControlPr xmlns="http://schemas.microsoft.com/office/spreadsheetml/2009/9/main" objectType="Drop" dropStyle="combo" dx="25" fmlaLink="Ca!$B$27" fmlaRange="Ca!$B$28:$B$33" sel="6" val="0"/>
</file>

<file path=xl/ctrlProps/ctrlProp7.xml><?xml version="1.0" encoding="utf-8"?>
<formControlPr xmlns="http://schemas.microsoft.com/office/spreadsheetml/2009/9/main" objectType="Drop" dropStyle="combo" dx="25" fmlaLink="Ca!$C$27" fmlaRange="Ca!$C$28:$C$33" sel="6" val="0"/>
</file>

<file path=xl/ctrlProps/ctrlProp8.xml><?xml version="1.0" encoding="utf-8"?>
<formControlPr xmlns="http://schemas.microsoft.com/office/spreadsheetml/2009/9/main" objectType="Drop" dropStyle="combo" dx="25" fmlaLink="Ca!$B$36" fmlaRange="Ca!$B$37:$B$40" sel="4" val="0"/>
</file>

<file path=xl/ctrlProps/ctrlProp9.xml><?xml version="1.0" encoding="utf-8"?>
<formControlPr xmlns="http://schemas.microsoft.com/office/spreadsheetml/2009/9/main" objectType="Drop" dropLines="30" dropStyle="combo" dx="25" fmlaLink="Ca!$B$43" fmlaRange="Ca!$B$44:$B$62" sel="19"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39757</xdr:colOff>
      <xdr:row>40</xdr:row>
      <xdr:rowOff>143123</xdr:rowOff>
    </xdr:to>
    <xdr:pic>
      <xdr:nvPicPr>
        <xdr:cNvPr id="14370" name="Picture 1">
          <a:extLst>
            <a:ext uri="{FF2B5EF4-FFF2-40B4-BE49-F238E27FC236}">
              <a16:creationId xmlns:a16="http://schemas.microsoft.com/office/drawing/2014/main" id="{00000000-0008-0000-0100-000022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7280"/>
          <a:ext cx="5772647" cy="7458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808567</xdr:colOff>
          <xdr:row>19</xdr:row>
          <xdr:rowOff>84667</xdr:rowOff>
        </xdr:from>
        <xdr:to>
          <xdr:col>3</xdr:col>
          <xdr:colOff>685800</xdr:colOff>
          <xdr:row>19</xdr:row>
          <xdr:rowOff>364067</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35</xdr:row>
          <xdr:rowOff>16933</xdr:rowOff>
        </xdr:from>
        <xdr:to>
          <xdr:col>10</xdr:col>
          <xdr:colOff>829733</xdr:colOff>
          <xdr:row>35</xdr:row>
          <xdr:rowOff>220133</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8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37</xdr:row>
          <xdr:rowOff>16933</xdr:rowOff>
        </xdr:from>
        <xdr:to>
          <xdr:col>10</xdr:col>
          <xdr:colOff>808567</xdr:colOff>
          <xdr:row>37</xdr:row>
          <xdr:rowOff>220133</xdr:rowOff>
        </xdr:to>
        <xdr:sp macro="" textlink="">
          <xdr:nvSpPr>
            <xdr:cNvPr id="2075" name="Drop Down 27" hidden="1">
              <a:extLst>
                <a:ext uri="{63B3BB69-23CF-44E3-9099-C40C66FF867C}">
                  <a14:compatExt spid="_x0000_s2075"/>
                </a:ext>
                <a:ext uri="{FF2B5EF4-FFF2-40B4-BE49-F238E27FC236}">
                  <a16:creationId xmlns:a16="http://schemas.microsoft.com/office/drawing/2014/main" id="{00000000-0008-0000-08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40</xdr:row>
          <xdr:rowOff>8467</xdr:rowOff>
        </xdr:from>
        <xdr:to>
          <xdr:col>2</xdr:col>
          <xdr:colOff>160867</xdr:colOff>
          <xdr:row>40</xdr:row>
          <xdr:rowOff>220133</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8467</xdr:rowOff>
        </xdr:from>
        <xdr:to>
          <xdr:col>7</xdr:col>
          <xdr:colOff>524933</xdr:colOff>
          <xdr:row>41</xdr:row>
          <xdr:rowOff>220133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97367</xdr:rowOff>
        </xdr:from>
        <xdr:to>
          <xdr:col>7</xdr:col>
          <xdr:colOff>524933</xdr:colOff>
          <xdr:row>43</xdr:row>
          <xdr:rowOff>296333</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84667</xdr:rowOff>
        </xdr:from>
        <xdr:to>
          <xdr:col>7</xdr:col>
          <xdr:colOff>524933</xdr:colOff>
          <xdr:row>44</xdr:row>
          <xdr:rowOff>296333</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16933</xdr:rowOff>
        </xdr:from>
        <xdr:to>
          <xdr:col>7</xdr:col>
          <xdr:colOff>524933</xdr:colOff>
          <xdr:row>46</xdr:row>
          <xdr:rowOff>220133</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48</xdr:row>
          <xdr:rowOff>16933</xdr:rowOff>
        </xdr:from>
        <xdr:to>
          <xdr:col>7</xdr:col>
          <xdr:colOff>512233</xdr:colOff>
          <xdr:row>48</xdr:row>
          <xdr:rowOff>220133</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50</xdr:row>
          <xdr:rowOff>16933</xdr:rowOff>
        </xdr:from>
        <xdr:to>
          <xdr:col>7</xdr:col>
          <xdr:colOff>524933</xdr:colOff>
          <xdr:row>50</xdr:row>
          <xdr:rowOff>220133</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52</xdr:row>
          <xdr:rowOff>16933</xdr:rowOff>
        </xdr:from>
        <xdr:to>
          <xdr:col>10</xdr:col>
          <xdr:colOff>808567</xdr:colOff>
          <xdr:row>52</xdr:row>
          <xdr:rowOff>220133</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8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84667</xdr:rowOff>
        </xdr:from>
        <xdr:to>
          <xdr:col>4</xdr:col>
          <xdr:colOff>0</xdr:colOff>
          <xdr:row>20</xdr:row>
          <xdr:rowOff>364067</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84667</xdr:rowOff>
        </xdr:from>
        <xdr:to>
          <xdr:col>4</xdr:col>
          <xdr:colOff>0</xdr:colOff>
          <xdr:row>22</xdr:row>
          <xdr:rowOff>364067</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84667</xdr:rowOff>
        </xdr:from>
        <xdr:to>
          <xdr:col>4</xdr:col>
          <xdr:colOff>0</xdr:colOff>
          <xdr:row>23</xdr:row>
          <xdr:rowOff>364067</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313267</xdr:colOff>
          <xdr:row>14</xdr:row>
          <xdr:rowOff>59267</xdr:rowOff>
        </xdr:from>
        <xdr:to>
          <xdr:col>10</xdr:col>
          <xdr:colOff>372533</xdr:colOff>
          <xdr:row>14</xdr:row>
          <xdr:rowOff>334433</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25-ungesch&#252;tzt.xlsx" TargetMode="External"/><Relationship Id="rId1" Type="http://schemas.openxmlformats.org/officeDocument/2006/relationships/externalLinkPath" Target="/Daten/TABELLEN/LVU/Ergebnistabellen/2023/ungeschuetzt/2023-25-ungesch&#252;tz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nts1"/>
      <sheetName val="Reporting"/>
      <sheetName val="Auswertung"/>
      <sheetName val="Datenübernahme"/>
      <sheetName val="Signifikanz"/>
      <sheetName val="Ausfüllhinweise"/>
      <sheetName val="Kontakt"/>
      <sheetName val="Teilnehmerdaten"/>
      <sheetName val="Ergebnisse"/>
      <sheetName val="Mitteilungen"/>
      <sheetName val="Element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1015625" defaultRowHeight="14" x14ac:dyDescent="0.45"/>
  <cols>
    <col min="1" max="2" width="27.64453125" customWidth="1"/>
    <col min="3" max="3" width="30.41015625" customWidth="1"/>
  </cols>
  <sheetData>
    <row r="1" spans="1:3" ht="30.75" customHeight="1" x14ac:dyDescent="0.45">
      <c r="A1" s="66" t="s">
        <v>78</v>
      </c>
      <c r="B1" s="67"/>
      <c r="C1" s="67"/>
    </row>
    <row r="2" spans="1:3" ht="51.95" customHeight="1" x14ac:dyDescent="0.45">
      <c r="A2" s="68" t="s">
        <v>87</v>
      </c>
      <c r="B2" s="69"/>
      <c r="C2" s="69"/>
    </row>
    <row r="3" spans="1:3" ht="74.25" customHeight="1" x14ac:dyDescent="0.45">
      <c r="A3" s="68" t="s">
        <v>168</v>
      </c>
      <c r="B3" s="68"/>
      <c r="C3" s="68"/>
    </row>
    <row r="4" spans="1:3" ht="80.45" customHeight="1" x14ac:dyDescent="0.6">
      <c r="A4" s="68" t="s">
        <v>172</v>
      </c>
      <c r="B4" s="69"/>
      <c r="C4" s="69"/>
    </row>
    <row r="5" spans="1:3" ht="30.35" customHeight="1" x14ac:dyDescent="0.5">
      <c r="A5" s="70"/>
      <c r="B5" s="70"/>
      <c r="C5" s="70"/>
    </row>
    <row r="6" spans="1:3" ht="30.35" customHeight="1" x14ac:dyDescent="0.45">
      <c r="A6" s="2" t="s">
        <v>79</v>
      </c>
    </row>
    <row r="7" spans="1:3" ht="54" customHeight="1" x14ac:dyDescent="0.45">
      <c r="A7" s="64" t="s">
        <v>80</v>
      </c>
      <c r="B7" s="65"/>
      <c r="C7" s="65"/>
    </row>
    <row r="9" spans="1:3" x14ac:dyDescent="0.45">
      <c r="A9" s="22" t="s">
        <v>81</v>
      </c>
      <c r="B9" s="22" t="s">
        <v>82</v>
      </c>
    </row>
    <row r="10" spans="1:3" ht="15.35" x14ac:dyDescent="0.45">
      <c r="A10" s="5">
        <v>1379</v>
      </c>
      <c r="B10" s="5">
        <v>1380</v>
      </c>
    </row>
    <row r="11" spans="1:3" ht="15.35" x14ac:dyDescent="0.45">
      <c r="A11" s="5">
        <v>179.34</v>
      </c>
      <c r="B11" s="5">
        <v>179</v>
      </c>
    </row>
    <row r="12" spans="1:3" ht="15.35" x14ac:dyDescent="0.45">
      <c r="A12" s="5">
        <v>80.12</v>
      </c>
      <c r="B12" s="5">
        <v>80.099999999999994</v>
      </c>
    </row>
    <row r="13" spans="1:3" ht="15.35" x14ac:dyDescent="0.45">
      <c r="A13" s="5">
        <v>7.8</v>
      </c>
      <c r="B13" s="21">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64</v>
      </c>
      <c r="H1" s="59">
        <f>COUNTA(A2:G38)</f>
        <v>0</v>
      </c>
    </row>
    <row r="2" spans="1:8" x14ac:dyDescent="0.5">
      <c r="A2" s="86"/>
      <c r="B2" s="86"/>
      <c r="C2" s="86"/>
      <c r="D2" s="86"/>
      <c r="E2" s="86"/>
      <c r="F2" s="86"/>
      <c r="G2" s="86"/>
    </row>
    <row r="3" spans="1:8" x14ac:dyDescent="0.5">
      <c r="A3" s="86"/>
      <c r="B3" s="86"/>
      <c r="C3" s="86"/>
      <c r="D3" s="86"/>
      <c r="E3" s="86"/>
      <c r="F3" s="86"/>
      <c r="G3" s="86"/>
    </row>
    <row r="4" spans="1:8" x14ac:dyDescent="0.5">
      <c r="A4" s="86"/>
      <c r="B4" s="86"/>
      <c r="C4" s="86"/>
      <c r="D4" s="86"/>
      <c r="E4" s="86"/>
      <c r="F4" s="86"/>
      <c r="G4" s="86"/>
    </row>
    <row r="5" spans="1:8" x14ac:dyDescent="0.5">
      <c r="A5" s="86"/>
      <c r="B5" s="86"/>
      <c r="C5" s="86"/>
      <c r="D5" s="86"/>
      <c r="E5" s="86"/>
      <c r="F5" s="86"/>
      <c r="G5" s="86"/>
    </row>
    <row r="6" spans="1:8" x14ac:dyDescent="0.5">
      <c r="A6" s="86"/>
      <c r="B6" s="86"/>
      <c r="C6" s="86"/>
      <c r="D6" s="86"/>
      <c r="E6" s="86"/>
      <c r="F6" s="86"/>
      <c r="G6" s="86"/>
    </row>
    <row r="7" spans="1:8" x14ac:dyDescent="0.5">
      <c r="A7" s="86"/>
      <c r="B7" s="86"/>
      <c r="C7" s="86"/>
      <c r="D7" s="86"/>
      <c r="E7" s="86"/>
      <c r="F7" s="86"/>
      <c r="G7" s="86"/>
    </row>
    <row r="8" spans="1:8" x14ac:dyDescent="0.5">
      <c r="A8" s="86"/>
      <c r="B8" s="86"/>
      <c r="C8" s="86"/>
      <c r="D8" s="86"/>
      <c r="E8" s="86"/>
      <c r="F8" s="86"/>
      <c r="G8" s="86"/>
    </row>
    <row r="9" spans="1:8" x14ac:dyDescent="0.5">
      <c r="A9" s="86"/>
      <c r="B9" s="86"/>
      <c r="C9" s="86"/>
      <c r="D9" s="86"/>
      <c r="E9" s="86"/>
      <c r="F9" s="86"/>
      <c r="G9" s="86"/>
    </row>
    <row r="10" spans="1:8" x14ac:dyDescent="0.5">
      <c r="A10" s="86"/>
      <c r="B10" s="86"/>
      <c r="C10" s="86"/>
      <c r="D10" s="86"/>
      <c r="E10" s="86"/>
      <c r="F10" s="86"/>
      <c r="G10" s="86"/>
    </row>
    <row r="11" spans="1:8" x14ac:dyDescent="0.5">
      <c r="A11" s="86"/>
      <c r="B11" s="86"/>
      <c r="C11" s="86"/>
      <c r="D11" s="86"/>
      <c r="E11" s="86"/>
      <c r="F11" s="86"/>
      <c r="G11" s="86"/>
    </row>
    <row r="12" spans="1:8" x14ac:dyDescent="0.5">
      <c r="A12" s="86"/>
      <c r="B12" s="86"/>
      <c r="C12" s="86"/>
      <c r="D12" s="86"/>
      <c r="E12" s="86"/>
      <c r="F12" s="86"/>
      <c r="G12" s="86"/>
    </row>
    <row r="13" spans="1:8" x14ac:dyDescent="0.5">
      <c r="A13" s="86"/>
      <c r="B13" s="86"/>
      <c r="C13" s="86"/>
      <c r="D13" s="86"/>
      <c r="E13" s="86"/>
      <c r="F13" s="86"/>
      <c r="G13" s="86"/>
    </row>
    <row r="14" spans="1:8" x14ac:dyDescent="0.5">
      <c r="A14" s="86"/>
      <c r="B14" s="86"/>
      <c r="C14" s="86"/>
      <c r="D14" s="86"/>
      <c r="E14" s="86"/>
      <c r="F14" s="86"/>
      <c r="G14" s="86"/>
    </row>
    <row r="15" spans="1:8" x14ac:dyDescent="0.5">
      <c r="A15" s="86"/>
      <c r="B15" s="86"/>
      <c r="C15" s="86"/>
      <c r="D15" s="86"/>
      <c r="E15" s="86"/>
      <c r="F15" s="86"/>
      <c r="G15" s="86"/>
    </row>
    <row r="16" spans="1:8" x14ac:dyDescent="0.5">
      <c r="A16" s="86"/>
      <c r="B16" s="86"/>
      <c r="C16" s="86"/>
      <c r="D16" s="86"/>
      <c r="E16" s="86"/>
      <c r="F16" s="86"/>
      <c r="G16" s="86"/>
    </row>
    <row r="17" spans="1:7" x14ac:dyDescent="0.5">
      <c r="A17" s="86"/>
      <c r="B17" s="86"/>
      <c r="C17" s="86"/>
      <c r="D17" s="86"/>
      <c r="E17" s="86"/>
      <c r="F17" s="86"/>
      <c r="G17" s="86"/>
    </row>
    <row r="18" spans="1:7" x14ac:dyDescent="0.5">
      <c r="A18" s="86"/>
      <c r="B18" s="86"/>
      <c r="C18" s="86"/>
      <c r="D18" s="86"/>
      <c r="E18" s="86"/>
      <c r="F18" s="86"/>
      <c r="G18" s="86"/>
    </row>
    <row r="19" spans="1:7" x14ac:dyDescent="0.5">
      <c r="A19" s="86"/>
      <c r="B19" s="86"/>
      <c r="C19" s="86"/>
      <c r="D19" s="86"/>
      <c r="E19" s="86"/>
      <c r="F19" s="86"/>
      <c r="G19" s="86"/>
    </row>
    <row r="20" spans="1:7" x14ac:dyDescent="0.5">
      <c r="A20" s="86"/>
      <c r="B20" s="86"/>
      <c r="C20" s="86"/>
      <c r="D20" s="86"/>
      <c r="E20" s="86"/>
      <c r="F20" s="86"/>
      <c r="G20" s="86"/>
    </row>
    <row r="21" spans="1:7" x14ac:dyDescent="0.5">
      <c r="A21" s="86"/>
      <c r="B21" s="86"/>
      <c r="C21" s="86"/>
      <c r="D21" s="86"/>
      <c r="E21" s="86"/>
      <c r="F21" s="86"/>
      <c r="G21" s="86"/>
    </row>
    <row r="22" spans="1:7" x14ac:dyDescent="0.5">
      <c r="A22" s="86"/>
      <c r="B22" s="86"/>
      <c r="C22" s="86"/>
      <c r="D22" s="86"/>
      <c r="E22" s="86"/>
      <c r="F22" s="86"/>
      <c r="G22" s="86"/>
    </row>
    <row r="23" spans="1:7" x14ac:dyDescent="0.5">
      <c r="A23" s="86"/>
      <c r="B23" s="86"/>
      <c r="C23" s="86"/>
      <c r="D23" s="86"/>
      <c r="E23" s="86"/>
      <c r="F23" s="86"/>
      <c r="G23" s="86"/>
    </row>
    <row r="24" spans="1:7" x14ac:dyDescent="0.5">
      <c r="A24" s="86"/>
      <c r="B24" s="86"/>
      <c r="C24" s="86"/>
      <c r="D24" s="86"/>
      <c r="E24" s="86"/>
      <c r="F24" s="86"/>
      <c r="G24" s="86"/>
    </row>
    <row r="25" spans="1:7" x14ac:dyDescent="0.5">
      <c r="A25" s="86"/>
      <c r="B25" s="86"/>
      <c r="C25" s="86"/>
      <c r="D25" s="86"/>
      <c r="E25" s="86"/>
      <c r="F25" s="86"/>
      <c r="G25" s="86"/>
    </row>
    <row r="26" spans="1:7" x14ac:dyDescent="0.5">
      <c r="A26" s="86"/>
      <c r="B26" s="86"/>
      <c r="C26" s="86"/>
      <c r="D26" s="86"/>
      <c r="E26" s="86"/>
      <c r="F26" s="86"/>
      <c r="G26" s="86"/>
    </row>
    <row r="27" spans="1:7" x14ac:dyDescent="0.5">
      <c r="A27" s="86"/>
      <c r="B27" s="86"/>
      <c r="C27" s="86"/>
      <c r="D27" s="86"/>
      <c r="E27" s="86"/>
      <c r="F27" s="86"/>
      <c r="G27" s="86"/>
    </row>
    <row r="28" spans="1:7" x14ac:dyDescent="0.5">
      <c r="A28" s="86"/>
      <c r="B28" s="86"/>
      <c r="C28" s="86"/>
      <c r="D28" s="86"/>
      <c r="E28" s="86"/>
      <c r="F28" s="86"/>
      <c r="G28" s="86"/>
    </row>
    <row r="29" spans="1:7" x14ac:dyDescent="0.5">
      <c r="A29" s="86"/>
      <c r="B29" s="86"/>
      <c r="C29" s="86"/>
      <c r="D29" s="86"/>
      <c r="E29" s="86"/>
      <c r="F29" s="86"/>
      <c r="G29" s="86"/>
    </row>
    <row r="30" spans="1:7" x14ac:dyDescent="0.5">
      <c r="A30" s="86"/>
      <c r="B30" s="86"/>
      <c r="C30" s="86"/>
      <c r="D30" s="86"/>
      <c r="E30" s="86"/>
      <c r="F30" s="86"/>
      <c r="G30" s="86"/>
    </row>
    <row r="31" spans="1:7" x14ac:dyDescent="0.5">
      <c r="A31" s="86"/>
      <c r="B31" s="86"/>
      <c r="C31" s="86"/>
      <c r="D31" s="86"/>
      <c r="E31" s="86"/>
      <c r="F31" s="86"/>
      <c r="G31" s="86"/>
    </row>
    <row r="32" spans="1:7" x14ac:dyDescent="0.5">
      <c r="A32" s="86"/>
      <c r="B32" s="86"/>
      <c r="C32" s="86"/>
      <c r="D32" s="86"/>
      <c r="E32" s="86"/>
      <c r="F32" s="86"/>
      <c r="G32" s="86"/>
    </row>
    <row r="33" spans="1:7" x14ac:dyDescent="0.5">
      <c r="A33" s="86"/>
      <c r="B33" s="86"/>
      <c r="C33" s="86"/>
      <c r="D33" s="86"/>
      <c r="E33" s="86"/>
      <c r="F33" s="86"/>
      <c r="G33" s="86"/>
    </row>
    <row r="34" spans="1:7" x14ac:dyDescent="0.5">
      <c r="A34" s="86"/>
      <c r="B34" s="86"/>
      <c r="C34" s="86"/>
      <c r="D34" s="86"/>
      <c r="E34" s="86"/>
      <c r="F34" s="86"/>
      <c r="G34" s="86"/>
    </row>
    <row r="35" spans="1:7" x14ac:dyDescent="0.5">
      <c r="A35" s="86"/>
      <c r="B35" s="86"/>
      <c r="C35" s="86"/>
      <c r="D35" s="86"/>
      <c r="E35" s="86"/>
      <c r="F35" s="86"/>
      <c r="G35" s="86"/>
    </row>
    <row r="36" spans="1:7" x14ac:dyDescent="0.5">
      <c r="A36" s="86"/>
      <c r="B36" s="86"/>
      <c r="C36" s="86"/>
      <c r="D36" s="86"/>
      <c r="E36" s="86"/>
      <c r="F36" s="86"/>
      <c r="G36" s="86"/>
    </row>
    <row r="37" spans="1:7" x14ac:dyDescent="0.5">
      <c r="A37" s="86"/>
      <c r="B37" s="86"/>
      <c r="C37" s="86"/>
      <c r="D37" s="86"/>
      <c r="E37" s="86"/>
      <c r="F37" s="86"/>
      <c r="G37" s="86"/>
    </row>
    <row r="38" spans="1:7" x14ac:dyDescent="0.5">
      <c r="A38" s="86"/>
      <c r="B38" s="86"/>
      <c r="C38" s="86"/>
      <c r="D38" s="86"/>
      <c r="E38" s="86"/>
      <c r="F38" s="86"/>
      <c r="G38" s="86"/>
    </row>
  </sheetData>
  <sheetProtection algorithmName="SHA-512" hashValue="D+H5v7EYMLHRbU41TZTO4tBs6hj2RtPPede/ZBQg/HADWAQ4sdfQw1DoAPk7SYbvt6ZsiM+ObcSs7uLGuSjHGA==" saltValue="VW/Gv0ZGyEzxeffcSTrAcw==" spinCount="100000" sheet="1" objects="1" scenarios="1"/>
  <mergeCells count="37">
    <mergeCell ref="A2:G2"/>
    <mergeCell ref="A3:G3"/>
    <mergeCell ref="A4:G4"/>
    <mergeCell ref="A5:G5"/>
    <mergeCell ref="A10:G10"/>
    <mergeCell ref="A11:G11"/>
    <mergeCell ref="A12:G12"/>
    <mergeCell ref="A13:G13"/>
    <mergeCell ref="A6:G6"/>
    <mergeCell ref="A7:G7"/>
    <mergeCell ref="A8:G8"/>
    <mergeCell ref="A9:G9"/>
    <mergeCell ref="A18:G18"/>
    <mergeCell ref="A19:G19"/>
    <mergeCell ref="A20:G20"/>
    <mergeCell ref="A21:G21"/>
    <mergeCell ref="A14:G14"/>
    <mergeCell ref="A15:G15"/>
    <mergeCell ref="A16:G16"/>
    <mergeCell ref="A17:G17"/>
    <mergeCell ref="A26:G26"/>
    <mergeCell ref="A27:G27"/>
    <mergeCell ref="A28:G28"/>
    <mergeCell ref="A29:G29"/>
    <mergeCell ref="A22:G22"/>
    <mergeCell ref="A23:G23"/>
    <mergeCell ref="A24:G24"/>
    <mergeCell ref="A25:G25"/>
    <mergeCell ref="A30:G30"/>
    <mergeCell ref="A31:G31"/>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8"/>
  <sheetViews>
    <sheetView workbookViewId="0">
      <selection activeCell="F19" sqref="F19"/>
    </sheetView>
  </sheetViews>
  <sheetFormatPr baseColWidth="10" defaultRowHeight="14" x14ac:dyDescent="0.45"/>
  <cols>
    <col min="1" max="1" width="16.41015625" bestFit="1" customWidth="1"/>
    <col min="2" max="2" width="54.41015625" bestFit="1" customWidth="1"/>
    <col min="3" max="3" width="13.41015625" bestFit="1" customWidth="1"/>
    <col min="5" max="5" width="33.41015625" customWidth="1"/>
  </cols>
  <sheetData>
    <row r="1" spans="1:4" x14ac:dyDescent="0.45">
      <c r="A1" t="s">
        <v>132</v>
      </c>
    </row>
    <row r="2" spans="1:4" x14ac:dyDescent="0.45">
      <c r="A2" s="2" t="s">
        <v>131</v>
      </c>
      <c r="B2" s="17">
        <v>4</v>
      </c>
      <c r="C2">
        <v>4</v>
      </c>
      <c r="D2">
        <v>4</v>
      </c>
    </row>
    <row r="3" spans="1:4" x14ac:dyDescent="0.45">
      <c r="A3">
        <v>1</v>
      </c>
      <c r="B3" t="s">
        <v>133</v>
      </c>
    </row>
    <row r="4" spans="1:4" x14ac:dyDescent="0.45">
      <c r="A4">
        <v>2</v>
      </c>
      <c r="B4" t="s">
        <v>134</v>
      </c>
    </row>
    <row r="5" spans="1:4" x14ac:dyDescent="0.45">
      <c r="A5">
        <v>3</v>
      </c>
      <c r="B5" t="s">
        <v>135</v>
      </c>
    </row>
    <row r="6" spans="1:4" x14ac:dyDescent="0.45">
      <c r="A6">
        <v>4</v>
      </c>
    </row>
    <row r="10" spans="1:4" x14ac:dyDescent="0.45">
      <c r="A10" t="s">
        <v>17</v>
      </c>
      <c r="B10" s="17">
        <v>18</v>
      </c>
    </row>
    <row r="11" spans="1:4" x14ac:dyDescent="0.45">
      <c r="A11">
        <v>1</v>
      </c>
      <c r="B11" t="s">
        <v>191</v>
      </c>
    </row>
    <row r="12" spans="1:4" x14ac:dyDescent="0.45">
      <c r="A12">
        <v>2</v>
      </c>
      <c r="B12" t="s">
        <v>192</v>
      </c>
    </row>
    <row r="13" spans="1:4" x14ac:dyDescent="0.45">
      <c r="A13">
        <v>3</v>
      </c>
      <c r="B13" t="s">
        <v>198</v>
      </c>
    </row>
    <row r="14" spans="1:4" x14ac:dyDescent="0.45">
      <c r="A14">
        <v>4</v>
      </c>
      <c r="B14" s="60" t="s">
        <v>223</v>
      </c>
    </row>
    <row r="15" spans="1:4" x14ac:dyDescent="0.45">
      <c r="A15">
        <v>5</v>
      </c>
      <c r="B15" s="60" t="s">
        <v>224</v>
      </c>
      <c r="C15" t="s">
        <v>144</v>
      </c>
    </row>
    <row r="16" spans="1:4" x14ac:dyDescent="0.45">
      <c r="A16">
        <v>6</v>
      </c>
      <c r="B16" t="s">
        <v>140</v>
      </c>
    </row>
    <row r="17" spans="1:3" x14ac:dyDescent="0.45">
      <c r="A17">
        <v>7</v>
      </c>
      <c r="B17" t="s">
        <v>141</v>
      </c>
      <c r="C17" t="s">
        <v>144</v>
      </c>
    </row>
    <row r="18" spans="1:3" x14ac:dyDescent="0.45">
      <c r="A18">
        <v>8</v>
      </c>
      <c r="B18" s="60" t="s">
        <v>142</v>
      </c>
    </row>
    <row r="19" spans="1:3" x14ac:dyDescent="0.45">
      <c r="A19">
        <v>9</v>
      </c>
      <c r="B19" t="s">
        <v>143</v>
      </c>
      <c r="C19" t="s">
        <v>144</v>
      </c>
    </row>
    <row r="20" spans="1:3" x14ac:dyDescent="0.45">
      <c r="A20">
        <v>10</v>
      </c>
      <c r="B20" t="s">
        <v>136</v>
      </c>
    </row>
    <row r="21" spans="1:3" x14ac:dyDescent="0.45">
      <c r="A21">
        <v>11</v>
      </c>
      <c r="B21" s="60" t="s">
        <v>137</v>
      </c>
    </row>
    <row r="22" spans="1:3" x14ac:dyDescent="0.45">
      <c r="A22">
        <v>12</v>
      </c>
      <c r="B22" t="s">
        <v>138</v>
      </c>
    </row>
    <row r="23" spans="1:3" x14ac:dyDescent="0.45">
      <c r="A23">
        <v>13</v>
      </c>
      <c r="B23" t="s">
        <v>139</v>
      </c>
    </row>
    <row r="24" spans="1:3" x14ac:dyDescent="0.45">
      <c r="A24">
        <v>14</v>
      </c>
      <c r="B24" t="s">
        <v>162</v>
      </c>
    </row>
    <row r="25" spans="1:3" x14ac:dyDescent="0.45">
      <c r="A25">
        <v>15</v>
      </c>
      <c r="B25" t="s">
        <v>190</v>
      </c>
    </row>
    <row r="26" spans="1:3" x14ac:dyDescent="0.45">
      <c r="A26">
        <v>16</v>
      </c>
      <c r="B26" s="60" t="s">
        <v>238</v>
      </c>
    </row>
    <row r="27" spans="1:3" x14ac:dyDescent="0.45">
      <c r="A27">
        <v>17</v>
      </c>
      <c r="B27" t="s">
        <v>25</v>
      </c>
    </row>
    <row r="28" spans="1:3" x14ac:dyDescent="0.45">
      <c r="A28">
        <v>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workbookViewId="0">
      <selection activeCell="F19" sqref="F19"/>
    </sheetView>
  </sheetViews>
  <sheetFormatPr baseColWidth="10" defaultRowHeight="14" x14ac:dyDescent="0.45"/>
  <cols>
    <col min="1" max="1" width="16.41015625" bestFit="1" customWidth="1"/>
    <col min="2" max="2" width="54.41015625" bestFit="1" customWidth="1"/>
    <col min="3" max="3" width="13.41015625" bestFit="1" customWidth="1"/>
  </cols>
  <sheetData>
    <row r="1" spans="1:4" x14ac:dyDescent="0.45">
      <c r="A1" t="s">
        <v>122</v>
      </c>
    </row>
    <row r="2" spans="1:4" x14ac:dyDescent="0.45">
      <c r="A2" s="2" t="s">
        <v>131</v>
      </c>
      <c r="B2" s="17">
        <v>4</v>
      </c>
      <c r="C2">
        <v>4</v>
      </c>
      <c r="D2">
        <v>4</v>
      </c>
    </row>
    <row r="3" spans="1:4" x14ac:dyDescent="0.45">
      <c r="A3">
        <v>1</v>
      </c>
      <c r="B3" t="s">
        <v>133</v>
      </c>
    </row>
    <row r="4" spans="1:4" x14ac:dyDescent="0.45">
      <c r="A4">
        <v>2</v>
      </c>
      <c r="B4" t="s">
        <v>134</v>
      </c>
    </row>
    <row r="5" spans="1:4" x14ac:dyDescent="0.45">
      <c r="A5">
        <v>3</v>
      </c>
      <c r="B5" t="s">
        <v>135</v>
      </c>
    </row>
    <row r="6" spans="1:4" x14ac:dyDescent="0.45">
      <c r="A6">
        <v>4</v>
      </c>
    </row>
    <row r="10" spans="1:4" x14ac:dyDescent="0.45">
      <c r="A10" t="s">
        <v>17</v>
      </c>
      <c r="B10" s="17">
        <v>14</v>
      </c>
    </row>
    <row r="11" spans="1:4" x14ac:dyDescent="0.45">
      <c r="A11">
        <v>1</v>
      </c>
      <c r="B11" t="s">
        <v>149</v>
      </c>
    </row>
    <row r="12" spans="1:4" x14ac:dyDescent="0.45">
      <c r="A12">
        <v>2</v>
      </c>
      <c r="B12" t="s">
        <v>193</v>
      </c>
    </row>
    <row r="13" spans="1:4" x14ac:dyDescent="0.45">
      <c r="A13">
        <v>3</v>
      </c>
      <c r="B13" t="s">
        <v>194</v>
      </c>
      <c r="C13" t="s">
        <v>144</v>
      </c>
    </row>
    <row r="14" spans="1:4" x14ac:dyDescent="0.45">
      <c r="A14">
        <v>4</v>
      </c>
      <c r="B14" t="s">
        <v>153</v>
      </c>
    </row>
    <row r="15" spans="1:4" x14ac:dyDescent="0.45">
      <c r="A15">
        <v>5</v>
      </c>
      <c r="B15" t="s">
        <v>152</v>
      </c>
    </row>
    <row r="16" spans="1:4" x14ac:dyDescent="0.45">
      <c r="A16">
        <v>6</v>
      </c>
      <c r="B16" t="s">
        <v>163</v>
      </c>
    </row>
    <row r="17" spans="1:2" x14ac:dyDescent="0.45">
      <c r="A17">
        <v>7</v>
      </c>
      <c r="B17" t="s">
        <v>195</v>
      </c>
    </row>
    <row r="18" spans="1:2" x14ac:dyDescent="0.45">
      <c r="A18">
        <v>8</v>
      </c>
      <c r="B18" t="s">
        <v>150</v>
      </c>
    </row>
    <row r="19" spans="1:2" x14ac:dyDescent="0.45">
      <c r="A19">
        <v>9</v>
      </c>
      <c r="B19" t="s">
        <v>151</v>
      </c>
    </row>
    <row r="20" spans="1:2" x14ac:dyDescent="0.45">
      <c r="A20">
        <v>10</v>
      </c>
      <c r="B20" t="s">
        <v>161</v>
      </c>
    </row>
    <row r="21" spans="1:2" x14ac:dyDescent="0.45">
      <c r="A21">
        <v>11</v>
      </c>
      <c r="B21" t="s">
        <v>199</v>
      </c>
    </row>
    <row r="22" spans="1:2" x14ac:dyDescent="0.45">
      <c r="A22">
        <v>12</v>
      </c>
      <c r="B22" t="s">
        <v>218</v>
      </c>
    </row>
    <row r="23" spans="1:2" x14ac:dyDescent="0.45">
      <c r="A23">
        <v>13</v>
      </c>
      <c r="B23" t="s">
        <v>25</v>
      </c>
    </row>
    <row r="24" spans="1:2" x14ac:dyDescent="0.45">
      <c r="A24">
        <v>14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86"/>
  <sheetViews>
    <sheetView topLeftCell="A54" workbookViewId="0">
      <selection activeCell="F19" sqref="F19"/>
    </sheetView>
  </sheetViews>
  <sheetFormatPr baseColWidth="10" defaultRowHeight="14" x14ac:dyDescent="0.45"/>
  <cols>
    <col min="1" max="1" width="16.41015625" bestFit="1" customWidth="1"/>
    <col min="2" max="2" width="54.41015625" bestFit="1" customWidth="1"/>
    <col min="3" max="3" width="13.41015625" bestFit="1" customWidth="1"/>
  </cols>
  <sheetData>
    <row r="1" spans="1:2" x14ac:dyDescent="0.45">
      <c r="A1" t="s">
        <v>108</v>
      </c>
    </row>
    <row r="2" spans="1:2" x14ac:dyDescent="0.45">
      <c r="A2" s="2" t="s">
        <v>28</v>
      </c>
      <c r="B2" s="17">
        <v>8</v>
      </c>
    </row>
    <row r="3" spans="1:2" x14ac:dyDescent="0.45">
      <c r="A3">
        <v>1</v>
      </c>
      <c r="B3" s="60" t="s">
        <v>30</v>
      </c>
    </row>
    <row r="4" spans="1:2" x14ac:dyDescent="0.45">
      <c r="A4">
        <v>2</v>
      </c>
      <c r="B4" t="s">
        <v>29</v>
      </c>
    </row>
    <row r="5" spans="1:2" x14ac:dyDescent="0.45">
      <c r="A5">
        <v>3</v>
      </c>
      <c r="B5" t="s">
        <v>33</v>
      </c>
    </row>
    <row r="6" spans="1:2" x14ac:dyDescent="0.45">
      <c r="A6">
        <v>4</v>
      </c>
      <c r="B6" t="s">
        <v>31</v>
      </c>
    </row>
    <row r="7" spans="1:2" x14ac:dyDescent="0.45">
      <c r="A7">
        <v>5</v>
      </c>
      <c r="B7" t="s">
        <v>32</v>
      </c>
    </row>
    <row r="8" spans="1:2" x14ac:dyDescent="0.45">
      <c r="A8">
        <v>6</v>
      </c>
      <c r="B8" t="s">
        <v>116</v>
      </c>
    </row>
    <row r="9" spans="1:2" x14ac:dyDescent="0.45">
      <c r="A9">
        <v>7</v>
      </c>
      <c r="B9" t="s">
        <v>115</v>
      </c>
    </row>
    <row r="10" spans="1:2" x14ac:dyDescent="0.45">
      <c r="A10">
        <v>8</v>
      </c>
    </row>
    <row r="13" spans="1:2" x14ac:dyDescent="0.45">
      <c r="A13" s="2" t="s">
        <v>26</v>
      </c>
      <c r="B13" s="17">
        <v>11</v>
      </c>
    </row>
    <row r="14" spans="1:2" x14ac:dyDescent="0.45">
      <c r="A14">
        <v>1</v>
      </c>
      <c r="B14" s="60" t="s">
        <v>3</v>
      </c>
    </row>
    <row r="15" spans="1:2" x14ac:dyDescent="0.45">
      <c r="A15">
        <v>2</v>
      </c>
      <c r="B15" s="60" t="s">
        <v>6</v>
      </c>
    </row>
    <row r="16" spans="1:2" x14ac:dyDescent="0.45">
      <c r="A16">
        <v>3</v>
      </c>
      <c r="B16" t="s">
        <v>20</v>
      </c>
    </row>
    <row r="17" spans="1:3" x14ac:dyDescent="0.45">
      <c r="A17">
        <v>4</v>
      </c>
      <c r="B17" s="60" t="s">
        <v>21</v>
      </c>
    </row>
    <row r="18" spans="1:3" x14ac:dyDescent="0.45">
      <c r="A18">
        <v>5</v>
      </c>
      <c r="B18" t="s">
        <v>22</v>
      </c>
    </row>
    <row r="19" spans="1:3" x14ac:dyDescent="0.45">
      <c r="A19">
        <v>6</v>
      </c>
      <c r="B19" t="s">
        <v>23</v>
      </c>
    </row>
    <row r="20" spans="1:3" x14ac:dyDescent="0.45">
      <c r="A20">
        <v>7</v>
      </c>
      <c r="B20" t="s">
        <v>5</v>
      </c>
    </row>
    <row r="21" spans="1:3" x14ac:dyDescent="0.45">
      <c r="A21">
        <v>8</v>
      </c>
      <c r="B21" t="s">
        <v>24</v>
      </c>
    </row>
    <row r="22" spans="1:3" x14ac:dyDescent="0.45">
      <c r="A22">
        <v>9</v>
      </c>
      <c r="B22" t="s">
        <v>70</v>
      </c>
    </row>
    <row r="23" spans="1:3" x14ac:dyDescent="0.45">
      <c r="A23">
        <v>10</v>
      </c>
      <c r="B23" t="s">
        <v>42</v>
      </c>
    </row>
    <row r="24" spans="1:3" x14ac:dyDescent="0.45">
      <c r="A24">
        <v>11</v>
      </c>
    </row>
    <row r="27" spans="1:3" x14ac:dyDescent="0.45">
      <c r="A27" t="s">
        <v>40</v>
      </c>
      <c r="B27" s="17">
        <v>6</v>
      </c>
      <c r="C27" s="17">
        <v>6</v>
      </c>
    </row>
    <row r="28" spans="1:3" x14ac:dyDescent="0.45">
      <c r="A28">
        <v>1</v>
      </c>
      <c r="B28" s="60" t="s">
        <v>41</v>
      </c>
      <c r="C28" t="s">
        <v>41</v>
      </c>
    </row>
    <row r="29" spans="1:3" ht="16" x14ac:dyDescent="0.6">
      <c r="A29">
        <v>2</v>
      </c>
      <c r="B29" s="60" t="s">
        <v>43</v>
      </c>
      <c r="C29" t="s">
        <v>43</v>
      </c>
    </row>
    <row r="30" spans="1:3" ht="16" x14ac:dyDescent="0.6">
      <c r="A30">
        <v>3</v>
      </c>
      <c r="B30" t="s">
        <v>44</v>
      </c>
      <c r="C30" t="s">
        <v>44</v>
      </c>
    </row>
    <row r="31" spans="1:3" x14ac:dyDescent="0.45">
      <c r="A31">
        <v>4</v>
      </c>
      <c r="B31" t="s">
        <v>45</v>
      </c>
      <c r="C31" t="s">
        <v>45</v>
      </c>
    </row>
    <row r="32" spans="1:3" x14ac:dyDescent="0.45">
      <c r="A32">
        <v>5</v>
      </c>
      <c r="B32" t="s">
        <v>47</v>
      </c>
      <c r="C32" t="s">
        <v>47</v>
      </c>
    </row>
    <row r="33" spans="1:2" x14ac:dyDescent="0.45">
      <c r="A33">
        <v>6</v>
      </c>
    </row>
    <row r="36" spans="1:2" x14ac:dyDescent="0.45">
      <c r="A36" s="2" t="s">
        <v>48</v>
      </c>
      <c r="B36" s="17">
        <v>4</v>
      </c>
    </row>
    <row r="37" spans="1:2" ht="16" x14ac:dyDescent="0.6">
      <c r="A37">
        <v>1</v>
      </c>
      <c r="B37" t="s">
        <v>49</v>
      </c>
    </row>
    <row r="38" spans="1:2" x14ac:dyDescent="0.45">
      <c r="A38">
        <v>2</v>
      </c>
      <c r="B38" t="s">
        <v>46</v>
      </c>
    </row>
    <row r="39" spans="1:2" x14ac:dyDescent="0.45">
      <c r="A39">
        <v>3</v>
      </c>
      <c r="B39" t="s">
        <v>50</v>
      </c>
    </row>
    <row r="40" spans="1:2" x14ac:dyDescent="0.45">
      <c r="A40">
        <v>4</v>
      </c>
    </row>
    <row r="43" spans="1:2" x14ac:dyDescent="0.45">
      <c r="A43" s="2" t="s">
        <v>27</v>
      </c>
      <c r="B43" s="17">
        <v>19</v>
      </c>
    </row>
    <row r="44" spans="1:2" x14ac:dyDescent="0.45">
      <c r="A44">
        <v>1</v>
      </c>
      <c r="B44" t="s">
        <v>10</v>
      </c>
    </row>
    <row r="45" spans="1:2" x14ac:dyDescent="0.45">
      <c r="A45">
        <v>2</v>
      </c>
      <c r="B45" t="s">
        <v>11</v>
      </c>
    </row>
    <row r="46" spans="1:2" x14ac:dyDescent="0.45">
      <c r="A46">
        <v>3</v>
      </c>
      <c r="B46" t="s">
        <v>12</v>
      </c>
    </row>
    <row r="47" spans="1:2" x14ac:dyDescent="0.45">
      <c r="A47">
        <v>4</v>
      </c>
      <c r="B47" t="s">
        <v>14</v>
      </c>
    </row>
    <row r="48" spans="1:2" x14ac:dyDescent="0.45">
      <c r="A48">
        <v>5</v>
      </c>
      <c r="B48" t="s">
        <v>110</v>
      </c>
    </row>
    <row r="49" spans="1:2" x14ac:dyDescent="0.45">
      <c r="A49">
        <v>6</v>
      </c>
      <c r="B49" t="s">
        <v>111</v>
      </c>
    </row>
    <row r="50" spans="1:2" x14ac:dyDescent="0.45">
      <c r="A50">
        <v>7</v>
      </c>
      <c r="B50" t="s">
        <v>13</v>
      </c>
    </row>
    <row r="51" spans="1:2" x14ac:dyDescent="0.45">
      <c r="A51">
        <v>8</v>
      </c>
      <c r="B51" t="s">
        <v>15</v>
      </c>
    </row>
    <row r="52" spans="1:2" x14ac:dyDescent="0.45">
      <c r="A52">
        <v>9</v>
      </c>
      <c r="B52" t="s">
        <v>7</v>
      </c>
    </row>
    <row r="53" spans="1:2" x14ac:dyDescent="0.45">
      <c r="A53">
        <v>10</v>
      </c>
      <c r="B53" t="s">
        <v>4</v>
      </c>
    </row>
    <row r="54" spans="1:2" x14ac:dyDescent="0.45">
      <c r="A54">
        <v>11</v>
      </c>
      <c r="B54" t="s">
        <v>16</v>
      </c>
    </row>
    <row r="55" spans="1:2" x14ac:dyDescent="0.45">
      <c r="A55">
        <v>12</v>
      </c>
      <c r="B55" t="s">
        <v>73</v>
      </c>
    </row>
    <row r="56" spans="1:2" x14ac:dyDescent="0.45">
      <c r="A56">
        <v>13</v>
      </c>
      <c r="B56" t="s">
        <v>74</v>
      </c>
    </row>
    <row r="57" spans="1:2" x14ac:dyDescent="0.45">
      <c r="A57">
        <v>14</v>
      </c>
      <c r="B57" t="s">
        <v>75</v>
      </c>
    </row>
    <row r="58" spans="1:2" x14ac:dyDescent="0.45">
      <c r="A58">
        <v>15</v>
      </c>
      <c r="B58" t="s">
        <v>112</v>
      </c>
    </row>
    <row r="59" spans="1:2" x14ac:dyDescent="0.45">
      <c r="A59">
        <v>16</v>
      </c>
      <c r="B59" t="s">
        <v>113</v>
      </c>
    </row>
    <row r="60" spans="1:2" x14ac:dyDescent="0.45">
      <c r="A60">
        <v>17</v>
      </c>
      <c r="B60" t="s">
        <v>114</v>
      </c>
    </row>
    <row r="61" spans="1:2" x14ac:dyDescent="0.45">
      <c r="A61">
        <v>18</v>
      </c>
      <c r="B61" t="s">
        <v>25</v>
      </c>
    </row>
    <row r="62" spans="1:2" x14ac:dyDescent="0.45">
      <c r="A62">
        <v>19</v>
      </c>
    </row>
    <row r="65" spans="1:2" x14ac:dyDescent="0.45">
      <c r="A65" t="s">
        <v>17</v>
      </c>
      <c r="B65" s="6">
        <v>21</v>
      </c>
    </row>
    <row r="66" spans="1:2" x14ac:dyDescent="0.45">
      <c r="A66">
        <v>1</v>
      </c>
      <c r="B66" s="60" t="s">
        <v>201</v>
      </c>
    </row>
    <row r="67" spans="1:2" x14ac:dyDescent="0.45">
      <c r="A67">
        <v>2</v>
      </c>
      <c r="B67" s="60" t="s">
        <v>209</v>
      </c>
    </row>
    <row r="68" spans="1:2" x14ac:dyDescent="0.45">
      <c r="A68">
        <v>3</v>
      </c>
      <c r="B68" s="60" t="s">
        <v>216</v>
      </c>
    </row>
    <row r="69" spans="1:2" x14ac:dyDescent="0.45">
      <c r="A69">
        <v>4</v>
      </c>
      <c r="B69" s="60" t="s">
        <v>214</v>
      </c>
    </row>
    <row r="70" spans="1:2" x14ac:dyDescent="0.45">
      <c r="A70">
        <v>5</v>
      </c>
      <c r="B70" s="60" t="s">
        <v>239</v>
      </c>
    </row>
    <row r="71" spans="1:2" x14ac:dyDescent="0.45">
      <c r="A71">
        <v>6</v>
      </c>
      <c r="B71" s="60" t="s">
        <v>215</v>
      </c>
    </row>
    <row r="72" spans="1:2" x14ac:dyDescent="0.45">
      <c r="A72">
        <v>7</v>
      </c>
      <c r="B72" s="60" t="s">
        <v>202</v>
      </c>
    </row>
    <row r="73" spans="1:2" x14ac:dyDescent="0.45">
      <c r="A73">
        <v>8</v>
      </c>
      <c r="B73" s="60" t="s">
        <v>210</v>
      </c>
    </row>
    <row r="74" spans="1:2" x14ac:dyDescent="0.45">
      <c r="A74">
        <v>9</v>
      </c>
      <c r="B74" s="60" t="s">
        <v>211</v>
      </c>
    </row>
    <row r="75" spans="1:2" x14ac:dyDescent="0.45">
      <c r="A75">
        <v>10</v>
      </c>
      <c r="B75" s="60" t="s">
        <v>212</v>
      </c>
    </row>
    <row r="76" spans="1:2" x14ac:dyDescent="0.45">
      <c r="A76">
        <v>11</v>
      </c>
      <c r="B76" s="60" t="s">
        <v>213</v>
      </c>
    </row>
    <row r="77" spans="1:2" x14ac:dyDescent="0.45">
      <c r="A77">
        <v>12</v>
      </c>
      <c r="B77" t="s">
        <v>9</v>
      </c>
    </row>
    <row r="78" spans="1:2" x14ac:dyDescent="0.45">
      <c r="A78">
        <v>13</v>
      </c>
      <c r="B78" t="s">
        <v>189</v>
      </c>
    </row>
    <row r="79" spans="1:2" x14ac:dyDescent="0.45">
      <c r="A79">
        <v>14</v>
      </c>
      <c r="B79" t="s">
        <v>120</v>
      </c>
    </row>
    <row r="80" spans="1:2" x14ac:dyDescent="0.45">
      <c r="A80">
        <v>15</v>
      </c>
      <c r="B80" t="s">
        <v>117</v>
      </c>
    </row>
    <row r="81" spans="1:2" x14ac:dyDescent="0.45">
      <c r="A81">
        <v>16</v>
      </c>
      <c r="B81" t="s">
        <v>118</v>
      </c>
    </row>
    <row r="82" spans="1:2" x14ac:dyDescent="0.45">
      <c r="A82">
        <v>17</v>
      </c>
      <c r="B82" t="s">
        <v>119</v>
      </c>
    </row>
    <row r="83" spans="1:2" x14ac:dyDescent="0.45">
      <c r="A83">
        <v>18</v>
      </c>
      <c r="B83" t="s">
        <v>121</v>
      </c>
    </row>
    <row r="84" spans="1:2" x14ac:dyDescent="0.45">
      <c r="A84">
        <v>19</v>
      </c>
      <c r="B84" s="60" t="s">
        <v>200</v>
      </c>
    </row>
    <row r="85" spans="1:2" x14ac:dyDescent="0.45">
      <c r="A85">
        <v>20</v>
      </c>
      <c r="B85" t="s">
        <v>25</v>
      </c>
    </row>
    <row r="86" spans="1:2" x14ac:dyDescent="0.45">
      <c r="A86">
        <v>21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4"/>
  <sheetViews>
    <sheetView workbookViewId="0">
      <selection activeCell="F19" sqref="F19"/>
    </sheetView>
  </sheetViews>
  <sheetFormatPr baseColWidth="10" defaultRowHeight="14" x14ac:dyDescent="0.45"/>
  <cols>
    <col min="1" max="1" width="16.41015625" bestFit="1" customWidth="1"/>
    <col min="2" max="2" width="54.41015625" bestFit="1" customWidth="1"/>
    <col min="3" max="3" width="13.41015625" bestFit="1" customWidth="1"/>
  </cols>
  <sheetData>
    <row r="1" spans="1:2" x14ac:dyDescent="0.45">
      <c r="A1" t="s">
        <v>158</v>
      </c>
      <c r="B1" s="6">
        <v>13</v>
      </c>
    </row>
    <row r="2" spans="1:2" x14ac:dyDescent="0.45">
      <c r="A2">
        <v>1</v>
      </c>
      <c r="B2" s="60" t="s">
        <v>220</v>
      </c>
    </row>
    <row r="3" spans="1:2" x14ac:dyDescent="0.45">
      <c r="A3">
        <v>2</v>
      </c>
      <c r="B3" s="60" t="s">
        <v>219</v>
      </c>
    </row>
    <row r="4" spans="1:2" x14ac:dyDescent="0.45">
      <c r="A4">
        <v>3</v>
      </c>
      <c r="B4" s="60" t="s">
        <v>205</v>
      </c>
    </row>
    <row r="5" spans="1:2" x14ac:dyDescent="0.45">
      <c r="A5">
        <v>4</v>
      </c>
      <c r="B5" s="60" t="s">
        <v>206</v>
      </c>
    </row>
    <row r="6" spans="1:2" x14ac:dyDescent="0.45">
      <c r="A6">
        <v>5</v>
      </c>
      <c r="B6" s="60" t="s">
        <v>208</v>
      </c>
    </row>
    <row r="7" spans="1:2" x14ac:dyDescent="0.45">
      <c r="A7">
        <v>6</v>
      </c>
      <c r="B7" s="60" t="s">
        <v>207</v>
      </c>
    </row>
    <row r="8" spans="1:2" x14ac:dyDescent="0.45">
      <c r="A8">
        <v>7</v>
      </c>
      <c r="B8" s="60" t="s">
        <v>203</v>
      </c>
    </row>
    <row r="9" spans="1:2" x14ac:dyDescent="0.45">
      <c r="A9">
        <v>8</v>
      </c>
      <c r="B9" s="60" t="s">
        <v>221</v>
      </c>
    </row>
    <row r="10" spans="1:2" x14ac:dyDescent="0.45">
      <c r="A10">
        <v>9</v>
      </c>
      <c r="B10" s="60" t="s">
        <v>222</v>
      </c>
    </row>
    <row r="11" spans="1:2" x14ac:dyDescent="0.45">
      <c r="A11">
        <v>10</v>
      </c>
      <c r="B11" s="60" t="s">
        <v>204</v>
      </c>
    </row>
    <row r="12" spans="1:2" x14ac:dyDescent="0.45">
      <c r="A12">
        <v>11</v>
      </c>
      <c r="B12" t="s">
        <v>159</v>
      </c>
    </row>
    <row r="13" spans="1:2" x14ac:dyDescent="0.45">
      <c r="A13">
        <v>12</v>
      </c>
      <c r="B13" t="s">
        <v>25</v>
      </c>
    </row>
    <row r="14" spans="1:2" x14ac:dyDescent="0.45">
      <c r="A14">
        <v>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1015625" defaultRowHeight="14" x14ac:dyDescent="0.45"/>
  <cols>
    <col min="1" max="16384" width="11.41015625" style="56"/>
  </cols>
  <sheetData/>
  <sheetProtection algorithmName="SHA-512" hashValue="7pYMzhkM+lawAf8aCYGc+LGdWH8cjezwnVP6h1aSTpWINcwRA9uX8MTqJBDR91wCixZaZADl5u7H88TJLa8vfQ==" saltValue="ULpUhaa6qjfiZCbDTAvEm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E6326-7341-4341-8E71-45E7C0413462}">
  <dimension ref="A1:C7"/>
  <sheetViews>
    <sheetView workbookViewId="0">
      <selection activeCell="A14" sqref="A14:H14"/>
    </sheetView>
  </sheetViews>
  <sheetFormatPr baseColWidth="10" defaultColWidth="11.41015625" defaultRowHeight="14" x14ac:dyDescent="0.45"/>
  <cols>
    <col min="1" max="3" width="27.5859375" style="91" customWidth="1"/>
    <col min="4" max="16384" width="11.41015625" style="91"/>
  </cols>
  <sheetData>
    <row r="1" spans="1:3" s="88" customFormat="1" ht="15" x14ac:dyDescent="0.45">
      <c r="A1" s="87" t="s">
        <v>53</v>
      </c>
      <c r="B1" s="87"/>
      <c r="C1" s="87"/>
    </row>
    <row r="2" spans="1:3" s="88" customFormat="1" ht="79.7" customHeight="1" x14ac:dyDescent="0.45">
      <c r="A2" s="89" t="s">
        <v>240</v>
      </c>
      <c r="B2" s="90"/>
      <c r="C2" s="90"/>
    </row>
    <row r="3" spans="1:3" s="88" customFormat="1" ht="66.2" customHeight="1" x14ac:dyDescent="0.45">
      <c r="A3" s="89" t="s">
        <v>165</v>
      </c>
      <c r="B3" s="90"/>
      <c r="C3" s="90"/>
    </row>
    <row r="4" spans="1:3" s="88" customFormat="1" ht="45" customHeight="1" x14ac:dyDescent="0.45">
      <c r="A4" s="89" t="s">
        <v>63</v>
      </c>
      <c r="B4" s="90"/>
      <c r="C4" s="90"/>
    </row>
    <row r="5" spans="1:3" s="88" customFormat="1" ht="45" customHeight="1" x14ac:dyDescent="0.45">
      <c r="A5" s="89" t="s">
        <v>166</v>
      </c>
      <c r="B5" s="89"/>
      <c r="C5" s="89"/>
    </row>
    <row r="6" spans="1:3" s="88" customFormat="1" ht="70" customHeight="1" x14ac:dyDescent="0.45">
      <c r="A6" s="89" t="s">
        <v>167</v>
      </c>
      <c r="B6" s="90"/>
      <c r="C6" s="90"/>
    </row>
    <row r="7" spans="1:3" s="88" customFormat="1" ht="65.25" customHeight="1" x14ac:dyDescent="0.45">
      <c r="A7" s="89" t="s">
        <v>171</v>
      </c>
      <c r="B7" s="90"/>
      <c r="C7" s="90"/>
    </row>
  </sheetData>
  <sheetProtection algorithmName="SHA-512" hashValue="UzpCjEr4LWqkbrE7QLwYzkANNSJndPc3cC7eiyup0EH2MBcDvLYt0QOT/JNBuU6e18SIIWilxkUUJgM130+7wg==" saltValue="grP3TV/DKgPCdtKmVuUSeQ=="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8C670-1226-487D-9116-C4BBFE36C1A4}">
  <dimension ref="A1:D16"/>
  <sheetViews>
    <sheetView workbookViewId="0"/>
  </sheetViews>
  <sheetFormatPr baseColWidth="10" defaultColWidth="11.41015625" defaultRowHeight="15.35" x14ac:dyDescent="0.5"/>
  <cols>
    <col min="1" max="3" width="27.5859375" style="97" customWidth="1"/>
    <col min="4" max="16384" width="11.41015625" style="97"/>
  </cols>
  <sheetData>
    <row r="1" spans="1:4" s="93" customFormat="1" x14ac:dyDescent="0.45">
      <c r="A1" s="92" t="s">
        <v>54</v>
      </c>
      <c r="B1" s="92"/>
      <c r="C1" s="92"/>
      <c r="D1" s="92"/>
    </row>
    <row r="2" spans="1:4" s="93" customFormat="1" ht="72" customHeight="1" x14ac:dyDescent="0.45">
      <c r="A2" s="94" t="s">
        <v>83</v>
      </c>
      <c r="B2" s="95"/>
      <c r="C2" s="95"/>
    </row>
    <row r="3" spans="1:4" s="93" customFormat="1" ht="59.45" customHeight="1" x14ac:dyDescent="0.45">
      <c r="A3" s="94" t="s">
        <v>68</v>
      </c>
      <c r="B3" s="95"/>
      <c r="C3" s="95"/>
    </row>
    <row r="4" spans="1:4" s="93" customFormat="1" ht="108" customHeight="1" x14ac:dyDescent="0.45">
      <c r="A4" s="94" t="s">
        <v>69</v>
      </c>
      <c r="B4" s="95"/>
      <c r="C4" s="95"/>
    </row>
    <row r="5" spans="1:4" s="93" customFormat="1" ht="154.5" customHeight="1" x14ac:dyDescent="0.45">
      <c r="A5" s="94" t="s">
        <v>84</v>
      </c>
      <c r="B5" s="94"/>
      <c r="C5" s="94"/>
    </row>
    <row r="6" spans="1:4" s="93" customFormat="1" ht="141.94999999999999" customHeight="1" x14ac:dyDescent="0.45">
      <c r="A6" s="94" t="s">
        <v>85</v>
      </c>
      <c r="B6" s="94"/>
      <c r="C6" s="94"/>
    </row>
    <row r="7" spans="1:4" s="93" customFormat="1" ht="195.2" customHeight="1" x14ac:dyDescent="0.45">
      <c r="A7" s="94" t="s">
        <v>241</v>
      </c>
      <c r="B7" s="95"/>
      <c r="C7" s="95"/>
    </row>
    <row r="8" spans="1:4" s="93" customFormat="1" ht="79.7" customHeight="1" x14ac:dyDescent="0.45">
      <c r="A8" s="94" t="s">
        <v>86</v>
      </c>
      <c r="B8" s="95"/>
      <c r="C8" s="95"/>
    </row>
    <row r="9" spans="1:4" x14ac:dyDescent="0.5">
      <c r="A9" s="96"/>
      <c r="B9" s="96"/>
      <c r="C9" s="96"/>
    </row>
    <row r="10" spans="1:4" x14ac:dyDescent="0.5">
      <c r="A10" s="96"/>
      <c r="B10" s="96"/>
      <c r="C10" s="96"/>
    </row>
    <row r="11" spans="1:4" x14ac:dyDescent="0.5">
      <c r="A11" s="96"/>
      <c r="B11" s="96"/>
      <c r="C11" s="96"/>
    </row>
    <row r="12" spans="1:4" x14ac:dyDescent="0.5">
      <c r="A12" s="96"/>
      <c r="B12" s="96"/>
      <c r="C12" s="96"/>
    </row>
    <row r="13" spans="1:4" x14ac:dyDescent="0.5">
      <c r="A13" s="96"/>
      <c r="B13" s="96"/>
      <c r="C13" s="96"/>
    </row>
    <row r="14" spans="1:4" x14ac:dyDescent="0.5">
      <c r="A14" s="96"/>
      <c r="B14" s="96"/>
      <c r="C14" s="96"/>
    </row>
    <row r="15" spans="1:4" x14ac:dyDescent="0.5">
      <c r="A15" s="96"/>
      <c r="B15" s="96"/>
      <c r="C15" s="96"/>
    </row>
    <row r="16" spans="1:4" x14ac:dyDescent="0.5">
      <c r="A16" s="96"/>
      <c r="B16" s="96"/>
      <c r="C16" s="96"/>
    </row>
  </sheetData>
  <sheetProtection algorithmName="SHA-512" hashValue="XpluWqR94KLvHJJxB9lVPJdEmvh7qqNivBYzd2Kl8k2e76UIM+EjJTanAe6Kf28s288dYs0Cgnql34NW0BjsOw==" saltValue="2k0iEjxbzNcl2kmlXn5S2g=="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CFDE9-CC3E-451A-B6AE-738C625F65C0}">
  <sheetPr>
    <pageSetUpPr fitToPage="1"/>
  </sheetPr>
  <dimension ref="A1:E11"/>
  <sheetViews>
    <sheetView workbookViewId="0">
      <selection sqref="A1:C1"/>
    </sheetView>
  </sheetViews>
  <sheetFormatPr baseColWidth="10" defaultColWidth="11.41015625" defaultRowHeight="15.35" x14ac:dyDescent="0.5"/>
  <cols>
    <col min="1" max="3" width="27.5859375" style="99" customWidth="1"/>
    <col min="4" max="16384" width="11.41015625" style="99"/>
  </cols>
  <sheetData>
    <row r="1" spans="1:5" ht="27.75" customHeight="1" x14ac:dyDescent="0.5">
      <c r="A1" s="98" t="s">
        <v>242</v>
      </c>
      <c r="B1" s="98"/>
      <c r="C1" s="98"/>
    </row>
    <row r="2" spans="1:5" s="100" customFormat="1" ht="100" customHeight="1" x14ac:dyDescent="0.45">
      <c r="A2" s="94" t="s">
        <v>243</v>
      </c>
      <c r="B2" s="95"/>
      <c r="C2" s="95"/>
      <c r="E2" s="101"/>
    </row>
    <row r="3" spans="1:5" s="100" customFormat="1" ht="45" customHeight="1" x14ac:dyDescent="0.45">
      <c r="A3" s="94" t="s">
        <v>244</v>
      </c>
      <c r="B3" s="95"/>
      <c r="C3" s="95"/>
      <c r="E3" s="101"/>
    </row>
    <row r="4" spans="1:5" s="100" customFormat="1" ht="66.75" customHeight="1" x14ac:dyDescent="0.45">
      <c r="A4" s="102" t="s">
        <v>245</v>
      </c>
      <c r="B4" s="103"/>
      <c r="C4" s="104"/>
      <c r="E4" s="101"/>
    </row>
    <row r="5" spans="1:5" ht="30.7" x14ac:dyDescent="0.5">
      <c r="A5" s="105" t="s">
        <v>76</v>
      </c>
      <c r="B5" s="105" t="s">
        <v>77</v>
      </c>
    </row>
    <row r="6" spans="1:5" x14ac:dyDescent="0.5">
      <c r="A6" s="106">
        <v>1379</v>
      </c>
      <c r="B6" s="106">
        <v>1380</v>
      </c>
    </row>
    <row r="7" spans="1:5" x14ac:dyDescent="0.5">
      <c r="A7" s="106">
        <v>179.34</v>
      </c>
      <c r="B7" s="106">
        <v>179</v>
      </c>
    </row>
    <row r="8" spans="1:5" x14ac:dyDescent="0.5">
      <c r="A8" s="106">
        <v>80.12</v>
      </c>
      <c r="B8" s="106">
        <v>80.099999999999994</v>
      </c>
    </row>
    <row r="9" spans="1:5" x14ac:dyDescent="0.5">
      <c r="A9" s="106">
        <v>7.8</v>
      </c>
      <c r="B9" s="107">
        <v>7.8</v>
      </c>
    </row>
    <row r="10" spans="1:5" ht="24" hidden="1" customHeight="1" x14ac:dyDescent="0.5">
      <c r="A10" s="108"/>
      <c r="B10" s="109"/>
      <c r="C10" s="109"/>
    </row>
    <row r="11" spans="1:5" x14ac:dyDescent="0.5">
      <c r="A11" s="106">
        <v>7.8320000000000001E-2</v>
      </c>
      <c r="B11" s="110">
        <v>7.8299999999999995E-2</v>
      </c>
    </row>
  </sheetData>
  <sheetProtection algorithmName="SHA-512" hashValue="5rb5F2fs3O8DVMxiiGpdqHCSfZtE/SVi5gKRgyYWVJQ8uSYeRiLXMbES6wPavVT8cM40zvuUyDhz0c1dAqJw7g==" saltValue="hCka1mY8rPL9eYppjKr6b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6275-DD64-4F6D-829B-91F29F315B15}">
  <dimension ref="A1:H20"/>
  <sheetViews>
    <sheetView zoomScaleNormal="100" workbookViewId="0">
      <selection activeCell="A14" sqref="A14:H14"/>
    </sheetView>
  </sheetViews>
  <sheetFormatPr baseColWidth="10" defaultColWidth="11.41015625" defaultRowHeight="14" x14ac:dyDescent="0.45"/>
  <cols>
    <col min="1" max="8" width="10.5859375" style="63" customWidth="1"/>
    <col min="9" max="256" width="11.41015625" style="63"/>
    <col min="257" max="264" width="10.5859375" style="63" customWidth="1"/>
    <col min="265" max="512" width="11.41015625" style="63"/>
    <col min="513" max="520" width="10.5859375" style="63" customWidth="1"/>
    <col min="521" max="768" width="11.41015625" style="63"/>
    <col min="769" max="776" width="10.5859375" style="63" customWidth="1"/>
    <col min="777" max="1024" width="11.41015625" style="63"/>
    <col min="1025" max="1032" width="10.5859375" style="63" customWidth="1"/>
    <col min="1033" max="1280" width="11.41015625" style="63"/>
    <col min="1281" max="1288" width="10.5859375" style="63" customWidth="1"/>
    <col min="1289" max="1536" width="11.41015625" style="63"/>
    <col min="1537" max="1544" width="10.5859375" style="63" customWidth="1"/>
    <col min="1545" max="1792" width="11.41015625" style="63"/>
    <col min="1793" max="1800" width="10.5859375" style="63" customWidth="1"/>
    <col min="1801" max="2048" width="11.41015625" style="63"/>
    <col min="2049" max="2056" width="10.5859375" style="63" customWidth="1"/>
    <col min="2057" max="2304" width="11.41015625" style="63"/>
    <col min="2305" max="2312" width="10.5859375" style="63" customWidth="1"/>
    <col min="2313" max="2560" width="11.41015625" style="63"/>
    <col min="2561" max="2568" width="10.5859375" style="63" customWidth="1"/>
    <col min="2569" max="2816" width="11.41015625" style="63"/>
    <col min="2817" max="2824" width="10.5859375" style="63" customWidth="1"/>
    <col min="2825" max="3072" width="11.41015625" style="63"/>
    <col min="3073" max="3080" width="10.5859375" style="63" customWidth="1"/>
    <col min="3081" max="3328" width="11.41015625" style="63"/>
    <col min="3329" max="3336" width="10.5859375" style="63" customWidth="1"/>
    <col min="3337" max="3584" width="11.41015625" style="63"/>
    <col min="3585" max="3592" width="10.5859375" style="63" customWidth="1"/>
    <col min="3593" max="3840" width="11.41015625" style="63"/>
    <col min="3841" max="3848" width="10.5859375" style="63" customWidth="1"/>
    <col min="3849" max="4096" width="11.41015625" style="63"/>
    <col min="4097" max="4104" width="10.5859375" style="63" customWidth="1"/>
    <col min="4105" max="4352" width="11.41015625" style="63"/>
    <col min="4353" max="4360" width="10.5859375" style="63" customWidth="1"/>
    <col min="4361" max="4608" width="11.41015625" style="63"/>
    <col min="4609" max="4616" width="10.5859375" style="63" customWidth="1"/>
    <col min="4617" max="4864" width="11.41015625" style="63"/>
    <col min="4865" max="4872" width="10.5859375" style="63" customWidth="1"/>
    <col min="4873" max="5120" width="11.41015625" style="63"/>
    <col min="5121" max="5128" width="10.5859375" style="63" customWidth="1"/>
    <col min="5129" max="5376" width="11.41015625" style="63"/>
    <col min="5377" max="5384" width="10.5859375" style="63" customWidth="1"/>
    <col min="5385" max="5632" width="11.41015625" style="63"/>
    <col min="5633" max="5640" width="10.5859375" style="63" customWidth="1"/>
    <col min="5641" max="5888" width="11.41015625" style="63"/>
    <col min="5889" max="5896" width="10.5859375" style="63" customWidth="1"/>
    <col min="5897" max="6144" width="11.41015625" style="63"/>
    <col min="6145" max="6152" width="10.5859375" style="63" customWidth="1"/>
    <col min="6153" max="6400" width="11.41015625" style="63"/>
    <col min="6401" max="6408" width="10.5859375" style="63" customWidth="1"/>
    <col min="6409" max="6656" width="11.41015625" style="63"/>
    <col min="6657" max="6664" width="10.5859375" style="63" customWidth="1"/>
    <col min="6665" max="6912" width="11.41015625" style="63"/>
    <col min="6913" max="6920" width="10.5859375" style="63" customWidth="1"/>
    <col min="6921" max="7168" width="11.41015625" style="63"/>
    <col min="7169" max="7176" width="10.5859375" style="63" customWidth="1"/>
    <col min="7177" max="7424" width="11.41015625" style="63"/>
    <col min="7425" max="7432" width="10.5859375" style="63" customWidth="1"/>
    <col min="7433" max="7680" width="11.41015625" style="63"/>
    <col min="7681" max="7688" width="10.5859375" style="63" customWidth="1"/>
    <col min="7689" max="7936" width="11.41015625" style="63"/>
    <col min="7937" max="7944" width="10.5859375" style="63" customWidth="1"/>
    <col min="7945" max="8192" width="11.41015625" style="63"/>
    <col min="8193" max="8200" width="10.5859375" style="63" customWidth="1"/>
    <col min="8201" max="8448" width="11.41015625" style="63"/>
    <col min="8449" max="8456" width="10.5859375" style="63" customWidth="1"/>
    <col min="8457" max="8704" width="11.41015625" style="63"/>
    <col min="8705" max="8712" width="10.5859375" style="63" customWidth="1"/>
    <col min="8713" max="8960" width="11.41015625" style="63"/>
    <col min="8961" max="8968" width="10.5859375" style="63" customWidth="1"/>
    <col min="8969" max="9216" width="11.41015625" style="63"/>
    <col min="9217" max="9224" width="10.5859375" style="63" customWidth="1"/>
    <col min="9225" max="9472" width="11.41015625" style="63"/>
    <col min="9473" max="9480" width="10.5859375" style="63" customWidth="1"/>
    <col min="9481" max="9728" width="11.41015625" style="63"/>
    <col min="9729" max="9736" width="10.5859375" style="63" customWidth="1"/>
    <col min="9737" max="9984" width="11.41015625" style="63"/>
    <col min="9985" max="9992" width="10.5859375" style="63" customWidth="1"/>
    <col min="9993" max="10240" width="11.41015625" style="63"/>
    <col min="10241" max="10248" width="10.5859375" style="63" customWidth="1"/>
    <col min="10249" max="10496" width="11.41015625" style="63"/>
    <col min="10497" max="10504" width="10.5859375" style="63" customWidth="1"/>
    <col min="10505" max="10752" width="11.41015625" style="63"/>
    <col min="10753" max="10760" width="10.5859375" style="63" customWidth="1"/>
    <col min="10761" max="11008" width="11.41015625" style="63"/>
    <col min="11009" max="11016" width="10.5859375" style="63" customWidth="1"/>
    <col min="11017" max="11264" width="11.41015625" style="63"/>
    <col min="11265" max="11272" width="10.5859375" style="63" customWidth="1"/>
    <col min="11273" max="11520" width="11.41015625" style="63"/>
    <col min="11521" max="11528" width="10.5859375" style="63" customWidth="1"/>
    <col min="11529" max="11776" width="11.41015625" style="63"/>
    <col min="11777" max="11784" width="10.5859375" style="63" customWidth="1"/>
    <col min="11785" max="12032" width="11.41015625" style="63"/>
    <col min="12033" max="12040" width="10.5859375" style="63" customWidth="1"/>
    <col min="12041" max="12288" width="11.41015625" style="63"/>
    <col min="12289" max="12296" width="10.5859375" style="63" customWidth="1"/>
    <col min="12297" max="12544" width="11.41015625" style="63"/>
    <col min="12545" max="12552" width="10.5859375" style="63" customWidth="1"/>
    <col min="12553" max="12800" width="11.41015625" style="63"/>
    <col min="12801" max="12808" width="10.5859375" style="63" customWidth="1"/>
    <col min="12809" max="13056" width="11.41015625" style="63"/>
    <col min="13057" max="13064" width="10.5859375" style="63" customWidth="1"/>
    <col min="13065" max="13312" width="11.41015625" style="63"/>
    <col min="13313" max="13320" width="10.5859375" style="63" customWidth="1"/>
    <col min="13321" max="13568" width="11.41015625" style="63"/>
    <col min="13569" max="13576" width="10.5859375" style="63" customWidth="1"/>
    <col min="13577" max="13824" width="11.41015625" style="63"/>
    <col min="13825" max="13832" width="10.5859375" style="63" customWidth="1"/>
    <col min="13833" max="14080" width="11.41015625" style="63"/>
    <col min="14081" max="14088" width="10.5859375" style="63" customWidth="1"/>
    <col min="14089" max="14336" width="11.41015625" style="63"/>
    <col min="14337" max="14344" width="10.5859375" style="63" customWidth="1"/>
    <col min="14345" max="14592" width="11.41015625" style="63"/>
    <col min="14593" max="14600" width="10.5859375" style="63" customWidth="1"/>
    <col min="14601" max="14848" width="11.41015625" style="63"/>
    <col min="14849" max="14856" width="10.5859375" style="63" customWidth="1"/>
    <col min="14857" max="15104" width="11.41015625" style="63"/>
    <col min="15105" max="15112" width="10.5859375" style="63" customWidth="1"/>
    <col min="15113" max="15360" width="11.41015625" style="63"/>
    <col min="15361" max="15368" width="10.5859375" style="63" customWidth="1"/>
    <col min="15369" max="15616" width="11.41015625" style="63"/>
    <col min="15617" max="15624" width="10.5859375" style="63" customWidth="1"/>
    <col min="15625" max="15872" width="11.41015625" style="63"/>
    <col min="15873" max="15880" width="10.5859375" style="63" customWidth="1"/>
    <col min="15881" max="16128" width="11.41015625" style="63"/>
    <col min="16129" max="16136" width="10.5859375" style="63" customWidth="1"/>
    <col min="16137" max="16384" width="11.41015625" style="63"/>
  </cols>
  <sheetData>
    <row r="1" spans="1:8" s="112" customFormat="1" ht="20.100000000000001" customHeight="1" x14ac:dyDescent="0.45">
      <c r="A1" s="111" t="s">
        <v>226</v>
      </c>
      <c r="B1" s="111"/>
      <c r="C1" s="111"/>
      <c r="D1" s="111"/>
      <c r="E1" s="111"/>
      <c r="F1" s="111"/>
      <c r="G1" s="111"/>
      <c r="H1" s="111"/>
    </row>
    <row r="2" spans="1:8" s="112" customFormat="1" ht="43.5" customHeight="1" x14ac:dyDescent="0.45">
      <c r="A2" s="113" t="s">
        <v>227</v>
      </c>
      <c r="B2" s="113"/>
      <c r="C2" s="113"/>
      <c r="D2" s="113"/>
      <c r="E2" s="113"/>
      <c r="F2" s="113"/>
      <c r="G2" s="113"/>
      <c r="H2" s="113"/>
    </row>
    <row r="3" spans="1:8" s="112" customFormat="1" ht="35.1" customHeight="1" x14ac:dyDescent="0.45">
      <c r="A3" s="113" t="s">
        <v>228</v>
      </c>
      <c r="B3" s="113"/>
      <c r="C3" s="113"/>
      <c r="D3" s="113"/>
      <c r="E3" s="113"/>
      <c r="F3" s="113"/>
      <c r="G3" s="113"/>
      <c r="H3" s="113"/>
    </row>
    <row r="4" spans="1:8" s="112" customFormat="1" ht="99.7" customHeight="1" x14ac:dyDescent="0.45">
      <c r="A4" s="113" t="s">
        <v>246</v>
      </c>
      <c r="B4" s="113"/>
      <c r="C4" s="113"/>
      <c r="D4" s="113"/>
      <c r="E4" s="113"/>
      <c r="F4" s="113"/>
      <c r="G4" s="113"/>
      <c r="H4" s="113"/>
    </row>
    <row r="5" spans="1:8" s="112" customFormat="1" ht="53.1" customHeight="1" x14ac:dyDescent="0.45">
      <c r="A5" s="113" t="s">
        <v>229</v>
      </c>
      <c r="B5" s="113"/>
      <c r="C5" s="113"/>
      <c r="D5" s="113"/>
      <c r="E5" s="113"/>
      <c r="F5" s="113"/>
      <c r="G5" s="113"/>
      <c r="H5" s="113"/>
    </row>
    <row r="6" spans="1:8" s="112" customFormat="1" ht="35.1" customHeight="1" x14ac:dyDescent="0.45">
      <c r="A6" s="113" t="s">
        <v>230</v>
      </c>
      <c r="B6" s="113"/>
      <c r="C6" s="113"/>
      <c r="D6" s="113"/>
      <c r="E6" s="113"/>
      <c r="F6" s="113"/>
      <c r="G6" s="113"/>
      <c r="H6" s="113"/>
    </row>
    <row r="7" spans="1:8" s="112" customFormat="1" ht="88.35" customHeight="1" x14ac:dyDescent="0.45">
      <c r="A7" s="113" t="s">
        <v>231</v>
      </c>
      <c r="B7" s="113"/>
      <c r="C7" s="113"/>
      <c r="D7" s="113"/>
      <c r="E7" s="113"/>
      <c r="F7" s="113"/>
      <c r="G7" s="113"/>
      <c r="H7" s="113"/>
    </row>
    <row r="8" spans="1:8" s="112" customFormat="1" ht="88.35" customHeight="1" x14ac:dyDescent="0.45">
      <c r="A8" s="113" t="s">
        <v>232</v>
      </c>
      <c r="B8" s="113"/>
      <c r="C8" s="113"/>
      <c r="D8" s="113"/>
      <c r="E8" s="113"/>
      <c r="F8" s="113"/>
      <c r="G8" s="113"/>
      <c r="H8" s="113"/>
    </row>
    <row r="9" spans="1:8" s="112" customFormat="1" ht="70.349999999999994" customHeight="1" x14ac:dyDescent="0.45">
      <c r="A9" s="113" t="s">
        <v>247</v>
      </c>
      <c r="B9" s="113"/>
      <c r="C9" s="113"/>
      <c r="D9" s="113"/>
      <c r="E9" s="113"/>
      <c r="F9" s="113"/>
      <c r="G9" s="113"/>
      <c r="H9" s="113"/>
    </row>
    <row r="10" spans="1:8" s="112" customFormat="1" ht="53.1" customHeight="1" x14ac:dyDescent="0.45">
      <c r="A10" s="113" t="s">
        <v>233</v>
      </c>
      <c r="B10" s="113"/>
      <c r="C10" s="113"/>
      <c r="D10" s="113"/>
      <c r="E10" s="113"/>
      <c r="F10" s="113"/>
      <c r="G10" s="113"/>
      <c r="H10" s="113"/>
    </row>
    <row r="11" spans="1:8" s="112" customFormat="1" ht="122.7" customHeight="1" x14ac:dyDescent="0.45">
      <c r="A11" s="113" t="s">
        <v>248</v>
      </c>
      <c r="B11" s="113"/>
      <c r="C11" s="113"/>
      <c r="D11" s="113"/>
      <c r="E11" s="113"/>
      <c r="F11" s="113"/>
      <c r="G11" s="113"/>
      <c r="H11" s="113"/>
    </row>
    <row r="12" spans="1:8" s="112" customFormat="1" ht="35.1" customHeight="1" x14ac:dyDescent="0.45">
      <c r="A12" s="113" t="s">
        <v>234</v>
      </c>
      <c r="B12" s="113"/>
      <c r="C12" s="113"/>
      <c r="D12" s="113"/>
      <c r="E12" s="113"/>
      <c r="F12" s="113"/>
      <c r="G12" s="113"/>
      <c r="H12" s="113"/>
    </row>
    <row r="13" spans="1:8" s="112" customFormat="1" ht="97.35" customHeight="1" x14ac:dyDescent="0.45">
      <c r="A13" s="113" t="s">
        <v>235</v>
      </c>
      <c r="B13" s="113"/>
      <c r="C13" s="113"/>
      <c r="D13" s="113"/>
      <c r="E13" s="113"/>
      <c r="F13" s="113"/>
      <c r="G13" s="113"/>
      <c r="H13" s="113"/>
    </row>
    <row r="14" spans="1:8" s="112" customFormat="1" ht="97.35" customHeight="1" x14ac:dyDescent="0.45">
      <c r="A14" s="113" t="s">
        <v>236</v>
      </c>
      <c r="B14" s="113"/>
      <c r="C14" s="113"/>
      <c r="D14" s="113"/>
      <c r="E14" s="113"/>
      <c r="F14" s="113"/>
      <c r="G14" s="113"/>
      <c r="H14" s="113"/>
    </row>
    <row r="15" spans="1:8" s="112" customFormat="1" ht="20.100000000000001" customHeight="1" x14ac:dyDescent="0.45">
      <c r="A15" s="113" t="s">
        <v>237</v>
      </c>
      <c r="B15" s="113"/>
      <c r="C15" s="113"/>
      <c r="D15" s="113"/>
      <c r="E15" s="113"/>
      <c r="F15" s="113"/>
      <c r="G15" s="113"/>
      <c r="H15" s="113"/>
    </row>
    <row r="16" spans="1:8" x14ac:dyDescent="0.45">
      <c r="A16" s="71"/>
      <c r="B16" s="71"/>
      <c r="C16" s="71"/>
      <c r="D16" s="71"/>
      <c r="E16" s="71"/>
      <c r="F16" s="71"/>
      <c r="G16" s="71"/>
      <c r="H16" s="71"/>
    </row>
    <row r="17" spans="1:8" x14ac:dyDescent="0.45">
      <c r="A17" s="71"/>
      <c r="B17" s="71"/>
      <c r="C17" s="71"/>
      <c r="D17" s="71"/>
      <c r="E17" s="71"/>
      <c r="F17" s="71"/>
      <c r="G17" s="71"/>
      <c r="H17" s="71"/>
    </row>
    <row r="18" spans="1:8" x14ac:dyDescent="0.45">
      <c r="A18" s="71"/>
      <c r="B18" s="71"/>
      <c r="C18" s="71"/>
      <c r="D18" s="71"/>
      <c r="E18" s="71"/>
      <c r="F18" s="71"/>
      <c r="G18" s="71"/>
      <c r="H18" s="71"/>
    </row>
    <row r="19" spans="1:8" x14ac:dyDescent="0.45">
      <c r="A19" s="71"/>
      <c r="B19" s="71"/>
      <c r="C19" s="71"/>
      <c r="D19" s="71"/>
      <c r="E19" s="71"/>
      <c r="F19" s="71"/>
      <c r="G19" s="71"/>
      <c r="H19" s="71"/>
    </row>
    <row r="20" spans="1:8" x14ac:dyDescent="0.45">
      <c r="A20" s="71"/>
      <c r="B20" s="71"/>
      <c r="C20" s="71"/>
      <c r="D20" s="71"/>
      <c r="E20" s="71"/>
      <c r="F20" s="71"/>
      <c r="G20" s="71"/>
      <c r="H20" s="71"/>
    </row>
  </sheetData>
  <sheetProtection algorithmName="SHA-512" hashValue="hc7waAV/XnGvBzianCsg8YOsCpsHC7F3zLvexxuHG8DygSwJFOtMbvjc54qz6HzBPpEkaBsOqHKPw12k4pHJCQ==" saltValue="xuP9KyM345DzxKZzV3N5i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24" bestFit="1" customWidth="1"/>
    <col min="2" max="2" width="39" style="24" customWidth="1"/>
    <col min="3" max="16384" width="11.41015625" style="24"/>
  </cols>
  <sheetData>
    <row r="1" spans="1:7" ht="20.100000000000001" customHeight="1" x14ac:dyDescent="0.45">
      <c r="A1" s="23" t="s">
        <v>88</v>
      </c>
      <c r="C1" s="25" t="s">
        <v>89</v>
      </c>
    </row>
    <row r="2" spans="1:7" ht="20.100000000000001" customHeight="1" x14ac:dyDescent="0.45">
      <c r="A2" s="24" t="s">
        <v>90</v>
      </c>
      <c r="B2" s="122"/>
      <c r="C2" s="24" t="s">
        <v>90</v>
      </c>
    </row>
    <row r="3" spans="1:7" ht="20.100000000000001" customHeight="1" x14ac:dyDescent="0.45">
      <c r="A3" s="24" t="s">
        <v>91</v>
      </c>
      <c r="B3" s="57"/>
      <c r="C3" s="24" t="s">
        <v>92</v>
      </c>
    </row>
    <row r="4" spans="1:7" ht="20.100000000000001" customHeight="1" x14ac:dyDescent="0.45">
      <c r="A4" s="24" t="s">
        <v>93</v>
      </c>
      <c r="B4" s="26"/>
      <c r="C4" s="24" t="s">
        <v>94</v>
      </c>
    </row>
    <row r="5" spans="1:7" ht="20.100000000000001" customHeight="1" x14ac:dyDescent="0.45"/>
    <row r="6" spans="1:7" ht="45.2" customHeight="1" x14ac:dyDescent="0.45">
      <c r="A6" s="114" t="s">
        <v>249</v>
      </c>
      <c r="B6" s="115"/>
      <c r="C6" s="115"/>
      <c r="D6" s="115"/>
      <c r="E6" s="115"/>
      <c r="F6" s="115"/>
      <c r="G6" s="115"/>
    </row>
    <row r="7" spans="1:7" ht="15.2" customHeight="1" x14ac:dyDescent="0.45">
      <c r="A7" s="116"/>
      <c r="B7" s="116"/>
      <c r="C7" s="116"/>
      <c r="D7" s="116"/>
      <c r="E7" s="116"/>
      <c r="F7" s="116"/>
      <c r="G7" s="116"/>
    </row>
    <row r="8" spans="1:7" ht="45.2" customHeight="1" x14ac:dyDescent="0.45">
      <c r="A8" s="114" t="s">
        <v>250</v>
      </c>
      <c r="B8" s="115"/>
      <c r="C8" s="115"/>
      <c r="D8" s="115"/>
      <c r="E8" s="115"/>
      <c r="F8" s="115"/>
      <c r="G8" s="115"/>
    </row>
    <row r="9" spans="1:7" ht="20.100000000000001" customHeight="1" x14ac:dyDescent="0.45">
      <c r="A9" s="27"/>
    </row>
    <row r="10" spans="1:7" ht="45.2" customHeight="1" x14ac:dyDescent="0.45">
      <c r="A10" s="117" t="s">
        <v>251</v>
      </c>
      <c r="B10" s="117"/>
      <c r="C10" s="117"/>
      <c r="D10" s="117"/>
      <c r="E10" s="117"/>
      <c r="F10" s="117"/>
      <c r="G10" s="117"/>
    </row>
    <row r="11" spans="1:7" ht="45.2" customHeight="1" x14ac:dyDescent="0.45">
      <c r="A11" s="117" t="s">
        <v>252</v>
      </c>
      <c r="B11" s="118"/>
      <c r="C11" s="118"/>
      <c r="D11" s="118"/>
      <c r="E11" s="118"/>
      <c r="F11" s="118"/>
      <c r="G11" s="118"/>
    </row>
    <row r="12" spans="1:7" ht="45.2" customHeight="1" x14ac:dyDescent="0.45">
      <c r="A12" s="117" t="s">
        <v>196</v>
      </c>
      <c r="B12" s="117"/>
      <c r="C12" s="118" t="s">
        <v>197</v>
      </c>
      <c r="D12" s="118"/>
      <c r="E12" s="118"/>
      <c r="F12" s="118"/>
      <c r="G12" s="119"/>
    </row>
    <row r="13" spans="1:7" ht="45.2" customHeight="1" x14ac:dyDescent="0.45">
      <c r="A13" s="54"/>
      <c r="B13" s="54"/>
      <c r="C13" s="55"/>
      <c r="D13" s="55"/>
      <c r="E13" s="55"/>
      <c r="F13" s="55"/>
      <c r="G13" s="55"/>
    </row>
    <row r="15" spans="1:7" x14ac:dyDescent="0.45">
      <c r="A15" s="24" t="s">
        <v>101</v>
      </c>
      <c r="B15" s="57"/>
      <c r="C15" s="72" t="s">
        <v>169</v>
      </c>
      <c r="D15" s="72"/>
      <c r="E15" s="72"/>
    </row>
    <row r="16" spans="1:7" x14ac:dyDescent="0.45">
      <c r="A16" s="24" t="s">
        <v>102</v>
      </c>
      <c r="B16" s="58" t="str">
        <f>IF(ISBLANK(B15),"",IF(B3=B15,"Kontrolle erfolgreich - check ok","FEHLER - ERROR"))</f>
        <v/>
      </c>
      <c r="C16" s="24" t="s">
        <v>170</v>
      </c>
    </row>
    <row r="17" spans="2:2" x14ac:dyDescent="0.45">
      <c r="B17" s="58" t="str">
        <f>IF(ISBLANK(B15),"",IF(ISERROR(FIND("@",B15,1)),"keine gültige eMail-Adresse",IF((VALUE(FIND("@",B15,1))&gt;1),"","keine gültige eMail-Adresse!")))</f>
        <v/>
      </c>
    </row>
    <row r="18" spans="2:2" x14ac:dyDescent="0.45">
      <c r="B18" s="58" t="str">
        <f>IF(ISBLANK(B15),"",IF(ISERROR(FIND("@",B15,1)),"no valid eMail-adress",IF((VALUE(FIND("@",B15,1))&gt;1),"","no valid eMail-address!")))</f>
        <v/>
      </c>
    </row>
    <row r="19" spans="2:2" x14ac:dyDescent="0.45">
      <c r="B19" s="18" t="str">
        <f>IF(ISBLANK(B15),"",IF(ISERROR(FIND("; ",B15,1)),"",IF((VALUE(FIND("; ",B15,1))&gt;8),"","Achtung - die zweite eMail-Adresse wurde nicht korrekt eingegeben")))</f>
        <v/>
      </c>
    </row>
  </sheetData>
  <sheetProtection algorithmName="SHA-512" hashValue="CK4QOWm3Zlxhs6QrGppFmStPcMHRyokYPAtlOWoYIYGLsaMsWppglWvgFmcr1OJoRCyqp97KEnbc6/uteVLiGA==" saltValue="cB2cVs1K6sl3VH9P5ewZX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
  <sheetViews>
    <sheetView workbookViewId="0">
      <selection activeCell="E12" sqref="E12"/>
    </sheetView>
  </sheetViews>
  <sheetFormatPr baseColWidth="10" defaultRowHeight="14" x14ac:dyDescent="0.45"/>
  <cols>
    <col min="1" max="1" width="39.41015625" bestFit="1" customWidth="1"/>
    <col min="2" max="2" width="27.3515625" bestFit="1" customWidth="1"/>
  </cols>
  <sheetData>
    <row r="1" spans="1:7" x14ac:dyDescent="0.45">
      <c r="A1" t="s">
        <v>55</v>
      </c>
      <c r="B1" s="4" t="str">
        <f>IF(ISNUMBER(VALUE(Ergebnisse!I1)),IF(VALUE(Ergebnisse!I1)&gt;0,VALUE(Ergebnisse!I1),""),"")</f>
        <v/>
      </c>
      <c r="D1" t="s">
        <v>62</v>
      </c>
    </row>
    <row r="2" spans="1:7" x14ac:dyDescent="0.45">
      <c r="A2" t="s">
        <v>8</v>
      </c>
      <c r="B2" s="4" t="str">
        <f>IF(ISNUMBER(VALUE(Ergebnisse!I2)),IF(VALUE(Ergebnisse!I2)&gt;0,VALUE(Ergebnisse!I2),""),"")</f>
        <v/>
      </c>
    </row>
    <row r="3" spans="1:7" x14ac:dyDescent="0.45">
      <c r="A3" t="s">
        <v>56</v>
      </c>
      <c r="B3" s="4">
        <v>27</v>
      </c>
      <c r="D3" t="s">
        <v>61</v>
      </c>
    </row>
    <row r="4" spans="1:7" x14ac:dyDescent="0.45">
      <c r="A4" t="s">
        <v>57</v>
      </c>
      <c r="B4" s="4">
        <f>YEAR(Ergebnisse!C5)</f>
        <v>2023</v>
      </c>
      <c r="D4" s="6">
        <v>2</v>
      </c>
    </row>
    <row r="5" spans="1:7" x14ac:dyDescent="0.45">
      <c r="A5" t="s">
        <v>58</v>
      </c>
      <c r="B5" s="4" t="str">
        <f>D8</f>
        <v>N</v>
      </c>
      <c r="D5" t="str">
        <f>IF(D4=2,"N","J")</f>
        <v>N</v>
      </c>
      <c r="F5">
        <v>1</v>
      </c>
      <c r="G5" t="s">
        <v>177</v>
      </c>
    </row>
    <row r="6" spans="1:7" x14ac:dyDescent="0.45">
      <c r="A6" t="s">
        <v>71</v>
      </c>
      <c r="B6" s="4">
        <v>1</v>
      </c>
      <c r="F6">
        <v>2</v>
      </c>
      <c r="G6" t="s">
        <v>178</v>
      </c>
    </row>
    <row r="7" spans="1:7" x14ac:dyDescent="0.45">
      <c r="A7" t="s">
        <v>72</v>
      </c>
      <c r="B7" s="19">
        <f>Ergebnisse!C5</f>
        <v>45039</v>
      </c>
    </row>
    <row r="8" spans="1:7" x14ac:dyDescent="0.45">
      <c r="A8" t="s">
        <v>59</v>
      </c>
      <c r="B8" s="121">
        <v>8</v>
      </c>
      <c r="D8" t="str">
        <f>LEFT(D5,1)</f>
        <v>N</v>
      </c>
    </row>
    <row r="9" spans="1:7" x14ac:dyDescent="0.45">
      <c r="A9" t="s">
        <v>60</v>
      </c>
      <c r="B9" s="121">
        <v>2</v>
      </c>
    </row>
    <row r="10" spans="1:7" x14ac:dyDescent="0.45">
      <c r="A10" t="s">
        <v>253</v>
      </c>
      <c r="B10" s="120">
        <f>Kontakt!B2</f>
        <v>0</v>
      </c>
    </row>
    <row r="11" spans="1:7" x14ac:dyDescent="0.45">
      <c r="A11" t="s">
        <v>254</v>
      </c>
      <c r="B11" s="121">
        <f>IF(Kontakt!B3=Kontakt!B15,Kontakt!B3,0)</f>
        <v>0</v>
      </c>
    </row>
    <row r="12" spans="1:7" x14ac:dyDescent="0.45">
      <c r="A12" s="60" t="s">
        <v>255</v>
      </c>
      <c r="B12" s="121">
        <v>1</v>
      </c>
    </row>
    <row r="13" spans="1:7" x14ac:dyDescent="0.45">
      <c r="A13" t="s">
        <v>65</v>
      </c>
      <c r="B13" s="3" t="str">
        <f>Ergebnisse!A20</f>
        <v>ZNS-Material
(Probe A)</v>
      </c>
      <c r="C13" s="3" t="str">
        <f>Ergebnisse!B20</f>
        <v>ohne</v>
      </c>
    </row>
    <row r="14" spans="1:7" x14ac:dyDescent="0.45">
      <c r="A14" t="s">
        <v>66</v>
      </c>
      <c r="B14" s="3" t="str">
        <f>Ergebnisse!A21</f>
        <v>ZNS-Material
(Probe B)</v>
      </c>
      <c r="C14" s="3" t="str">
        <f>Ergebnisse!B21</f>
        <v>ohne</v>
      </c>
    </row>
    <row r="15" spans="1:7" x14ac:dyDescent="0.45">
      <c r="A15" t="s">
        <v>67</v>
      </c>
      <c r="B15" s="3" t="str">
        <f>Ergebnisse!A22</f>
        <v>ZNS-Material
(Probe C)</v>
      </c>
      <c r="C15" s="3" t="str">
        <f>Ergebnisse!B22</f>
        <v>ohne</v>
      </c>
    </row>
    <row r="16" spans="1:7" x14ac:dyDescent="0.45">
      <c r="A16" t="s">
        <v>104</v>
      </c>
      <c r="B16" s="3" t="str">
        <f>Ergebnisse!A23</f>
        <v>Separatorenfleisch
(Probe A)</v>
      </c>
      <c r="C16" s="3" t="str">
        <f>Ergebnisse!B23</f>
        <v>ohne</v>
      </c>
    </row>
    <row r="17" spans="1:3" x14ac:dyDescent="0.45">
      <c r="A17" t="s">
        <v>105</v>
      </c>
      <c r="B17" s="3" t="str">
        <f>Ergebnisse!A24</f>
        <v>Separatorenfleisch
(Probe B)</v>
      </c>
      <c r="C17" s="3" t="str">
        <f>Ergebnisse!B24</f>
        <v>ohne</v>
      </c>
    </row>
    <row r="18" spans="1:3" x14ac:dyDescent="0.45">
      <c r="A18" t="s">
        <v>109</v>
      </c>
      <c r="B18" s="3" t="str">
        <f>Ergebnisse!A25</f>
        <v>Separatorenfleisch
(Probe C)</v>
      </c>
      <c r="C18" s="3" t="str">
        <f>Ergebnisse!B25</f>
        <v>ohne</v>
      </c>
    </row>
    <row r="19" spans="1:3" x14ac:dyDescent="0.45">
      <c r="A19" t="s">
        <v>147</v>
      </c>
      <c r="B19" s="3" t="str">
        <f>Ergebnisse!A27</f>
        <v>Calcium (Probe A)</v>
      </c>
      <c r="C19" s="3" t="str">
        <f>Ergebnisse!B27</f>
        <v>mg/100 g</v>
      </c>
    </row>
    <row r="20" spans="1:3" x14ac:dyDescent="0.45">
      <c r="A20" t="s">
        <v>148</v>
      </c>
      <c r="B20" s="3" t="str">
        <f>Ergebnisse!A28</f>
        <v>Calcium (Probe B)</v>
      </c>
      <c r="C20" s="3" t="str">
        <f>Ergebnisse!B28</f>
        <v>mg/100 g</v>
      </c>
    </row>
    <row r="21" spans="1:3" x14ac:dyDescent="0.45">
      <c r="A21" t="s">
        <v>185</v>
      </c>
      <c r="B21" s="3" t="str">
        <f>Ergebnisse!A29</f>
        <v>Calcium (Probe C)</v>
      </c>
      <c r="C21" s="3" t="str">
        <f>Ergebnisse!B29</f>
        <v>mg/100 g</v>
      </c>
    </row>
    <row r="22" spans="1:3" x14ac:dyDescent="0.45">
      <c r="A22" t="s">
        <v>186</v>
      </c>
      <c r="B22" s="3" t="str">
        <f>Ergebnisse!A30</f>
        <v>Cholesterin (Probe A)</v>
      </c>
      <c r="C22" s="3" t="str">
        <f>Ergebnisse!B30</f>
        <v>mg/100 g</v>
      </c>
    </row>
    <row r="23" spans="1:3" x14ac:dyDescent="0.45">
      <c r="A23" t="s">
        <v>187</v>
      </c>
      <c r="B23" s="3" t="str">
        <f>Ergebnisse!A31</f>
        <v>Cholesterin (Probe B)</v>
      </c>
      <c r="C23" s="3" t="str">
        <f>Ergebnisse!B31</f>
        <v>mg/100 g</v>
      </c>
    </row>
    <row r="24" spans="1:3" x14ac:dyDescent="0.45">
      <c r="A24" t="s">
        <v>188</v>
      </c>
      <c r="B24" s="3" t="str">
        <f>Ergebnisse!A32</f>
        <v>Cholesterin (Probe C)</v>
      </c>
      <c r="C24" s="3" t="str">
        <f>Ergebnisse!B32</f>
        <v>mg/100 g</v>
      </c>
    </row>
  </sheetData>
  <sheetProtection algorithmName="SHA-512" hashValue="3g1HjTb34NjIna0QWaruPaPDiPhcmOeJw0pZG0t0x8W7iOza1qBiWPDWr336380+cQBd0kmA5Un/szYnXDRHCA==" saltValue="SPUkwahe7r8TTwYcn1L7L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4"/>
  <sheetViews>
    <sheetView workbookViewId="0">
      <selection activeCell="I1" sqref="I1"/>
    </sheetView>
  </sheetViews>
  <sheetFormatPr baseColWidth="10" defaultColWidth="11.41015625" defaultRowHeight="14" x14ac:dyDescent="0.45"/>
  <cols>
    <col min="1" max="1" width="22" style="11" customWidth="1"/>
    <col min="2" max="2" width="11.41015625" style="11"/>
    <col min="3" max="4" width="9.64453125" style="11" customWidth="1"/>
    <col min="5" max="5" width="10.64453125" style="11" customWidth="1"/>
    <col min="6" max="6" width="9.64453125" style="11" customWidth="1"/>
    <col min="7" max="7" width="11.64453125" style="11" customWidth="1"/>
    <col min="8" max="9" width="8.64453125" style="11" customWidth="1"/>
    <col min="10" max="11" width="11.64453125" style="11" customWidth="1"/>
    <col min="12" max="16384" width="11.41015625" style="11"/>
  </cols>
  <sheetData>
    <row r="1" spans="1:11" ht="20.350000000000001" x14ac:dyDescent="0.65">
      <c r="A1" s="7" t="s">
        <v>95</v>
      </c>
      <c r="B1" s="8"/>
      <c r="F1" s="9" t="s">
        <v>96</v>
      </c>
      <c r="G1" s="9"/>
      <c r="H1" s="10"/>
      <c r="I1" s="62" t="s">
        <v>256</v>
      </c>
      <c r="J1" s="12"/>
    </row>
    <row r="2" spans="1:11" ht="20.350000000000001" x14ac:dyDescent="0.65">
      <c r="A2" s="7" t="s">
        <v>160</v>
      </c>
      <c r="B2" s="8"/>
      <c r="F2" s="9" t="s">
        <v>97</v>
      </c>
      <c r="G2" s="9"/>
      <c r="H2" s="10"/>
      <c r="I2" s="62" t="s">
        <v>256</v>
      </c>
      <c r="J2" s="81"/>
      <c r="K2" s="81"/>
    </row>
    <row r="3" spans="1:11" ht="20.350000000000001" x14ac:dyDescent="0.65">
      <c r="A3" s="7"/>
      <c r="B3" s="8"/>
      <c r="F3" s="82" t="s">
        <v>98</v>
      </c>
      <c r="G3" s="82"/>
      <c r="H3" s="82"/>
      <c r="I3" s="28">
        <v>1</v>
      </c>
      <c r="J3" s="20" t="s">
        <v>225</v>
      </c>
      <c r="K3" s="20"/>
    </row>
    <row r="4" spans="1:11" ht="17.7" x14ac:dyDescent="0.55000000000000004">
      <c r="A4" s="9" t="s">
        <v>52</v>
      </c>
      <c r="C4" s="11" t="s">
        <v>18</v>
      </c>
      <c r="E4" s="29"/>
      <c r="F4" s="30" t="s">
        <v>99</v>
      </c>
      <c r="G4" s="31"/>
      <c r="H4" s="31" t="str">
        <f>IF(I1="?","",IF(ISNUMBER(VALUE(I1)),"","Bitte nur Ziffern eingeben (numbers only)"))</f>
        <v/>
      </c>
      <c r="I4" s="32"/>
      <c r="J4" s="20"/>
      <c r="K4" s="20"/>
    </row>
    <row r="5" spans="1:11" ht="17.7" x14ac:dyDescent="0.55000000000000004">
      <c r="A5" s="13" t="s">
        <v>100</v>
      </c>
      <c r="C5" s="74">
        <v>45039</v>
      </c>
      <c r="D5" s="74"/>
      <c r="G5" s="31"/>
      <c r="H5" s="31" t="str">
        <f>IF(I2="?","",IF(ISNUMBER(VALUE(I2)),"","Bitte nur Ziffern eingeben (numbers only)"))</f>
        <v/>
      </c>
      <c r="I5" s="10"/>
      <c r="J5" s="20"/>
      <c r="K5" s="20"/>
    </row>
    <row r="7" spans="1:11" s="18" customFormat="1" ht="39.950000000000003" customHeight="1" x14ac:dyDescent="0.45">
      <c r="A7" s="75" t="s">
        <v>173</v>
      </c>
      <c r="B7" s="76"/>
      <c r="C7" s="76"/>
      <c r="D7" s="76"/>
      <c r="E7" s="76"/>
      <c r="F7" s="76"/>
      <c r="G7" s="76"/>
      <c r="H7" s="76"/>
      <c r="I7" s="76"/>
      <c r="J7" s="76"/>
      <c r="K7" s="76"/>
    </row>
    <row r="8" spans="1:11" s="18" customFormat="1" ht="39.950000000000003" customHeight="1" x14ac:dyDescent="0.45">
      <c r="A8" s="75" t="s">
        <v>217</v>
      </c>
      <c r="B8" s="76"/>
      <c r="C8" s="76"/>
      <c r="D8" s="76"/>
      <c r="E8" s="76"/>
      <c r="F8" s="76"/>
      <c r="G8" s="76"/>
      <c r="H8" s="76"/>
      <c r="I8" s="76"/>
      <c r="J8" s="76"/>
      <c r="K8" s="76"/>
    </row>
    <row r="9" spans="1:11" s="18" customFormat="1" ht="39.950000000000003" customHeight="1" x14ac:dyDescent="0.45">
      <c r="A9" s="75" t="s">
        <v>174</v>
      </c>
      <c r="B9" s="76"/>
      <c r="C9" s="76"/>
      <c r="D9" s="76"/>
      <c r="E9" s="76"/>
      <c r="F9" s="76"/>
      <c r="G9" s="76"/>
      <c r="H9" s="76"/>
      <c r="I9" s="76"/>
      <c r="J9" s="76"/>
      <c r="K9" s="76"/>
    </row>
    <row r="10" spans="1:11" s="18" customFormat="1" ht="39.950000000000003" customHeight="1" x14ac:dyDescent="0.45">
      <c r="A10" s="75" t="s">
        <v>175</v>
      </c>
      <c r="B10" s="76"/>
      <c r="C10" s="76"/>
      <c r="D10" s="76"/>
      <c r="E10" s="76"/>
      <c r="F10" s="76"/>
      <c r="G10" s="76"/>
      <c r="H10" s="76"/>
      <c r="I10" s="76"/>
      <c r="J10" s="76"/>
      <c r="K10" s="76"/>
    </row>
    <row r="11" spans="1:11" s="18" customFormat="1" ht="39.950000000000003" customHeight="1" x14ac:dyDescent="0.45">
      <c r="A11" s="75" t="s">
        <v>106</v>
      </c>
      <c r="B11" s="76"/>
      <c r="C11" s="76"/>
      <c r="D11" s="76"/>
      <c r="E11" s="76"/>
      <c r="F11" s="76"/>
      <c r="G11" s="76"/>
      <c r="H11" s="76"/>
      <c r="I11" s="76"/>
      <c r="J11" s="76"/>
      <c r="K11" s="76"/>
    </row>
    <row r="12" spans="1:11" s="18" customFormat="1" ht="39.950000000000003" customHeight="1" x14ac:dyDescent="0.45">
      <c r="A12" s="75" t="s">
        <v>176</v>
      </c>
      <c r="B12" s="76"/>
      <c r="C12" s="76"/>
      <c r="D12" s="76"/>
      <c r="E12" s="76"/>
      <c r="F12" s="76"/>
      <c r="G12" s="76"/>
      <c r="H12" s="76"/>
      <c r="I12" s="76"/>
      <c r="J12" s="76"/>
      <c r="K12" s="76"/>
    </row>
    <row r="13" spans="1:11" s="18" customFormat="1" ht="20.100000000000001" customHeight="1" x14ac:dyDescent="0.45">
      <c r="A13" s="35" t="str">
        <f>IF(OR(OR(I1="?",ISBLANK(I1)),OR(I2="?",ISBLANK(I2))),"Die Tabelle ist so nicht versandfertig. Es fehlen noch Eingaben bei Kunden-Nr. und/oder Postleitzahl.","Wichtig: Sind Ihre Eingaben bei Kunden-Nr. und Postleitzahl korrekt?")</f>
        <v>Die Tabelle ist so nicht versandfertig. Es fehlen noch Eingaben bei Kunden-Nr. und/oder Postleitzahl.</v>
      </c>
      <c r="B13" s="34"/>
      <c r="C13" s="34"/>
      <c r="D13" s="34"/>
      <c r="E13" s="34"/>
      <c r="F13" s="34"/>
      <c r="G13" s="34"/>
      <c r="H13" s="34"/>
      <c r="I13" s="34"/>
      <c r="J13" s="34"/>
      <c r="K13" s="34"/>
    </row>
    <row r="14" spans="1:11" s="18" customFormat="1" ht="20.100000000000001" customHeight="1" x14ac:dyDescent="0.45">
      <c r="A14" s="77" t="str">
        <f>IF(OR(OR(I1="?",ISBLANK(I1)),OR(I2="?",ISBLANK(I2))),"Nur wenn diese beiden Felder korrekt ausgefüllt sind, kann der Absender dieser Tabelle identifiziert werden.","")</f>
        <v>Nur wenn diese beiden Felder korrekt ausgefüllt sind, kann der Absender dieser Tabelle identifiziert werden.</v>
      </c>
      <c r="B14" s="77"/>
      <c r="C14" s="77"/>
      <c r="D14" s="77"/>
      <c r="E14" s="77"/>
      <c r="F14" s="77"/>
      <c r="G14" s="77"/>
      <c r="H14" s="77"/>
      <c r="I14" s="77"/>
      <c r="J14" s="77"/>
      <c r="K14" s="77"/>
    </row>
    <row r="15" spans="1:11" s="18" customFormat="1" ht="30.2" customHeight="1" x14ac:dyDescent="0.45">
      <c r="A15" s="33" t="s">
        <v>103</v>
      </c>
      <c r="J15" s="44"/>
      <c r="K15" s="44"/>
    </row>
    <row r="16" spans="1:11" s="18" customFormat="1" ht="25.1" customHeight="1" x14ac:dyDescent="0.45">
      <c r="A16" s="33"/>
    </row>
    <row r="17" spans="1:11" s="18" customFormat="1" ht="25.1" customHeight="1" x14ac:dyDescent="0.45">
      <c r="A17" s="33" t="s">
        <v>107</v>
      </c>
    </row>
    <row r="19" spans="1:11" ht="35.25" customHeight="1" x14ac:dyDescent="0.5">
      <c r="A19" s="51" t="s">
        <v>0</v>
      </c>
      <c r="B19" s="51" t="s">
        <v>1</v>
      </c>
      <c r="C19" s="78" t="s">
        <v>131</v>
      </c>
      <c r="D19" s="78"/>
      <c r="E19" s="38" t="s">
        <v>146</v>
      </c>
      <c r="F19" s="79" t="s">
        <v>164</v>
      </c>
      <c r="G19" s="79"/>
    </row>
    <row r="20" spans="1:11" ht="35.25" customHeight="1" x14ac:dyDescent="0.45">
      <c r="A20" s="52" t="s">
        <v>124</v>
      </c>
      <c r="B20" s="53" t="s">
        <v>123</v>
      </c>
      <c r="C20" s="79">
        <f>ZNS!B2</f>
        <v>4</v>
      </c>
      <c r="D20" s="79"/>
      <c r="E20" s="36">
        <f>ZNS!B10</f>
        <v>18</v>
      </c>
      <c r="H20" s="36"/>
      <c r="I20" s="36"/>
      <c r="J20" s="36"/>
      <c r="K20" s="47">
        <f>MAX(ZNS!A11:A28)-1</f>
        <v>17</v>
      </c>
    </row>
    <row r="21" spans="1:11" ht="35.25" customHeight="1" x14ac:dyDescent="0.45">
      <c r="A21" s="52" t="s">
        <v>125</v>
      </c>
      <c r="B21" s="53" t="s">
        <v>123</v>
      </c>
      <c r="C21" s="79">
        <f>ZNS!C2</f>
        <v>4</v>
      </c>
      <c r="D21" s="79"/>
      <c r="E21" s="41" t="s">
        <v>145</v>
      </c>
      <c r="K21" s="48"/>
    </row>
    <row r="22" spans="1:11" ht="35.25" hidden="1" customHeight="1" x14ac:dyDescent="0.45">
      <c r="A22" s="52" t="s">
        <v>180</v>
      </c>
      <c r="B22" s="53" t="s">
        <v>123</v>
      </c>
      <c r="C22" s="79"/>
      <c r="D22" s="79"/>
      <c r="E22" s="41" t="s">
        <v>145</v>
      </c>
      <c r="K22" s="48"/>
    </row>
    <row r="23" spans="1:11" ht="35.25" customHeight="1" x14ac:dyDescent="0.45">
      <c r="A23" s="52" t="s">
        <v>126</v>
      </c>
      <c r="B23" s="53" t="s">
        <v>123</v>
      </c>
      <c r="C23" s="79">
        <f>Separatorenfleisch!B2</f>
        <v>4</v>
      </c>
      <c r="D23" s="79"/>
      <c r="E23" s="36">
        <f>Separatorenfleisch!B10</f>
        <v>14</v>
      </c>
      <c r="F23" s="80"/>
      <c r="G23" s="80"/>
      <c r="H23" s="36"/>
      <c r="I23" s="36"/>
      <c r="J23" s="36"/>
      <c r="K23" s="47">
        <f>MAX(Separatorenfleisch!A11:A24)-1</f>
        <v>13</v>
      </c>
    </row>
    <row r="24" spans="1:11" ht="35.25" customHeight="1" x14ac:dyDescent="0.45">
      <c r="A24" s="52" t="s">
        <v>127</v>
      </c>
      <c r="B24" s="53" t="s">
        <v>123</v>
      </c>
      <c r="C24" s="79">
        <f>Separatorenfleisch!C2</f>
        <v>4</v>
      </c>
      <c r="D24" s="79"/>
      <c r="E24" s="41" t="s">
        <v>145</v>
      </c>
      <c r="F24" s="85"/>
      <c r="G24" s="85"/>
      <c r="H24" s="36"/>
      <c r="I24" s="37"/>
      <c r="J24" s="36"/>
      <c r="K24" s="47"/>
    </row>
    <row r="25" spans="1:11" ht="35.25" hidden="1" customHeight="1" x14ac:dyDescent="0.45">
      <c r="A25" s="52" t="s">
        <v>181</v>
      </c>
      <c r="B25" s="53" t="s">
        <v>123</v>
      </c>
      <c r="C25" s="79">
        <f>Separatorenfleisch!D2</f>
        <v>4</v>
      </c>
      <c r="D25" s="79"/>
      <c r="E25" s="41" t="s">
        <v>145</v>
      </c>
      <c r="F25" s="84"/>
      <c r="G25" s="84"/>
      <c r="H25" s="36"/>
      <c r="I25" s="37"/>
      <c r="J25" s="36"/>
      <c r="K25" s="47"/>
    </row>
    <row r="26" spans="1:11" ht="35.25" customHeight="1" x14ac:dyDescent="0.5">
      <c r="A26" s="52"/>
      <c r="B26" s="51" t="s">
        <v>1</v>
      </c>
      <c r="C26" s="14" t="s">
        <v>34</v>
      </c>
      <c r="D26" s="14" t="s">
        <v>35</v>
      </c>
      <c r="E26" s="38" t="s">
        <v>146</v>
      </c>
      <c r="F26" s="14" t="s">
        <v>36</v>
      </c>
      <c r="G26" s="14" t="s">
        <v>37</v>
      </c>
      <c r="H26" s="76" t="s">
        <v>19</v>
      </c>
      <c r="I26" s="76"/>
      <c r="J26" s="14" t="s">
        <v>38</v>
      </c>
      <c r="K26" s="14" t="s">
        <v>39</v>
      </c>
    </row>
    <row r="27" spans="1:11" ht="27.95" customHeight="1" x14ac:dyDescent="0.45">
      <c r="A27" s="53" t="s">
        <v>128</v>
      </c>
      <c r="B27" s="53" t="s">
        <v>130</v>
      </c>
      <c r="C27" s="61"/>
      <c r="D27" s="61"/>
      <c r="E27" s="36">
        <f>Ca!$B$65</f>
        <v>21</v>
      </c>
      <c r="F27" s="36">
        <f>Ca!$B$2</f>
        <v>8</v>
      </c>
      <c r="G27" s="36">
        <f>Ca!$B$13</f>
        <v>11</v>
      </c>
      <c r="H27" s="36">
        <f>Ca!$B$27</f>
        <v>6</v>
      </c>
      <c r="I27" s="36">
        <f>Ca!$C$27</f>
        <v>6</v>
      </c>
      <c r="J27" s="36">
        <f>Ca!$B$36</f>
        <v>4</v>
      </c>
      <c r="K27" s="36">
        <f>Ca!$B$43</f>
        <v>19</v>
      </c>
    </row>
    <row r="28" spans="1:11" ht="27.95" customHeight="1" x14ac:dyDescent="0.45">
      <c r="A28" s="53" t="s">
        <v>129</v>
      </c>
      <c r="B28" s="53" t="s">
        <v>130</v>
      </c>
      <c r="C28" s="61"/>
      <c r="D28" s="61"/>
      <c r="E28" s="41" t="s">
        <v>145</v>
      </c>
      <c r="F28" s="41" t="s">
        <v>145</v>
      </c>
      <c r="G28" s="41" t="s">
        <v>145</v>
      </c>
      <c r="H28" s="41" t="s">
        <v>145</v>
      </c>
      <c r="I28" s="41" t="s">
        <v>145</v>
      </c>
      <c r="J28" s="41" t="s">
        <v>145</v>
      </c>
      <c r="K28" s="41" t="s">
        <v>145</v>
      </c>
    </row>
    <row r="29" spans="1:11" ht="27.95" hidden="1" customHeight="1" x14ac:dyDescent="0.45">
      <c r="A29" s="53" t="s">
        <v>179</v>
      </c>
      <c r="B29" s="53" t="s">
        <v>130</v>
      </c>
      <c r="C29" s="61"/>
      <c r="D29" s="61"/>
      <c r="E29" s="41" t="s">
        <v>145</v>
      </c>
      <c r="F29" s="41" t="s">
        <v>145</v>
      </c>
      <c r="G29" s="41" t="s">
        <v>145</v>
      </c>
      <c r="H29" s="41" t="s">
        <v>145</v>
      </c>
      <c r="I29" s="41" t="s">
        <v>145</v>
      </c>
      <c r="J29" s="41" t="s">
        <v>145</v>
      </c>
      <c r="K29" s="41" t="s">
        <v>145</v>
      </c>
    </row>
    <row r="30" spans="1:11" ht="27.95" customHeight="1" x14ac:dyDescent="0.45">
      <c r="A30" s="52" t="s">
        <v>182</v>
      </c>
      <c r="B30" s="53" t="s">
        <v>130</v>
      </c>
      <c r="C30" s="61"/>
      <c r="D30" s="61"/>
      <c r="E30" s="36">
        <f>Cholesterin!B1</f>
        <v>13</v>
      </c>
      <c r="F30" s="41" t="s">
        <v>145</v>
      </c>
      <c r="G30" s="41" t="s">
        <v>145</v>
      </c>
      <c r="H30" s="41" t="s">
        <v>145</v>
      </c>
      <c r="I30" s="41" t="s">
        <v>145</v>
      </c>
      <c r="J30" s="41" t="s">
        <v>145</v>
      </c>
      <c r="K30" s="41" t="s">
        <v>145</v>
      </c>
    </row>
    <row r="31" spans="1:11" ht="27.95" customHeight="1" x14ac:dyDescent="0.45">
      <c r="A31" s="52" t="s">
        <v>183</v>
      </c>
      <c r="B31" s="53" t="s">
        <v>130</v>
      </c>
      <c r="C31" s="61"/>
      <c r="D31" s="61"/>
      <c r="E31" s="41" t="s">
        <v>145</v>
      </c>
      <c r="F31" s="41" t="s">
        <v>145</v>
      </c>
      <c r="G31" s="41" t="s">
        <v>145</v>
      </c>
      <c r="H31" s="41" t="s">
        <v>145</v>
      </c>
      <c r="I31" s="41" t="s">
        <v>145</v>
      </c>
      <c r="J31" s="41" t="s">
        <v>145</v>
      </c>
      <c r="K31" s="41" t="s">
        <v>145</v>
      </c>
    </row>
    <row r="32" spans="1:11" ht="27.95" hidden="1" customHeight="1" x14ac:dyDescent="0.45">
      <c r="A32" s="52" t="s">
        <v>184</v>
      </c>
      <c r="B32" s="53" t="s">
        <v>130</v>
      </c>
      <c r="C32" s="50"/>
      <c r="D32" s="50"/>
      <c r="E32" s="41" t="s">
        <v>145</v>
      </c>
      <c r="F32" s="41" t="s">
        <v>145</v>
      </c>
      <c r="G32" s="41" t="s">
        <v>145</v>
      </c>
      <c r="H32" s="41" t="s">
        <v>145</v>
      </c>
      <c r="I32" s="41" t="s">
        <v>145</v>
      </c>
      <c r="J32" s="41" t="s">
        <v>145</v>
      </c>
      <c r="K32" s="41" t="s">
        <v>145</v>
      </c>
    </row>
    <row r="33" spans="1:11" ht="9.9499999999999993" customHeight="1" x14ac:dyDescent="0.45"/>
    <row r="34" spans="1:11" ht="20.100000000000001" customHeight="1" x14ac:dyDescent="0.5">
      <c r="A34" s="15" t="s">
        <v>51</v>
      </c>
    </row>
    <row r="35" spans="1:11" ht="15.2" customHeight="1" x14ac:dyDescent="0.55000000000000004">
      <c r="A35" s="10"/>
    </row>
    <row r="36" spans="1:11" s="18" customFormat="1" ht="20.100000000000001" customHeight="1" x14ac:dyDescent="0.45">
      <c r="A36" s="42" t="s">
        <v>132</v>
      </c>
      <c r="B36" s="44"/>
      <c r="C36" s="44"/>
      <c r="D36" s="44"/>
      <c r="E36" s="44"/>
      <c r="F36" s="44"/>
      <c r="G36" s="44"/>
      <c r="H36" s="44"/>
      <c r="I36" s="44"/>
      <c r="J36" s="44"/>
      <c r="K36" s="44" t="b">
        <f>ISBLANK(VLOOKUP(E20,ZNS!A11:C28,3))</f>
        <v>1</v>
      </c>
    </row>
    <row r="37" spans="1:11" s="18" customFormat="1" ht="25.1" customHeight="1" x14ac:dyDescent="0.45">
      <c r="A37" s="16" t="str">
        <f>IF(E20=MAX(ZNS!$A$11:$A$28)-1,"bitte eingeben:",IF(K36,"","Art der Modifikation:"))</f>
        <v/>
      </c>
      <c r="B37" s="73"/>
      <c r="C37" s="73"/>
      <c r="D37" s="73"/>
      <c r="E37" s="73"/>
      <c r="F37" s="73"/>
      <c r="G37" s="73"/>
      <c r="H37" s="73"/>
      <c r="I37" s="73"/>
      <c r="J37" s="73"/>
      <c r="K37" s="73"/>
    </row>
    <row r="38" spans="1:11" s="18" customFormat="1" ht="20.100000000000001" customHeight="1" x14ac:dyDescent="0.45">
      <c r="A38" s="43" t="s">
        <v>122</v>
      </c>
      <c r="B38" s="44"/>
      <c r="C38" s="44"/>
      <c r="D38" s="44"/>
      <c r="E38" s="44"/>
      <c r="F38" s="44"/>
      <c r="G38" s="44"/>
      <c r="H38" s="44"/>
      <c r="I38" s="44"/>
      <c r="J38" s="44"/>
      <c r="K38" s="44" t="b">
        <f>ISBLANK(VLOOKUP(E23,Separatorenfleisch!A11:C24,3))</f>
        <v>1</v>
      </c>
    </row>
    <row r="39" spans="1:11" s="18" customFormat="1" ht="25.1" customHeight="1" x14ac:dyDescent="0.45">
      <c r="A39" s="16" t="str">
        <f>IF(E23=MAX(Separatorenfleisch!$A$11:$A$24)-1,"bitte eingeben:",IF(K38,"","Art der Modifikation:"))</f>
        <v/>
      </c>
      <c r="B39" s="73"/>
      <c r="C39" s="73"/>
      <c r="D39" s="73"/>
      <c r="E39" s="73"/>
      <c r="F39" s="73"/>
      <c r="G39" s="73"/>
      <c r="H39" s="73"/>
      <c r="I39" s="73"/>
      <c r="J39" s="73"/>
      <c r="K39" s="73"/>
    </row>
    <row r="40" spans="1:11" s="18" customFormat="1" ht="18.75" customHeight="1" x14ac:dyDescent="0.45">
      <c r="A40" s="45" t="s">
        <v>108</v>
      </c>
      <c r="B40" s="46"/>
      <c r="C40" s="46"/>
      <c r="D40" s="46"/>
      <c r="E40" s="46"/>
      <c r="F40" s="46"/>
      <c r="G40" s="46"/>
      <c r="H40" s="46"/>
      <c r="I40" s="46"/>
    </row>
    <row r="41" spans="1:11" s="18" customFormat="1" ht="20.100000000000001" customHeight="1" x14ac:dyDescent="0.45">
      <c r="A41" s="39" t="s">
        <v>28</v>
      </c>
      <c r="B41" s="46"/>
      <c r="C41" s="46"/>
      <c r="D41" s="46"/>
      <c r="E41" s="46"/>
      <c r="F41" s="46"/>
      <c r="G41" s="46"/>
      <c r="H41" s="46"/>
      <c r="I41" s="46"/>
    </row>
    <row r="42" spans="1:11" s="18" customFormat="1" ht="20.100000000000001" customHeight="1" x14ac:dyDescent="0.45">
      <c r="A42" s="39" t="s">
        <v>154</v>
      </c>
      <c r="B42" s="46"/>
      <c r="C42" s="46"/>
      <c r="D42" s="46"/>
      <c r="E42" s="46"/>
      <c r="F42" s="46"/>
      <c r="G42" s="46"/>
      <c r="H42" s="46"/>
      <c r="I42" s="46"/>
    </row>
    <row r="43" spans="1:11" s="18" customFormat="1" ht="25.1" customHeight="1" x14ac:dyDescent="0.45">
      <c r="A43" s="40" t="str">
        <f>IF(G27=MAX(Ca!$A$14:$A$24)-1,"bitte eingeben:","")</f>
        <v/>
      </c>
      <c r="B43" s="83"/>
      <c r="C43" s="83"/>
      <c r="D43" s="83"/>
      <c r="E43" s="83"/>
      <c r="F43" s="83"/>
      <c r="G43" s="83"/>
      <c r="H43" s="83"/>
      <c r="I43" s="83"/>
    </row>
    <row r="44" spans="1:11" s="18" customFormat="1" ht="32.1" customHeight="1" x14ac:dyDescent="0.45">
      <c r="A44" s="39" t="s">
        <v>156</v>
      </c>
      <c r="B44" s="46"/>
      <c r="C44" s="46"/>
      <c r="D44" s="46"/>
      <c r="E44" s="46"/>
      <c r="F44" s="46"/>
      <c r="G44" s="46"/>
      <c r="H44" s="46"/>
      <c r="I44" s="46"/>
    </row>
    <row r="45" spans="1:11" s="18" customFormat="1" ht="32.1" customHeight="1" x14ac:dyDescent="0.45">
      <c r="A45" s="39" t="s">
        <v>155</v>
      </c>
      <c r="B45" s="46"/>
      <c r="C45" s="46"/>
      <c r="D45" s="46"/>
      <c r="E45" s="46"/>
      <c r="F45" s="46"/>
      <c r="G45" s="46"/>
      <c r="H45" s="46"/>
      <c r="I45" s="46"/>
    </row>
    <row r="46" spans="1:11" s="18" customFormat="1" ht="25.1" customHeight="1" x14ac:dyDescent="0.45">
      <c r="A46" s="40" t="str">
        <f>IF(OR(H27=MAX(Ca!$A$28:$A$33)-1,I27=MAX(Ca!$A$28:$A$33)-1),"bitte eingeben:","")</f>
        <v/>
      </c>
      <c r="B46" s="83"/>
      <c r="C46" s="83"/>
      <c r="D46" s="83"/>
      <c r="E46" s="83"/>
      <c r="F46" s="83"/>
      <c r="G46" s="83"/>
      <c r="H46" s="83"/>
      <c r="I46" s="83"/>
    </row>
    <row r="47" spans="1:11" s="18" customFormat="1" ht="20.100000000000001" customHeight="1" x14ac:dyDescent="0.45">
      <c r="A47" s="39" t="s">
        <v>48</v>
      </c>
      <c r="B47" s="39"/>
      <c r="C47" s="39"/>
      <c r="D47" s="39"/>
      <c r="E47" s="39"/>
      <c r="F47" s="39"/>
      <c r="G47" s="39"/>
      <c r="H47" s="39"/>
      <c r="I47" s="39"/>
    </row>
    <row r="48" spans="1:11" s="18" customFormat="1" ht="25.1" customHeight="1" x14ac:dyDescent="0.45">
      <c r="A48" s="40" t="str">
        <f>IF(J27=MAX(Ca!$A$37:$A$40)-1,"bitte eingeben:","")</f>
        <v/>
      </c>
      <c r="B48" s="83"/>
      <c r="C48" s="83"/>
      <c r="D48" s="83"/>
      <c r="E48" s="83"/>
      <c r="F48" s="83"/>
      <c r="G48" s="83"/>
      <c r="H48" s="83"/>
      <c r="I48" s="83"/>
    </row>
    <row r="49" spans="1:11" s="18" customFormat="1" ht="20.100000000000001" customHeight="1" x14ac:dyDescent="0.45">
      <c r="A49" s="39" t="s">
        <v>2</v>
      </c>
      <c r="B49" s="39"/>
      <c r="C49" s="39"/>
      <c r="D49" s="39"/>
      <c r="E49" s="39"/>
      <c r="F49" s="39"/>
      <c r="G49" s="39"/>
      <c r="H49" s="39"/>
      <c r="I49" s="39"/>
    </row>
    <row r="50" spans="1:11" s="18" customFormat="1" ht="25.1" customHeight="1" x14ac:dyDescent="0.45">
      <c r="A50" s="40" t="str">
        <f>IF(K27=MAX(Ca!$A$44:$A$62)-1,"bitte eingeben:","")</f>
        <v/>
      </c>
      <c r="B50" s="83"/>
      <c r="C50" s="83"/>
      <c r="D50" s="83"/>
      <c r="E50" s="83"/>
      <c r="F50" s="83"/>
      <c r="G50" s="83"/>
      <c r="H50" s="83"/>
      <c r="I50" s="83"/>
    </row>
    <row r="51" spans="1:11" s="18" customFormat="1" ht="20.100000000000001" customHeight="1" x14ac:dyDescent="0.45">
      <c r="A51" s="39" t="s">
        <v>157</v>
      </c>
      <c r="B51" s="46"/>
      <c r="C51" s="46"/>
      <c r="D51" s="46"/>
      <c r="E51" s="46"/>
      <c r="F51" s="46"/>
      <c r="G51" s="46"/>
      <c r="H51" s="46"/>
      <c r="I51" s="46"/>
      <c r="K51" s="49" t="b">
        <f>ISBLANK(VLOOKUP(E27,Ca!A66:C86,3))</f>
        <v>1</v>
      </c>
    </row>
    <row r="52" spans="1:11" s="18" customFormat="1" ht="25.1" customHeight="1" x14ac:dyDescent="0.45">
      <c r="A52" s="40" t="str">
        <f>IF(E27=MAX(Ca!$A$66:$A$86)-1,"bitte eingeben:",IF(K51,"","Art der Modifikation:"))</f>
        <v/>
      </c>
      <c r="B52" s="83"/>
      <c r="C52" s="83"/>
      <c r="D52" s="83"/>
      <c r="E52" s="83"/>
      <c r="F52" s="83"/>
      <c r="G52" s="83"/>
      <c r="H52" s="83"/>
      <c r="I52" s="83"/>
    </row>
    <row r="53" spans="1:11" s="18" customFormat="1" ht="20.100000000000001" customHeight="1" x14ac:dyDescent="0.45">
      <c r="A53" s="42" t="s">
        <v>158</v>
      </c>
      <c r="B53" s="44"/>
      <c r="C53" s="44"/>
      <c r="D53" s="44"/>
      <c r="E53" s="44"/>
      <c r="F53" s="44"/>
      <c r="G53" s="44"/>
      <c r="H53" s="44"/>
      <c r="I53" s="44"/>
      <c r="J53" s="44"/>
      <c r="K53" s="44" t="b">
        <f>ISBLANK(VLOOKUP(E30,Cholesterin!A2:C13,3))</f>
        <v>1</v>
      </c>
    </row>
    <row r="54" spans="1:11" s="18" customFormat="1" ht="32.1" customHeight="1" x14ac:dyDescent="0.45">
      <c r="A54" s="16" t="str">
        <f>IF(E30=MAX(Cholesterin!$A$2:$A$14)-1,"bitte eingeben:",IF(K53,"","Art der Modifikation:"))</f>
        <v/>
      </c>
      <c r="B54" s="73"/>
      <c r="C54" s="73"/>
      <c r="D54" s="73"/>
      <c r="E54" s="73"/>
      <c r="F54" s="73"/>
      <c r="G54" s="73"/>
      <c r="H54" s="73"/>
      <c r="I54" s="73"/>
      <c r="J54" s="73"/>
      <c r="K54" s="73"/>
    </row>
  </sheetData>
  <sheetProtection algorithmName="SHA-512" hashValue="8y7+5STslZCMYqsED9oHrh4B4iJDttpNv+ToNElEG99riv8mTRDengkJQiiwf/5ReZ4ekLfuyzlX0FMYMJ1qvg==" saltValue="vDobX2/0FZWnobZr4FYngg==" spinCount="100000" sheet="1" objects="1" scenarios="1"/>
  <mergeCells count="30">
    <mergeCell ref="J2:K2"/>
    <mergeCell ref="F3:H3"/>
    <mergeCell ref="B52:I52"/>
    <mergeCell ref="B46:I46"/>
    <mergeCell ref="B48:I48"/>
    <mergeCell ref="B50:I50"/>
    <mergeCell ref="C21:D21"/>
    <mergeCell ref="C23:D23"/>
    <mergeCell ref="C24:D24"/>
    <mergeCell ref="F19:G19"/>
    <mergeCell ref="B43:I43"/>
    <mergeCell ref="B39:K39"/>
    <mergeCell ref="B37:K37"/>
    <mergeCell ref="F25:G25"/>
    <mergeCell ref="H26:I26"/>
    <mergeCell ref="F24:G24"/>
    <mergeCell ref="B54:K54"/>
    <mergeCell ref="C5:D5"/>
    <mergeCell ref="A7:K7"/>
    <mergeCell ref="A14:K14"/>
    <mergeCell ref="A8:K8"/>
    <mergeCell ref="A9:K9"/>
    <mergeCell ref="C19:D19"/>
    <mergeCell ref="C20:D20"/>
    <mergeCell ref="A10:K10"/>
    <mergeCell ref="F23:G23"/>
    <mergeCell ref="C22:D22"/>
    <mergeCell ref="A11:K11"/>
    <mergeCell ref="A12:K12"/>
    <mergeCell ref="C25:D25"/>
  </mergeCells>
  <phoneticPr fontId="0" type="noConversion"/>
  <conditionalFormatting sqref="H27:I27 H20 H23:H25">
    <cfRule type="cellIs" dxfId="16" priority="1" stopIfTrue="1" operator="equal">
      <formula>6</formula>
    </cfRule>
  </conditionalFormatting>
  <conditionalFormatting sqref="I20 I23:I25 E31:K32 E21:E22 E28:K29 J27 H26 E24:E25 F30:K30">
    <cfRule type="cellIs" dxfId="15" priority="2" stopIfTrue="1" operator="equal">
      <formula>4</formula>
    </cfRule>
  </conditionalFormatting>
  <conditionalFormatting sqref="F23 G27">
    <cfRule type="cellIs" dxfId="14" priority="3" stopIfTrue="1" operator="equal">
      <formula>11</formula>
    </cfRule>
  </conditionalFormatting>
  <conditionalFormatting sqref="J20 J23:J25 J33 E27">
    <cfRule type="cellIs" dxfId="13" priority="4" stopIfTrue="1" operator="equal">
      <formula>20</formula>
    </cfRule>
  </conditionalFormatting>
  <conditionalFormatting sqref="F27 E19:F19 E26">
    <cfRule type="cellIs" dxfId="12" priority="5" stopIfTrue="1" operator="equal">
      <formula>8</formula>
    </cfRule>
  </conditionalFormatting>
  <conditionalFormatting sqref="K20 K23:K25 K33">
    <cfRule type="cellIs" dxfId="11" priority="6" stopIfTrue="1" operator="equal">
      <formula>27</formula>
    </cfRule>
  </conditionalFormatting>
  <conditionalFormatting sqref="K27">
    <cfRule type="cellIs" dxfId="10" priority="7" stopIfTrue="1" operator="equal">
      <formula>19</formula>
    </cfRule>
  </conditionalFormatting>
  <conditionalFormatting sqref="B37:K37">
    <cfRule type="expression" dxfId="9" priority="8" stopIfTrue="1">
      <formula>OR($E$20-$K$20=0,NOT(K36))</formula>
    </cfRule>
  </conditionalFormatting>
  <conditionalFormatting sqref="B39:K39">
    <cfRule type="expression" dxfId="8" priority="9" stopIfTrue="1">
      <formula>OR($E$23-$K$23=0,NOT(K38))</formula>
    </cfRule>
  </conditionalFormatting>
  <conditionalFormatting sqref="E20 E23">
    <cfRule type="expression" dxfId="7" priority="10" stopIfTrue="1">
      <formula>(E20-K20)=1</formula>
    </cfRule>
  </conditionalFormatting>
  <conditionalFormatting sqref="B43:I43">
    <cfRule type="expression" dxfId="6" priority="11" stopIfTrue="1">
      <formula>$G$27-10=0</formula>
    </cfRule>
  </conditionalFormatting>
  <conditionalFormatting sqref="B46:I46">
    <cfRule type="expression" dxfId="5" priority="12" stopIfTrue="1">
      <formula>OR($H$27-5=0,$I$27-5=0)</formula>
    </cfRule>
  </conditionalFormatting>
  <conditionalFormatting sqref="B48:I48">
    <cfRule type="expression" dxfId="4" priority="13" stopIfTrue="1">
      <formula>$J$27-3=0</formula>
    </cfRule>
  </conditionalFormatting>
  <conditionalFormatting sqref="B50:I50">
    <cfRule type="expression" dxfId="3" priority="14" stopIfTrue="1">
      <formula>$K$27-18=0</formula>
    </cfRule>
  </conditionalFormatting>
  <conditionalFormatting sqref="B54:K54">
    <cfRule type="expression" dxfId="2" priority="15" stopIfTrue="1">
      <formula>OR(12-$E$30=0,NOT(K53))</formula>
    </cfRule>
  </conditionalFormatting>
  <conditionalFormatting sqref="E30">
    <cfRule type="cellIs" dxfId="1" priority="16" stopIfTrue="1" operator="equal">
      <formula>13</formula>
    </cfRule>
  </conditionalFormatting>
  <conditionalFormatting sqref="B52:I52">
    <cfRule type="expression" dxfId="0" priority="17" stopIfTrue="1">
      <formula>OR(19-$E$27=0,NOT(K51))</formula>
    </cfRule>
  </conditionalFormatting>
  <hyperlinks>
    <hyperlink ref="C4" r:id="rId1" xr:uid="{00000000-0004-0000-0800-000000000000}"/>
  </hyperlinks>
  <pageMargins left="0.78740157480314965" right="0.78740157480314965" top="0.78740157480314965" bottom="0.78740157480314965" header="0.51181102362204722" footer="0.51181102362204722"/>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6" max="16383" man="1"/>
    <brk id="33" max="10"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locked="0" defaultSize="0" autoLine="0" autoPict="0">
                <anchor moveWithCells="1">
                  <from>
                    <xdr:col>1</xdr:col>
                    <xdr:colOff>808567</xdr:colOff>
                    <xdr:row>19</xdr:row>
                    <xdr:rowOff>84667</xdr:rowOff>
                  </from>
                  <to>
                    <xdr:col>3</xdr:col>
                    <xdr:colOff>685800</xdr:colOff>
                    <xdr:row>19</xdr:row>
                    <xdr:rowOff>364067</xdr:rowOff>
                  </to>
                </anchor>
              </controlPr>
            </control>
          </mc:Choice>
        </mc:AlternateContent>
        <mc:AlternateContent xmlns:mc="http://schemas.openxmlformats.org/markup-compatibility/2006">
          <mc:Choice Requires="x14">
            <control shapeId="2067" r:id="rId6" name="Drop Down 19">
              <controlPr locked="0" defaultSize="0" autoLine="0" autoPict="0">
                <anchor moveWithCells="1">
                  <from>
                    <xdr:col>1</xdr:col>
                    <xdr:colOff>21167</xdr:colOff>
                    <xdr:row>35</xdr:row>
                    <xdr:rowOff>16933</xdr:rowOff>
                  </from>
                  <to>
                    <xdr:col>10</xdr:col>
                    <xdr:colOff>829733</xdr:colOff>
                    <xdr:row>35</xdr:row>
                    <xdr:rowOff>220133</xdr:rowOff>
                  </to>
                </anchor>
              </controlPr>
            </control>
          </mc:Choice>
        </mc:AlternateContent>
        <mc:AlternateContent xmlns:mc="http://schemas.openxmlformats.org/markup-compatibility/2006">
          <mc:Choice Requires="x14">
            <control shapeId="2075" r:id="rId7" name="Drop Down 27">
              <controlPr locked="0" defaultSize="0" autoLine="0" autoPict="0">
                <anchor moveWithCells="1">
                  <from>
                    <xdr:col>1</xdr:col>
                    <xdr:colOff>8467</xdr:colOff>
                    <xdr:row>37</xdr:row>
                    <xdr:rowOff>16933</xdr:rowOff>
                  </from>
                  <to>
                    <xdr:col>10</xdr:col>
                    <xdr:colOff>808567</xdr:colOff>
                    <xdr:row>37</xdr:row>
                    <xdr:rowOff>220133</xdr:rowOff>
                  </to>
                </anchor>
              </controlPr>
            </control>
          </mc:Choice>
        </mc:AlternateContent>
        <mc:AlternateContent xmlns:mc="http://schemas.openxmlformats.org/markup-compatibility/2006">
          <mc:Choice Requires="x14">
            <control shapeId="2096" r:id="rId8" name="Drop Down 48">
              <controlPr locked="0" defaultSize="0" autoLine="0" autoPict="0">
                <anchor moveWithCells="1">
                  <from>
                    <xdr:col>1</xdr:col>
                    <xdr:colOff>21167</xdr:colOff>
                    <xdr:row>40</xdr:row>
                    <xdr:rowOff>8467</xdr:rowOff>
                  </from>
                  <to>
                    <xdr:col>2</xdr:col>
                    <xdr:colOff>160867</xdr:colOff>
                    <xdr:row>40</xdr:row>
                    <xdr:rowOff>220133</xdr:rowOff>
                  </to>
                </anchor>
              </controlPr>
            </control>
          </mc:Choice>
        </mc:AlternateContent>
        <mc:AlternateContent xmlns:mc="http://schemas.openxmlformats.org/markup-compatibility/2006">
          <mc:Choice Requires="x14">
            <control shapeId="2097" r:id="rId9" name="Drop Down 49">
              <controlPr locked="0" defaultSize="0" autoLine="0" autoPict="0">
                <anchor moveWithCells="1">
                  <from>
                    <xdr:col>1</xdr:col>
                    <xdr:colOff>21167</xdr:colOff>
                    <xdr:row>41</xdr:row>
                    <xdr:rowOff>8467</xdr:rowOff>
                  </from>
                  <to>
                    <xdr:col>7</xdr:col>
                    <xdr:colOff>524933</xdr:colOff>
                    <xdr:row>41</xdr:row>
                    <xdr:rowOff>220133</xdr:rowOff>
                  </to>
                </anchor>
              </controlPr>
            </control>
          </mc:Choice>
        </mc:AlternateContent>
        <mc:AlternateContent xmlns:mc="http://schemas.openxmlformats.org/markup-compatibility/2006">
          <mc:Choice Requires="x14">
            <control shapeId="2098" r:id="rId10" name="Drop Down 50">
              <controlPr locked="0" defaultSize="0" autoLine="0" autoPict="0">
                <anchor moveWithCells="1">
                  <from>
                    <xdr:col>1</xdr:col>
                    <xdr:colOff>21167</xdr:colOff>
                    <xdr:row>43</xdr:row>
                    <xdr:rowOff>97367</xdr:rowOff>
                  </from>
                  <to>
                    <xdr:col>7</xdr:col>
                    <xdr:colOff>524933</xdr:colOff>
                    <xdr:row>43</xdr:row>
                    <xdr:rowOff>296333</xdr:rowOff>
                  </to>
                </anchor>
              </controlPr>
            </control>
          </mc:Choice>
        </mc:AlternateContent>
        <mc:AlternateContent xmlns:mc="http://schemas.openxmlformats.org/markup-compatibility/2006">
          <mc:Choice Requires="x14">
            <control shapeId="2099" r:id="rId11" name="Drop Down 51">
              <controlPr locked="0" defaultSize="0" autoLine="0" autoPict="0">
                <anchor moveWithCells="1">
                  <from>
                    <xdr:col>1</xdr:col>
                    <xdr:colOff>21167</xdr:colOff>
                    <xdr:row>44</xdr:row>
                    <xdr:rowOff>84667</xdr:rowOff>
                  </from>
                  <to>
                    <xdr:col>7</xdr:col>
                    <xdr:colOff>524933</xdr:colOff>
                    <xdr:row>44</xdr:row>
                    <xdr:rowOff>296333</xdr:rowOff>
                  </to>
                </anchor>
              </controlPr>
            </control>
          </mc:Choice>
        </mc:AlternateContent>
        <mc:AlternateContent xmlns:mc="http://schemas.openxmlformats.org/markup-compatibility/2006">
          <mc:Choice Requires="x14">
            <control shapeId="2100" r:id="rId12" name="Drop Down 52">
              <controlPr locked="0" defaultSize="0" autoLine="0" autoPict="0">
                <anchor moveWithCells="1">
                  <from>
                    <xdr:col>1</xdr:col>
                    <xdr:colOff>21167</xdr:colOff>
                    <xdr:row>46</xdr:row>
                    <xdr:rowOff>16933</xdr:rowOff>
                  </from>
                  <to>
                    <xdr:col>7</xdr:col>
                    <xdr:colOff>524933</xdr:colOff>
                    <xdr:row>46</xdr:row>
                    <xdr:rowOff>220133</xdr:rowOff>
                  </to>
                </anchor>
              </controlPr>
            </control>
          </mc:Choice>
        </mc:AlternateContent>
        <mc:AlternateContent xmlns:mc="http://schemas.openxmlformats.org/markup-compatibility/2006">
          <mc:Choice Requires="x14">
            <control shapeId="2101" r:id="rId13" name="Drop Down 53">
              <controlPr locked="0" defaultSize="0" autoLine="0" autoPict="0">
                <anchor moveWithCells="1">
                  <from>
                    <xdr:col>1</xdr:col>
                    <xdr:colOff>8467</xdr:colOff>
                    <xdr:row>48</xdr:row>
                    <xdr:rowOff>16933</xdr:rowOff>
                  </from>
                  <to>
                    <xdr:col>7</xdr:col>
                    <xdr:colOff>512233</xdr:colOff>
                    <xdr:row>48</xdr:row>
                    <xdr:rowOff>220133</xdr:rowOff>
                  </to>
                </anchor>
              </controlPr>
            </control>
          </mc:Choice>
        </mc:AlternateContent>
        <mc:AlternateContent xmlns:mc="http://schemas.openxmlformats.org/markup-compatibility/2006">
          <mc:Choice Requires="x14">
            <control shapeId="2102" r:id="rId14" name="Drop Down 54">
              <controlPr locked="0" defaultSize="0" autoLine="0" autoPict="0">
                <anchor moveWithCells="1">
                  <from>
                    <xdr:col>1</xdr:col>
                    <xdr:colOff>21167</xdr:colOff>
                    <xdr:row>50</xdr:row>
                    <xdr:rowOff>16933</xdr:rowOff>
                  </from>
                  <to>
                    <xdr:col>7</xdr:col>
                    <xdr:colOff>524933</xdr:colOff>
                    <xdr:row>50</xdr:row>
                    <xdr:rowOff>220133</xdr:rowOff>
                  </to>
                </anchor>
              </controlPr>
            </control>
          </mc:Choice>
        </mc:AlternateContent>
        <mc:AlternateContent xmlns:mc="http://schemas.openxmlformats.org/markup-compatibility/2006">
          <mc:Choice Requires="x14">
            <control shapeId="2118" r:id="rId15" name="Drop Down 70">
              <controlPr locked="0" defaultSize="0" autoLine="0" autoPict="0">
                <anchor moveWithCells="1">
                  <from>
                    <xdr:col>1</xdr:col>
                    <xdr:colOff>21167</xdr:colOff>
                    <xdr:row>52</xdr:row>
                    <xdr:rowOff>16933</xdr:rowOff>
                  </from>
                  <to>
                    <xdr:col>10</xdr:col>
                    <xdr:colOff>808567</xdr:colOff>
                    <xdr:row>52</xdr:row>
                    <xdr:rowOff>220133</xdr:rowOff>
                  </to>
                </anchor>
              </controlPr>
            </control>
          </mc:Choice>
        </mc:AlternateContent>
        <mc:AlternateContent xmlns:mc="http://schemas.openxmlformats.org/markup-compatibility/2006">
          <mc:Choice Requires="x14">
            <control shapeId="2121" r:id="rId16" name="Drop Down 73">
              <controlPr locked="0" defaultSize="0" autoLine="0" autoPict="0">
                <anchor moveWithCells="1">
                  <from>
                    <xdr:col>2</xdr:col>
                    <xdr:colOff>0</xdr:colOff>
                    <xdr:row>20</xdr:row>
                    <xdr:rowOff>84667</xdr:rowOff>
                  </from>
                  <to>
                    <xdr:col>4</xdr:col>
                    <xdr:colOff>0</xdr:colOff>
                    <xdr:row>20</xdr:row>
                    <xdr:rowOff>364067</xdr:rowOff>
                  </to>
                </anchor>
              </controlPr>
            </control>
          </mc:Choice>
        </mc:AlternateContent>
        <mc:AlternateContent xmlns:mc="http://schemas.openxmlformats.org/markup-compatibility/2006">
          <mc:Choice Requires="x14">
            <control shapeId="2122" r:id="rId17" name="Drop Down 74">
              <controlPr locked="0" defaultSize="0" autoLine="0" autoPict="0">
                <anchor moveWithCells="1">
                  <from>
                    <xdr:col>2</xdr:col>
                    <xdr:colOff>0</xdr:colOff>
                    <xdr:row>22</xdr:row>
                    <xdr:rowOff>84667</xdr:rowOff>
                  </from>
                  <to>
                    <xdr:col>4</xdr:col>
                    <xdr:colOff>0</xdr:colOff>
                    <xdr:row>22</xdr:row>
                    <xdr:rowOff>364067</xdr:rowOff>
                  </to>
                </anchor>
              </controlPr>
            </control>
          </mc:Choice>
        </mc:AlternateContent>
        <mc:AlternateContent xmlns:mc="http://schemas.openxmlformats.org/markup-compatibility/2006">
          <mc:Choice Requires="x14">
            <control shapeId="2123" r:id="rId18" name="Drop Down 75">
              <controlPr locked="0" defaultSize="0" autoLine="0" autoPict="0">
                <anchor moveWithCells="1">
                  <from>
                    <xdr:col>2</xdr:col>
                    <xdr:colOff>0</xdr:colOff>
                    <xdr:row>23</xdr:row>
                    <xdr:rowOff>84667</xdr:rowOff>
                  </from>
                  <to>
                    <xdr:col>4</xdr:col>
                    <xdr:colOff>0</xdr:colOff>
                    <xdr:row>23</xdr:row>
                    <xdr:rowOff>364067</xdr:rowOff>
                  </to>
                </anchor>
              </controlPr>
            </control>
          </mc:Choice>
        </mc:AlternateContent>
        <mc:AlternateContent xmlns:mc="http://schemas.openxmlformats.org/markup-compatibility/2006">
          <mc:Choice Requires="x14">
            <control shapeId="2124" r:id="rId19" name="Drop Down 76">
              <controlPr locked="0" defaultSize="0" autoLine="0" autoPict="0">
                <anchor moveWithCells="1">
                  <from>
                    <xdr:col>9</xdr:col>
                    <xdr:colOff>313267</xdr:colOff>
                    <xdr:row>14</xdr:row>
                    <xdr:rowOff>59267</xdr:rowOff>
                  </from>
                  <to>
                    <xdr:col>10</xdr:col>
                    <xdr:colOff>372533</xdr:colOff>
                    <xdr:row>14</xdr:row>
                    <xdr:rowOff>334433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8</vt:i4>
      </vt:variant>
    </vt:vector>
  </HeadingPairs>
  <TitlesOfParts>
    <vt:vector size="22"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ZNS</vt:lpstr>
      <vt:lpstr>Separatorenfleisch</vt:lpstr>
      <vt:lpstr>Ca</vt:lpstr>
      <vt:lpstr>Cholesterin</vt:lpstr>
      <vt:lpstr>Auswertung!_ftn1</vt:lpstr>
      <vt:lpstr>Hints1!_ftnref1</vt:lpstr>
      <vt:lpstr>Datenübernahme!Druckbereich</vt:lpstr>
      <vt:lpstr>Ergebnisse!Druckbereich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LVU</cp:lastModifiedBy>
  <cp:lastPrinted>2009-03-17T19:31:58Z</cp:lastPrinted>
  <dcterms:created xsi:type="dcterms:W3CDTF">2005-02-14T18:41:01Z</dcterms:created>
  <dcterms:modified xsi:type="dcterms:W3CDTF">2023-02-20T18:06:56Z</dcterms:modified>
</cp:coreProperties>
</file>