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0194DAA3-5107-43C5-9BD8-6342DBC35804}" xr6:coauthVersionLast="47" xr6:coauthVersionMax="47" xr10:uidLastSave="{00000000-0000-0000-0000-000000000000}"/>
  <workbookProtection workbookAlgorithmName="SHA-512" workbookHashValue="HHIaXDz+lFyJpK20kUA9UOIiYh8O9o2EFZAu+Bddvcv4Pc8r1slbw3Ixr7uts4e+HcYEvLsyMk+YXisdER0tMA==" workbookSaltValue="Sz4XZqjV6s2LgsG8wahFXQ==" workbookSpinCount="100000" lockStructure="1"/>
  <bookViews>
    <workbookView xWindow="-93" yWindow="-93" windowWidth="25786" windowHeight="13986" firstSheet="1" activeTab="6" xr2:uid="{00000000-000D-0000-FFFF-FFFF00000000}"/>
  </bookViews>
  <sheets>
    <sheet name="Hints1" sheetId="56" r:id="rId1"/>
    <sheet name="Reporting" sheetId="57" r:id="rId2"/>
    <sheet name="Auswertung" sheetId="67" r:id="rId3"/>
    <sheet name="Datenübernahme" sheetId="68" r:id="rId4"/>
    <sheet name="Signifikanz" sheetId="69" r:id="rId5"/>
    <sheet name="Ausfüllhinweise" sheetId="70" r:id="rId6"/>
    <sheet name="Kontakt" sheetId="55" r:id="rId7"/>
    <sheet name="Teilnehmerdaten" sheetId="17" state="hidden" r:id="rId8"/>
    <sheet name="Ergebnisse" sheetId="5" r:id="rId9"/>
    <sheet name="Mitteilungen" sheetId="45" r:id="rId10"/>
    <sheet name="Farbstoffe_qual" sheetId="63" state="hidden" r:id="rId11"/>
    <sheet name="Farbstoffe_quan" sheetId="64" state="hidden" r:id="rId12"/>
    <sheet name="Farbstoffe" sheetId="65" state="hidden" r:id="rId13"/>
    <sheet name="Dichte" sheetId="18" state="hidden" r:id="rId14"/>
    <sheet name="Alkohol" sheetId="21" state="hidden" r:id="rId15"/>
    <sheet name="Extrakt" sheetId="34" state="hidden" r:id="rId16"/>
    <sheet name="Sac-Glu-Fru" sheetId="22" state="hidden" r:id="rId17"/>
    <sheet name="ß-Asaron" sheetId="23" state="hidden" r:id="rId18"/>
    <sheet name="Blausäure" sheetId="62" state="hidden" r:id="rId19"/>
  </sheets>
  <externalReferences>
    <externalReference r:id="rId20"/>
    <externalReference r:id="rId21"/>
    <externalReference r:id="rId22"/>
    <externalReference r:id="rId23"/>
    <externalReference r:id="rId24"/>
    <externalReference r:id="rId25"/>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8">Ergebnisse!$A$1:$H$53</definedName>
    <definedName name="_xlnm.Print_Area" localSheetId="4">Signifikanz!$A$1:$C$10</definedName>
    <definedName name="Elemente">[3]Parameter2!$B$3:$B$18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9">#REF!</definedName>
    <definedName name="Parameter2">Alkohol!$B$3:$B$26</definedName>
    <definedName name="Parameter2alt" localSheetId="5">#REF!</definedName>
    <definedName name="Parameter2alt">#REF!</definedName>
    <definedName name="test" localSheetId="5">[1]Parameter2!$B$3:$B$18</definedName>
    <definedName name="test" localSheetId="2">[2]Parameter2!$B$3:$B$18</definedName>
    <definedName name="test" localSheetId="10">[1]Parameter2!$B$3:$B$18</definedName>
    <definedName name="test" localSheetId="6">[2]Parameter2!$B$3:$B$18</definedName>
    <definedName name="test" localSheetId="1">[3]Parameter2!$B$3:$B$18</definedName>
    <definedName name="test">[4]Parameter2!$B$3:$B$18</definedName>
    <definedName name="test1" localSheetId="5">[6]Parameter2!$B$3:$B$18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A13" i="5" l="1"/>
  <c r="A12" i="5"/>
  <c r="E5" i="5"/>
  <c r="E4" i="5"/>
  <c r="H25" i="5" l="1"/>
  <c r="F25" i="5"/>
  <c r="I48" i="5" s="1"/>
  <c r="F24" i="5"/>
  <c r="A33" i="5" l="1"/>
  <c r="A32" i="5"/>
  <c r="A31" i="5"/>
  <c r="A30" i="5"/>
  <c r="B20" i="17"/>
  <c r="C20" i="17"/>
  <c r="B21" i="17"/>
  <c r="C21" i="17"/>
  <c r="B22" i="17"/>
  <c r="C22" i="17"/>
  <c r="B23" i="17"/>
  <c r="C23" i="17"/>
  <c r="C24" i="17"/>
  <c r="C25" i="17"/>
  <c r="C26" i="17"/>
  <c r="C27" i="17"/>
  <c r="F33" i="5"/>
  <c r="F32" i="5"/>
  <c r="F31" i="5"/>
  <c r="F30" i="5"/>
  <c r="I52" i="5" s="1"/>
  <c r="F29" i="5"/>
  <c r="F28" i="5"/>
  <c r="F27" i="5"/>
  <c r="F26" i="5"/>
  <c r="I50" i="5" s="1"/>
  <c r="C1" i="64"/>
  <c r="H33" i="5" s="1"/>
  <c r="C1" i="63"/>
  <c r="H29" i="5" s="1"/>
  <c r="C1" i="62"/>
  <c r="C1" i="23"/>
  <c r="F23" i="5"/>
  <c r="I44" i="5" s="1"/>
  <c r="F22" i="5"/>
  <c r="I42" i="5" s="1"/>
  <c r="I46" i="5"/>
  <c r="B4" i="17"/>
  <c r="A19" i="5"/>
  <c r="B13" i="17" s="1"/>
  <c r="F19" i="5"/>
  <c r="I36" i="5" s="1"/>
  <c r="A20" i="5"/>
  <c r="B14" i="17" s="1"/>
  <c r="F20" i="5"/>
  <c r="I38" i="5" s="1"/>
  <c r="F21" i="5"/>
  <c r="A36" i="5"/>
  <c r="A38" i="5"/>
  <c r="B16" i="55"/>
  <c r="B17" i="55"/>
  <c r="B18" i="55"/>
  <c r="B19" i="55"/>
  <c r="H1" i="45"/>
  <c r="C1" i="18"/>
  <c r="H19" i="5" s="1"/>
  <c r="C1" i="21"/>
  <c r="H20" i="5" s="1"/>
  <c r="C1" i="34"/>
  <c r="H21" i="5" s="1"/>
  <c r="C1" i="22"/>
  <c r="H24" i="5" s="1"/>
  <c r="B1" i="17"/>
  <c r="B2" i="17"/>
  <c r="D5" i="17"/>
  <c r="D8" i="17" s="1"/>
  <c r="B5" i="17" s="1"/>
  <c r="B6" i="17"/>
  <c r="B7" i="17"/>
  <c r="C13" i="17"/>
  <c r="C14" i="17"/>
  <c r="B15" i="17"/>
  <c r="C15" i="17"/>
  <c r="B16" i="17"/>
  <c r="C16" i="17"/>
  <c r="B17" i="17"/>
  <c r="C17" i="17"/>
  <c r="B18" i="17"/>
  <c r="C18" i="17"/>
  <c r="B19" i="17"/>
  <c r="C19" i="17"/>
  <c r="A49" i="5" l="1"/>
  <c r="A37" i="5"/>
  <c r="A47" i="5"/>
  <c r="H23" i="5"/>
  <c r="A45" i="5" s="1"/>
  <c r="I40" i="5"/>
  <c r="A41" i="5" s="1"/>
  <c r="A39" i="5"/>
  <c r="H31" i="5"/>
  <c r="H32" i="5"/>
  <c r="H30" i="5"/>
  <c r="H26" i="5"/>
  <c r="A53" i="5"/>
  <c r="H27" i="5"/>
  <c r="A51" i="5" s="1"/>
  <c r="H28" i="5"/>
  <c r="H22" i="5"/>
  <c r="A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F795C61-46AD-44F4-AF67-49204F4256B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9DE6B73-DD73-4BF4-BAC9-9EAE83733DC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4" authorId="0" shapeId="0" xr:uid="{00000000-0006-0000-07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<sst xmlns="http://schemas.openxmlformats.org/spreadsheetml/2006/main" count="398" uniqueCount="298">
  <si>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</si>
  <si>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</si>
  <si>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</si>
  <si>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</si>
  <si>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</si>
  <si>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</si>
  <si>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</si>
  <si>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</si>
  <si>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</si>
  <si>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</si>
  <si>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</si>
  <si>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</si>
  <si>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</si>
  <si>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</si>
  <si>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</si>
  <si>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</si>
  <si>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</si>
  <si>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</si>
  <si>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</si>
  <si>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</si>
  <si>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</si>
  <si>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</si>
  <si>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</si>
  <si>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</si>
  <si>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</si>
  <si>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</si>
  <si>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</si>
  <si>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</si>
  <si>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</si>
  <si>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</si>
  <si>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</si>
  <si>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</si>
  <si>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</si>
  <si>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</si>
  <si>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</si>
  <si>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Methode</t>
  </si>
  <si>
    <t>Bezeichnung des Analysenverfahrens</t>
  </si>
  <si>
    <t>Anzahl</t>
  </si>
  <si>
    <t>Modifikation</t>
  </si>
  <si>
    <t>x</t>
  </si>
  <si>
    <t>Beispielhafter Wert [mg/kg]</t>
  </si>
  <si>
    <t>Teilnahme</t>
  </si>
  <si>
    <t>Relative Dichte 20 °C/20 °C</t>
  </si>
  <si>
    <t>Alkohol</t>
  </si>
  <si>
    <t>% vol</t>
  </si>
  <si>
    <t>Biegeschwinger</t>
  </si>
  <si>
    <t>Destillation 100/100, Dichtebestimmung des Destillats (Alkoholtabelle nach Gidaly)</t>
  </si>
  <si>
    <t>§ 64 LFGB Nr. L 37.00-1</t>
  </si>
  <si>
    <t>§ 64 LFGB Nr. L 37.00-1, modifiziert</t>
  </si>
  <si>
    <t>Pyknometer</t>
  </si>
  <si>
    <t>§ 64 LFGB Nr. L 36.00-3</t>
  </si>
  <si>
    <t>§ 64 LFGB Nr. L 36.00-3, modifiziert</t>
  </si>
  <si>
    <t>§ 64 LFGB Nr. L 31.00-1</t>
  </si>
  <si>
    <t>§ 64 LFGB Nr. L 31.00-1, modifiziert</t>
  </si>
  <si>
    <t>Pyknometer (Berechnung aus der Dichte)</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</si>
  <si>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</si>
  <si>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</si>
  <si>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</si>
  <si>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</si>
  <si>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</si>
  <si>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</si>
  <si>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Pyknometrie nach VO (EG) Nr. 2870/2000 Nr. I Anlage II A (vor der Destillation, auch modifiziert)</t>
  </si>
  <si>
    <t>Elektronische Dichtemessung nach VO (EG) Nr. 2870/2000 Nr. I Anlage II B (vor der Destillation, auch modifiziert)</t>
  </si>
  <si>
    <t>Hydrostatische Waage nach VO (EG) Nr. 2870/2000 Nr. I Anlage II C (auch modifiziert, auch modifiziert)</t>
  </si>
  <si>
    <t>Sonstige</t>
  </si>
  <si>
    <t>PAAR 4500</t>
  </si>
  <si>
    <t>Headspace-GC</t>
  </si>
  <si>
    <t>§64 LFGB Nr. L 31.00-1 (pyknometrisch, Variante 1)</t>
  </si>
  <si>
    <t>Pyknometrisch nach Destillation 50/50</t>
  </si>
  <si>
    <t>Schweizerisches Lebensmittelbuch Kapitel  32/3</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</si>
  <si>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</si>
  <si>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</si>
  <si>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</si>
  <si>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</si>
  <si>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</si>
  <si>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</si>
  <si>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</si>
  <si>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</si>
  <si>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</si>
  <si>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</si>
  <si>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</si>
  <si>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</si>
  <si>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</si>
  <si>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</si>
  <si>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</si>
  <si>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</si>
  <si>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</si>
  <si>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</si>
  <si>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</si>
  <si>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</si>
  <si>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</si>
  <si>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</si>
  <si>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</si>
  <si>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</si>
  <si>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</si>
  <si>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</si>
  <si>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</si>
  <si>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</si>
  <si>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</si>
  <si>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</si>
  <si>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</si>
  <si>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</si>
  <si>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</si>
  <si>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</si>
  <si>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</si>
  <si>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</si>
  <si>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</si>
  <si>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Amtlich geeichte Alkoholspindel</t>
  </si>
  <si>
    <t>check of the e-Mail address</t>
  </si>
  <si>
    <t>result of the control</t>
  </si>
  <si>
    <t>Extrakt</t>
  </si>
  <si>
    <t>Saccharose (wasserfrei)</t>
  </si>
  <si>
    <t>g/l Probe</t>
  </si>
  <si>
    <t>ohne</t>
  </si>
  <si>
    <t>Saccharose</t>
  </si>
  <si>
    <t>§ 64 LFGB Nr. L 00.00-72</t>
  </si>
  <si>
    <t>§ 64 LFGB Nr. L 00.00-72, modifiziert</t>
  </si>
  <si>
    <t>Enzymatisch nach r-biopharm / Roche Nr. 10 716 260 035  (Saccharose, D-Glucose, D-Fructose)</t>
  </si>
  <si>
    <t>SCIL-Testsatz Nr. 1247 (Saccharose, D-Glucose, D-Fructose)</t>
  </si>
  <si>
    <t>HPLC, verschiedene Ausführungsformen</t>
  </si>
  <si>
    <t>Ionenchromatographie, verschiedene Ausführungsformen</t>
  </si>
  <si>
    <t>IFU Nr. 55</t>
  </si>
  <si>
    <t>SCIL-Test EnzytecTM fluid Saccharose (Gesamtglucose) (Ref. 5180)</t>
  </si>
  <si>
    <t>IFU Nr. 56</t>
  </si>
  <si>
    <t>enzymatisch nach Thermo Fisher Nr. 984302</t>
  </si>
  <si>
    <t>§ 64 LFGB Nr. L 36.00-4</t>
  </si>
  <si>
    <t>§ 64 LFGB Nr. L 36.00-4, modifiziert</t>
  </si>
  <si>
    <t>Destillation, Biegeschwinger</t>
  </si>
  <si>
    <t>Berechnet nach Tabarié</t>
  </si>
  <si>
    <t>Berechnet aus der Relativen Dichte 20 °C/20 °C vor und nach Destillation</t>
  </si>
  <si>
    <t>Bestimmung aus der Dichte und des Brechungsindexes</t>
  </si>
  <si>
    <t>Beispiel für die Eingabe von 2 eMail-Adressen:
Example how to type in 2 different e-mail addresses:</t>
  </si>
  <si>
    <t>info@lvus.de; ergebnisse@lvus.de</t>
  </si>
  <si>
    <t>16b</t>
  </si>
  <si>
    <t>Likör</t>
  </si>
  <si>
    <t>mg/l Probe</t>
  </si>
  <si>
    <t>§ 64 LFGB Nr. L 31.00-12 (DIN EN 1140: 1994)</t>
  </si>
  <si>
    <t>§ 64 LFGB Nr. L 31.00-12 (DIN EN 1140: 1994), modifiziert</t>
  </si>
  <si>
    <t>Enzymatisch nach r-biopharm / Roche Nr. 10 139 106 035 (D-Glucose, D-Fructose)</t>
  </si>
  <si>
    <t>Enzymatisch nach r-biopharm / Roche Nr. 10 139 041 035 + PGF 127396 (Saccharose, D-Glucose, D-Fructose)</t>
  </si>
  <si>
    <t>Enzymatisch nach r-biopharm / Roche, Einzelreagentien</t>
  </si>
  <si>
    <t>Enzymatisch nach r-biopharm/Roche Nr.10 139 041 035 +PGI 10 128 139 001 (Saccharose, D-Glucose, D-Fructose)</t>
  </si>
  <si>
    <t>SCIL-Test EnzytecTM fluid Glucose/Fructose (Ref. 5160)</t>
  </si>
  <si>
    <t>Oxymierung, Sylilierung, Messung mittels GC-FID</t>
  </si>
  <si>
    <t>SCIL-Test EnzytecTM fluid Glucose (Ref. 5140)</t>
  </si>
  <si>
    <t>SCIL-Test EnzytecTM fluid Fructose (Ref. 5120)</t>
  </si>
  <si>
    <t>E. Schulte 2003, GC nach Oxymierung und Silylierung</t>
  </si>
  <si>
    <t>Glucose</t>
  </si>
  <si>
    <t>Fructose</t>
  </si>
  <si>
    <t>Glucose (wasserfrei)</t>
  </si>
  <si>
    <t>Fructose (wasserfrei)</t>
  </si>
  <si>
    <t>Blausäure</t>
  </si>
  <si>
    <t>Untersuchungsergebnisse</t>
  </si>
  <si>
    <t>Anton Paar DMA 5000</t>
  </si>
  <si>
    <t>Verrührmethode des Eichamtes</t>
  </si>
  <si>
    <t>OIV MA AS311-03:R2003 HPLC</t>
  </si>
  <si>
    <t>Rebelein</t>
  </si>
  <si>
    <t>Rebelein (mit Abzug für Reduktone)</t>
  </si>
  <si>
    <t>Photometrisch nach Destillation</t>
  </si>
  <si>
    <t>Destillation und anschließender photometrischer Messung nach Färbung mit Barbitursäure unter Korrektur der Wiederfindung</t>
  </si>
  <si>
    <t>Aufarbeitung über Extrelut-Säulen, anschließend CYAN-EC-Farbtest halbquantitativ</t>
  </si>
  <si>
    <t>HPLC-Verfahren (unterschiedliche Detektoren)</t>
  </si>
  <si>
    <t>Pipettieren und Auswiegen</t>
  </si>
  <si>
    <t>OIV MA AS2-03:R2012</t>
  </si>
  <si>
    <t>Luff-Schoorl</t>
  </si>
  <si>
    <t>NIR</t>
  </si>
  <si>
    <t>Extrakt, gravimetrisch</t>
  </si>
  <si>
    <t>VDLUFA Bd. III, 16.3.2</t>
  </si>
  <si>
    <t>enzymatischer Aufschluss, Destillation, Titration gegen Silbernitrat</t>
  </si>
  <si>
    <t>ß-Asaron</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</si>
  <si>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</si>
  <si>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</si>
  <si>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</si>
  <si>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</si>
  <si>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</si>
  <si>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</si>
  <si>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</si>
  <si>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</si>
  <si>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</si>
  <si>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</si>
  <si>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</si>
  <si>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</si>
  <si>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</si>
  <si>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</si>
  <si>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</si>
  <si>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</si>
  <si>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</si>
  <si>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</si>
  <si>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</si>
  <si>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</si>
  <si>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</si>
  <si>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</si>
  <si>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</si>
  <si>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</si>
  <si>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Extraktion der Probe mit DMF / DEAE-Cellulosesäule; Elution mit Aceton/HCl, HPLC mit DAD</t>
  </si>
  <si>
    <t>HPLC mit DAD</t>
  </si>
  <si>
    <t>künstliche Farbstoffe, quantitativ</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</si>
  <si>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</si>
  <si>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</si>
  <si>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</si>
  <si>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</si>
  <si>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</si>
  <si>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</si>
  <si>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</si>
  <si>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</si>
  <si>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</si>
  <si>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</si>
  <si>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</si>
  <si>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</si>
  <si>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</si>
  <si>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</si>
  <si>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</si>
  <si>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</si>
  <si>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</si>
  <si>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</si>
  <si>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</si>
  <si>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</si>
  <si>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</si>
  <si>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</si>
  <si>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</si>
  <si>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 nicht quantifiziert</t>
  </si>
  <si>
    <t>Nachgewiesener Farbstoff</t>
  </si>
  <si>
    <t>X</t>
  </si>
  <si>
    <t>Farbstoffe, qualitativ</t>
  </si>
  <si>
    <t>Farbstoffe, quantitativ</t>
  </si>
  <si>
    <t>GC-MS</t>
  </si>
  <si>
    <t>GC-MS/MS</t>
  </si>
  <si>
    <t>Parameter 8</t>
  </si>
  <si>
    <t>Parameter 9</t>
  </si>
  <si>
    <t>Parameter 10</t>
  </si>
  <si>
    <t>Parameter 11</t>
  </si>
  <si>
    <t>Parameter 12</t>
  </si>
  <si>
    <t>Parameter 13</t>
  </si>
  <si>
    <t>Parameter 14</t>
  </si>
  <si>
    <t>Parameter 15</t>
  </si>
  <si>
    <t>Farbstoff1</t>
  </si>
  <si>
    <t>Farbstoff2</t>
  </si>
  <si>
    <t>Farbstoff3</t>
  </si>
  <si>
    <t>Farbstoff4</t>
  </si>
  <si>
    <t>Farbstoffe quan</t>
  </si>
  <si>
    <t>Farbstoffe qual</t>
  </si>
  <si>
    <t>=Farbstoffe!B1</t>
  </si>
  <si>
    <t>=Farbstoffe!C1</t>
  </si>
  <si>
    <t>=Farbstoffe!D1</t>
  </si>
  <si>
    <t>=Farbstoffe!E1</t>
  </si>
  <si>
    <t>OIV-MA-AS2-01A: R2012</t>
  </si>
  <si>
    <t>Destillation, Biegeschwinger (Ergebnisse mit amtlichen Alkoholtafeln ermittelt)</t>
  </si>
  <si>
    <t>OIV-MA-BS-01: R2012 (Biegeschwinger)</t>
  </si>
  <si>
    <t>Vo EWG 2676/90 Anhang 4</t>
  </si>
  <si>
    <t>HPLC (diverse Detektoren)</t>
  </si>
  <si>
    <t>§ 64 LFGB Nr. L 00.00-145</t>
  </si>
  <si>
    <t>§ 64 LFGB Nr. L 00.00-145, modifiziert</t>
  </si>
  <si>
    <t>HPLC-Bestimmung (UV- oder DAD-Detektion) nach Verdünnung mit Wasser</t>
  </si>
  <si>
    <t>HPLC-Bestimmung (UV- oder DAD-Detektion) nach Direktinjektion</t>
  </si>
  <si>
    <t>HPLC-Bestimmung (UV- oder DAD-Detektion) nach Extraktion mit Methanol/Wasser und ggf. Pufferzugabe</t>
  </si>
  <si>
    <t>V.1</t>
  </si>
  <si>
    <t>?</t>
  </si>
  <si>
    <t>Direkte Auftragung auf Kieselgel-Platte; DC</t>
  </si>
  <si>
    <t>§ 64 LFGB Nr. L 26.11.03-14 (auch modifiziert)</t>
  </si>
  <si>
    <t>Wasserdampdestillation 25/50, Dichtebestimmung des Destillates</t>
  </si>
  <si>
    <t>Pyknometrie des Destillationsrückstandes, Bestimmung aus Tauchgewichtsverhältnis bei 20°C unter Benutzung der Tabelle nach RAUSCHER, VEB Fachbuchverlag Leipzig (1986), 2. Auflage, Tabelle 53</t>
  </si>
  <si>
    <t>Pyknometrisch;  indirekt aus der relativen Dichte 20°C/20°C des aufgefüllten Destillationsrückstands</t>
  </si>
  <si>
    <t>IFU Nr. 67</t>
  </si>
  <si>
    <t>enzymatisch, EnzymFast</t>
  </si>
  <si>
    <t>enzymatisch nach Thermo Fisher Nr. 984312</t>
  </si>
  <si>
    <t>Zucker</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</si>
  <si>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</si>
  <si>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</si>
  <si>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</si>
  <si>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</si>
  <si>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</si>
  <si>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</si>
  <si>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</si>
  <si>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</si>
  <si>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</si>
  <si>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</si>
  <si>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</si>
  <si>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</si>
  <si>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Schweizerisches Lebensmittelbuch Nr. 1576.2 (02/2008), HPLC-DAD</t>
  </si>
  <si>
    <t>Extraktion, GC-FID</t>
  </si>
  <si>
    <t>§ 64 LFGB Nr. L 37.00-1, modifiziert, Pyknometrie des Destillationsrückstandes</t>
  </si>
  <si>
    <t>§ 64 LFGB Nr. L 37.00-1, Pyknometrie des Destillationsrückstandes</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</si>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</sst>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3"/>
      <name val="Times New Roman"/>
      <family val="1"/>
    </font>
    <font>
      <sz val="11"/>
      <color indexed="9"/>
      <name val="Times New Roman"/>
      <family val="1"/>
    </font>
    <font>
      <sz val="12"/>
      <color indexed="10"/>
      <name val="Times New Roman"/>
      <family val="1"/>
    </font>
    <font>
      <sz val="11"/>
      <color indexed="12"/>
      <name val="Times New Roman"/>
      <family val="1"/>
    </font>
    <font>
      <i/>
      <vertAlign val="subscript"/>
      <sz val="11"/>
      <name val="Times New Roman"/>
      <family val="1"/>
    </font>
    <font>
      <sz val="13"/>
      <name val="Times New Roman"/>
      <family val="1"/>
    </font>
    <font>
      <sz val="12"/>
      <color indexed="22"/>
      <name val="Times New Roman"/>
      <family val="1"/>
    </font>
    <font>
      <sz val="11"/>
      <color rgb="FFFF0000"/>
      <name val="Times New Roman"/>
      <family val="1"/>
    </font>
    <font>
      <b/>
      <sz val="11"/>
      <color rgb="FFFF0000"/>
      <name val="Times New Roman"/>
      <family val="1"/>
    </font>
    <font>
      <i/>
      <sz val="11"/>
      <color theme="0" tint="-0.499984740745262"/>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59">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16" fillId="0" borderId="0" xfId="0" applyFont="1" applyAlignment="1">
      <alignment horizontal="justify" vertical="top" wrapText="1"/>
    </xf>
    <xf numFmtId="0" fontId="5" fillId="0" borderId="0" xfId="0" applyFont="1" applyAlignment="1" applyProtection="1">
      <alignment vertical="center"/>
      <protection hidden="1"/>
    </xf>
    <xf numFmtId="0" fontId="20" fillId="0" borderId="0" xfId="0" applyFont="1" applyAlignment="1" applyProtection="1">
      <alignment vertical="center"/>
      <protection hidden="1"/>
    </xf>
    <xf numFmtId="0" fontId="16" fillId="0" borderId="0" xfId="0" applyFont="1" applyProtection="1">
      <protection hidden="1"/>
    </xf>
    <xf numFmtId="0" fontId="21" fillId="0" borderId="0" xfId="0" applyFont="1" applyProtection="1">
      <protection hidden="1"/>
    </xf>
    <xf numFmtId="0" fontId="4" fillId="3" borderId="2" xfId="0" applyFont="1" applyFill="1" applyBorder="1" applyAlignment="1">
      <alignment horizontal="center" vertical="top" wrapText="1"/>
    </xf>
    <xf numFmtId="2" fontId="22" fillId="3" borderId="2" xfId="0" applyNumberFormat="1" applyFont="1" applyFill="1" applyBorder="1" applyAlignment="1">
      <alignment horizontal="center" vertical="top" wrapText="1"/>
    </xf>
    <xf numFmtId="0" fontId="18" fillId="0" borderId="0" xfId="0" applyFont="1"/>
    <xf numFmtId="0" fontId="5" fillId="4" borderId="2"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14" fontId="0" fillId="2" borderId="0" xfId="0" applyNumberFormat="1" applyFill="1" applyAlignment="1">
      <alignment horizontal="center"/>
    </xf>
    <xf numFmtId="0" fontId="19" fillId="3" borderId="0" xfId="0" applyFont="1" applyFill="1" applyAlignment="1" applyProtection="1">
      <alignment horizontal="right"/>
      <protection hidden="1"/>
    </xf>
    <xf numFmtId="0" fontId="22" fillId="0" borderId="0" xfId="0" applyFont="1" applyAlignment="1" applyProtection="1">
      <alignment vertical="center"/>
      <protection hidden="1"/>
    </xf>
    <xf numFmtId="0" fontId="20" fillId="0" borderId="0" xfId="0" applyFont="1" applyAlignment="1" applyProtection="1">
      <alignment wrapText="1"/>
      <protection hidden="1"/>
    </xf>
    <xf numFmtId="0" fontId="20" fillId="0" borderId="0" xfId="0" applyFont="1" applyAlignment="1" applyProtection="1">
      <alignment vertical="center" wrapText="1"/>
      <protection hidden="1"/>
    </xf>
    <xf numFmtId="0" fontId="7" fillId="4" borderId="0" xfId="0" applyFont="1" applyFill="1" applyProtection="1">
      <protection hidden="1"/>
    </xf>
    <xf numFmtId="0" fontId="5" fillId="0" borderId="0" xfId="0" applyFont="1"/>
    <xf numFmtId="0" fontId="16" fillId="0" borderId="0" xfId="0" applyFont="1" applyAlignment="1" applyProtection="1">
      <alignment horizontal="left"/>
      <protection locked="0" hidden="1"/>
    </xf>
    <xf numFmtId="0" fontId="16" fillId="0" borderId="1"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wrapText="1"/>
      <protection hidden="1"/>
    </xf>
    <xf numFmtId="0" fontId="5" fillId="0" borderId="0" xfId="0" applyFont="1" applyAlignment="1" applyProtection="1">
      <alignment horizontal="left"/>
      <protection hidden="1"/>
    </xf>
    <xf numFmtId="0" fontId="4"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25" fillId="0" borderId="0" xfId="0" applyFont="1" applyAlignment="1" applyProtection="1">
      <alignment vertical="center"/>
      <protection hidden="1"/>
    </xf>
    <xf numFmtId="0" fontId="5" fillId="0" borderId="0" xfId="0" applyFont="1" applyAlignment="1" applyProtection="1">
      <alignment horizontal="justify" vertical="top" wrapText="1"/>
      <protection hidden="1"/>
    </xf>
    <xf numFmtId="0" fontId="16" fillId="0" borderId="0" xfId="0" applyFont="1" applyAlignment="1">
      <alignment wrapText="1"/>
    </xf>
    <xf numFmtId="0" fontId="16" fillId="0" borderId="0" xfId="0" applyFont="1" applyAlignment="1">
      <alignment horizontal="left" wrapText="1"/>
    </xf>
    <xf numFmtId="0" fontId="23" fillId="0" borderId="0" xfId="0" applyFont="1" applyAlignment="1">
      <alignment horizontal="left" vertical="center" wrapText="1"/>
    </xf>
    <xf numFmtId="0" fontId="23" fillId="0" borderId="0" xfId="0" applyFont="1" applyAlignment="1">
      <alignment horizontal="left" vertical="center"/>
    </xf>
    <xf numFmtId="0" fontId="4" fillId="0" borderId="0" xfId="0" applyFont="1" applyAlignment="1" applyProtection="1">
      <alignment horizontal="center" vertical="center" wrapText="1"/>
      <protection hidden="1"/>
    </xf>
    <xf numFmtId="49" fontId="1" fillId="2" borderId="0" xfId="1" applyNumberFormat="1" applyFill="1" applyAlignment="1" applyProtection="1">
      <alignment vertical="center"/>
      <protection locked="0"/>
    </xf>
    <xf numFmtId="0" fontId="7" fillId="0" borderId="0" xfId="0" applyFont="1" applyAlignment="1" applyProtection="1">
      <alignment horizontal="left" vertical="center" wrapText="1"/>
      <protection hidden="1"/>
    </xf>
    <xf numFmtId="0" fontId="5" fillId="2" borderId="0" xfId="0" applyFont="1" applyFill="1" applyAlignment="1">
      <alignment horizontal="center"/>
    </xf>
    <xf numFmtId="0" fontId="17" fillId="0" borderId="0" xfId="0" applyFont="1" applyProtection="1">
      <protection hidden="1"/>
    </xf>
    <xf numFmtId="0" fontId="0" fillId="3" borderId="0" xfId="0" applyFill="1"/>
    <xf numFmtId="49" fontId="4" fillId="2" borderId="0" xfId="0" applyNumberFormat="1" applyFont="1" applyFill="1" applyProtection="1">
      <protection locked="0"/>
    </xf>
    <xf numFmtId="0" fontId="5" fillId="0" borderId="0" xfId="3" applyProtection="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0" xfId="3" applyFont="1" applyAlignment="1" applyProtection="1">
      <alignment horizontal="justify"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5" fillId="0" borderId="0" xfId="3"/>
    <xf numFmtId="0" fontId="16"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0" xfId="3" applyProtection="1">
      <protection locked="0" hidden="1"/>
    </xf>
    <xf numFmtId="0" fontId="5" fillId="0" borderId="0" xfId="3" applyAlignment="1" applyProtection="1">
      <alignment horizontal="justify" vertical="top" wrapText="1"/>
      <protection hidden="1"/>
    </xf>
    <xf numFmtId="0" fontId="5" fillId="0" borderId="4" xfId="3" applyBorder="1" applyAlignment="1">
      <alignment vertical="top" wrapText="1"/>
    </xf>
    <xf numFmtId="0" fontId="4" fillId="0" borderId="0" xfId="3" applyFont="1" applyProtection="1">
      <protection locked="0" hidden="1"/>
    </xf>
    <xf numFmtId="0" fontId="4" fillId="0" borderId="1" xfId="3" applyFont="1" applyBorder="1" applyAlignment="1" applyProtection="1">
      <alignment horizontal="justify" vertical="top" wrapText="1"/>
      <protection hidden="1"/>
    </xf>
    <xf numFmtId="0" fontId="26" fillId="0" borderId="0" xfId="0" applyFont="1" applyAlignment="1" applyProtection="1">
      <alignment horizontal="center" vertical="center"/>
      <protection hidden="1"/>
    </xf>
    <xf numFmtId="0" fontId="4" fillId="0" borderId="0" xfId="0" applyFont="1" applyAlignment="1" applyProtection="1">
      <alignment horizontal="left" vertical="center" wrapText="1"/>
      <protection hidden="1"/>
    </xf>
    <xf numFmtId="0" fontId="4" fillId="0" borderId="0" xfId="0" applyFont="1" applyAlignment="1">
      <alignment vertical="center" wrapText="1"/>
    </xf>
    <xf numFmtId="49"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vertical="center"/>
      <protection locked="0"/>
    </xf>
    <xf numFmtId="0" fontId="4" fillId="0" borderId="0" xfId="0" applyFont="1" applyAlignment="1">
      <alignment horizontal="left" vertical="center" wrapText="1"/>
    </xf>
    <xf numFmtId="0" fontId="4" fillId="4" borderId="0" xfId="0" applyFont="1" applyFill="1" applyAlignment="1" applyProtection="1">
      <alignment vertical="center" wrapText="1"/>
      <protection hidden="1"/>
    </xf>
    <xf numFmtId="0" fontId="4" fillId="4" borderId="0" xfId="0" applyFont="1" applyFill="1" applyAlignment="1">
      <alignment vertical="center" wrapText="1"/>
    </xf>
    <xf numFmtId="0" fontId="4" fillId="5" borderId="0" xfId="0" applyFont="1" applyFill="1" applyAlignment="1" applyProtection="1">
      <alignment horizontal="left" vertical="center"/>
      <protection hidden="1"/>
    </xf>
    <xf numFmtId="0" fontId="27" fillId="0" borderId="0" xfId="0" applyFont="1" applyProtection="1">
      <protection hidden="1"/>
    </xf>
    <xf numFmtId="0" fontId="4" fillId="0" borderId="0" xfId="0" applyFont="1" applyAlignment="1" applyProtection="1">
      <alignment vertical="center" wrapText="1"/>
      <protection hidden="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0" fillId="0" borderId="0" xfId="0" applyAlignment="1">
      <alignment horizontal="left" vertical="center"/>
    </xf>
    <xf numFmtId="0" fontId="22"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1" fillId="0" borderId="0" xfId="1" applyFill="1" applyBorder="1" applyAlignment="1" applyProtection="1">
      <alignment horizontal="left"/>
      <protection hidden="1"/>
    </xf>
    <xf numFmtId="0" fontId="4"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9" fillId="0" borderId="0" xfId="0" applyFont="1" applyAlignment="1" applyProtection="1">
      <alignment horizontal="left"/>
      <protection hidden="1"/>
    </xf>
    <xf numFmtId="49" fontId="5" fillId="4" borderId="0" xfId="0" applyNumberFormat="1" applyFont="1" applyFill="1" applyAlignment="1" applyProtection="1">
      <alignment vertical="center" wrapText="1"/>
      <protection locked="0"/>
    </xf>
    <xf numFmtId="1" fontId="4" fillId="2" borderId="0" xfId="0" applyNumberFormat="1" applyFont="1" applyFill="1" applyAlignment="1" applyProtection="1">
      <alignment horizontal="left" vertical="center"/>
      <protection hidden="1"/>
    </xf>
    <xf numFmtId="49" fontId="0" fillId="4" borderId="0" xfId="0" applyNumberFormat="1" applyFill="1" applyAlignment="1" applyProtection="1">
      <alignment vertical="center" wrapText="1"/>
      <protection locked="0"/>
    </xf>
    <xf numFmtId="0" fontId="0" fillId="5" borderId="0" xfId="0" applyFill="1" applyAlignment="1" applyProtection="1">
      <alignment horizontal="left" vertical="center"/>
      <protection hidden="1"/>
    </xf>
    <xf numFmtId="0" fontId="0" fillId="4" borderId="0" xfId="0" applyFill="1" applyAlignment="1" applyProtection="1">
      <alignment horizontal="left"/>
      <protection hidden="1"/>
    </xf>
    <xf numFmtId="0" fontId="4" fillId="2" borderId="0" xfId="0" applyFont="1" applyFill="1" applyAlignment="1" applyProtection="1">
      <alignment horizontal="left"/>
      <protection locked="0"/>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5" fillId="7" borderId="0" xfId="0" applyFont="1" applyFill="1" applyAlignment="1">
      <alignment horizontal="left" vertical="center"/>
    </xf>
    <xf numFmtId="1" fontId="0" fillId="2" borderId="0" xfId="0" applyNumberFormat="1" applyFill="1" applyAlignment="1">
      <alignment horizontal="center"/>
    </xf>
    <xf numFmtId="0" fontId="8" fillId="0" borderId="0" xfId="5" applyFont="1" applyAlignment="1">
      <alignment horizontal="left" vertical="center"/>
    </xf>
    <xf numFmtId="0" fontId="5" fillId="0" borderId="0" xfId="5" applyAlignment="1">
      <alignment vertical="center"/>
    </xf>
    <xf numFmtId="0" fontId="5" fillId="0" borderId="0" xfId="5" applyAlignment="1">
      <alignment horizontal="left" vertical="center" wrapText="1"/>
    </xf>
    <xf numFmtId="0" fontId="5" fillId="0" borderId="0" xfId="5" applyAlignment="1">
      <alignment horizontal="lef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4" fillId="0" borderId="0" xfId="5" applyFont="1"/>
    <xf numFmtId="0" fontId="8" fillId="3" borderId="0" xfId="5" applyFont="1" applyFill="1" applyAlignment="1">
      <alignment horizontal="left"/>
    </xf>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2" xfId="5" applyFont="1" applyFill="1" applyBorder="1" applyAlignment="1">
      <alignment horizontal="left" vertical="top" wrapText="1"/>
    </xf>
    <xf numFmtId="0" fontId="4" fillId="3" borderId="2" xfId="5" applyFont="1" applyFill="1" applyBorder="1" applyAlignment="1">
      <alignment horizontal="center" vertical="top" wrapText="1"/>
    </xf>
    <xf numFmtId="2" fontId="22" fillId="3" borderId="2" xfId="5" applyNumberFormat="1" applyFont="1" applyFill="1" applyBorder="1" applyAlignment="1">
      <alignment horizontal="center" vertical="top" wrapText="1"/>
    </xf>
    <xf numFmtId="0" fontId="4" fillId="3" borderId="0" xfId="5" applyFont="1" applyFill="1" applyAlignment="1">
      <alignment horizontal="left" wrapText="1"/>
    </xf>
    <xf numFmtId="0" fontId="4" fillId="3" borderId="0" xfId="5" applyFont="1" applyFill="1" applyAlignment="1">
      <alignment horizontal="left"/>
    </xf>
    <xf numFmtId="164" fontId="22" fillId="3" borderId="2" xfId="5" applyNumberFormat="1" applyFont="1" applyFill="1" applyBorder="1" applyAlignment="1">
      <alignment horizontal="center" vertical="top" wrapText="1"/>
    </xf>
    <xf numFmtId="0" fontId="9" fillId="0" borderId="0" xfId="5" applyFont="1" applyAlignment="1">
      <alignment horizontal="left" vertical="center"/>
    </xf>
    <xf numFmtId="0" fontId="5" fillId="3" borderId="0" xfId="5" applyFill="1" applyAlignment="1">
      <alignment vertical="center"/>
    </xf>
    <xf numFmtId="0" fontId="5" fillId="3" borderId="0" xfId="5" applyFill="1" applyAlignment="1">
      <alignment horizontal="left" vertical="center" wrapText="1"/>
    </xf>
    <xf numFmtId="0" fontId="5" fillId="3" borderId="0" xfId="5" applyFill="1" applyAlignment="1">
      <alignment horizontal="left" wrapText="1"/>
    </xf>
    <xf numFmtId="0" fontId="5" fillId="3" borderId="0" xfId="5" applyFill="1"/>
    <xf numFmtId="49" fontId="5" fillId="2" borderId="0" xfId="0" applyNumberFormat="1" applyFont="1" applyFill="1" applyAlignment="1" applyProtection="1">
      <alignment vertical="center"/>
      <protection locked="0"/>
    </xf>
    <xf numFmtId="0" fontId="18" fillId="3" borderId="0" xfId="5" applyFont="1" applyFill="1" applyAlignment="1">
      <alignment horizontal="left" vertical="center" wrapText="1"/>
    </xf>
    <xf numFmtId="0" fontId="5" fillId="3" borderId="0" xfId="5" applyFill="1" applyAlignment="1">
      <alignment vertical="center" wrapText="1"/>
    </xf>
    <xf numFmtId="0" fontId="18" fillId="7" borderId="0" xfId="5" applyFont="1" applyFill="1" applyAlignment="1">
      <alignment horizontal="left" vertical="center" wrapText="1"/>
    </xf>
  </cellXfs>
  <cellStyles count="7">
    <cellStyle name="Hyperlink 2" xfId="2" xr:uid="{00000000-0005-0000-0000-000000000000}"/>
    <cellStyle name="Link" xfId="1" builtinId="8"/>
    <cellStyle name="Link 2" xfId="6" xr:uid="{28196F00-E7D5-413D-9B32-607FAF441780}"/>
    <cellStyle name="Standard" xfId="0" builtinId="0"/>
    <cellStyle name="Standard 2" xfId="3" xr:uid="{00000000-0005-0000-0000-000003000000}"/>
    <cellStyle name="Standard 2 2 2" xfId="5" xr:uid="{9533CBA1-912B-4AC3-8064-5A67A93911B0}"/>
    <cellStyle name="Standard 3" xfId="4" xr:uid="{D9E2C7D5-8EE4-46F1-8A6F-B6E62D3B9847}"/>
  </cellStyles>
  <dxfs count="38">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25" dropStyle="combo" dx="39" fmlaLink="Dichte!$B$1" fmlaRange="Dichte!$B$3:$B$20" sel="18" val="0"/>
</file>

<file path=xl/ctrlProps/ctrlProp10.xml><?xml version="1.0" encoding="utf-8"?>
<formControlPr xmlns="http://schemas.microsoft.com/office/spreadsheetml/2009/9/main" objectType="Drop" dropLines="25" dropStyle="combo" dx="39" fmlaLink="Farbstoffe!$C$1" fmlaRange="Farbstoffe!$B$3:$B$21" sel="19" val="0"/>
</file>

<file path=xl/ctrlProps/ctrlProp11.xml><?xml version="1.0" encoding="utf-8"?>
<formControlPr xmlns="http://schemas.microsoft.com/office/spreadsheetml/2009/9/main" objectType="Drop" dropLines="25" dropStyle="combo" dx="39" fmlaLink="Farbstoffe!$D$1" fmlaRange="Farbstoffe!$B$3:$B$21" sel="19" val="0"/>
</file>

<file path=xl/ctrlProps/ctrlProp12.xml><?xml version="1.0" encoding="utf-8"?>
<formControlPr xmlns="http://schemas.microsoft.com/office/spreadsheetml/2009/9/main" objectType="Drop" dropLines="25" dropStyle="combo" dx="39" fmlaLink="Farbstoffe!$E$1" fmlaRange="Farbstoffe!$B$3:$B$21" sel="19" val="0"/>
</file>

<file path=xl/ctrlProps/ctrlProp13.xml><?xml version="1.0" encoding="utf-8"?>
<formControlPr xmlns="http://schemas.microsoft.com/office/spreadsheetml/2009/9/main" objectType="Drop" dropLines="25" dropStyle="combo" dx="39" fmlaLink="Farbstoffe!$B$31" fmlaRange="Farbstoffe!$B$33:$B$50" sel="18" val="0"/>
</file>

<file path=xl/ctrlProps/ctrlProp14.xml><?xml version="1.0" encoding="utf-8"?>
<formControlPr xmlns="http://schemas.microsoft.com/office/spreadsheetml/2009/9/main" objectType="Drop" dropLines="25" dropStyle="combo" dx="39" fmlaLink="Farbstoffe!$C$31" fmlaRange="Farbstoffe!$B$33:$B$50" sel="18" val="0"/>
</file>

<file path=xl/ctrlProps/ctrlProp15.xml><?xml version="1.0" encoding="utf-8"?>
<formControlPr xmlns="http://schemas.microsoft.com/office/spreadsheetml/2009/9/main" objectType="Drop" dropLines="25" dropStyle="combo" dx="39" fmlaLink="Farbstoffe!$D$31" fmlaRange="Farbstoffe!$B$33:$B$50" sel="18" val="0"/>
</file>

<file path=xl/ctrlProps/ctrlProp16.xml><?xml version="1.0" encoding="utf-8"?>
<formControlPr xmlns="http://schemas.microsoft.com/office/spreadsheetml/2009/9/main" objectType="Drop" dropLines="25" dropStyle="combo" dx="39" fmlaLink="Farbstoffe!$E$31" fmlaRange="Farbstoffe!$B$33:$B$50" sel="18" val="0"/>
</file>

<file path=xl/ctrlProps/ctrlProp17.xml><?xml version="1.0" encoding="utf-8"?>
<formControlPr xmlns="http://schemas.microsoft.com/office/spreadsheetml/2009/9/main" objectType="Drop" dropLines="50" dropStyle="combo" dx="39" fmlaLink="Farbstoffe_qual!$B$1" fmlaRange="Farbstoffe_qual!$B$3:$B$31" sel="29" val="0"/>
</file>

<file path=xl/ctrlProps/ctrlProp18.xml><?xml version="1.0" encoding="utf-8"?>
<formControlPr xmlns="http://schemas.microsoft.com/office/spreadsheetml/2009/9/main" objectType="Drop" dropLines="50" dropStyle="combo" dx="39" fmlaLink="Farbstoffe_quan!$B$1" fmlaRange="Farbstoffe_quan!$B$3:$B$23" sel="21" val="0"/>
</file>

<file path=xl/ctrlProps/ctrlProp2.xml><?xml version="1.0" encoding="utf-8"?>
<formControlPr xmlns="http://schemas.microsoft.com/office/spreadsheetml/2009/9/main" objectType="Drop" dropLines="25" dropStyle="combo" dx="39" fmlaLink="Alkohol!$B$1" fmlaRange="Alkohol!$B$3:$B$25" sel="23" val="0"/>
</file>

<file path=xl/ctrlProps/ctrlProp3.xml><?xml version="1.0" encoding="utf-8"?>
<formControlPr xmlns="http://schemas.microsoft.com/office/spreadsheetml/2009/9/main" objectType="Drop" dropLines="25" dropStyle="combo" dx="39" fmlaLink="Extrakt!$B$1" fmlaRange="Extrakt!$B$3:$B$17" sel="15" val="0"/>
</file>

<file path=xl/ctrlProps/ctrlProp4.xml><?xml version="1.0" encoding="utf-8"?>
<formControlPr xmlns="http://schemas.microsoft.com/office/spreadsheetml/2009/9/main" objectType="Drop" dropLines="25" dropStyle="combo" dx="39" fmlaLink="'Sac-Glu-Fru'!$D$1" fmlaRange="'Sac-Glu-Fru'!$B$3:$B$32" sel="30" val="5"/>
</file>

<file path=xl/ctrlProps/ctrlProp5.xml><?xml version="1.0" encoding="utf-8"?>
<formControlPr xmlns="http://schemas.microsoft.com/office/spreadsheetml/2009/9/main" objectType="Drop" dropLines="15" dropStyle="combo" dx="39" fmlaLink="Teilnehmerdaten!$D$4" fmlaRange="Teilnehmerdaten!$G$5:$G$6" sel="2" val="0"/>
</file>

<file path=xl/ctrlProps/ctrlProp6.xml><?xml version="1.0" encoding="utf-8"?>
<formControlPr xmlns="http://schemas.microsoft.com/office/spreadsheetml/2009/9/main" objectType="Drop" dropLines="25" dropStyle="combo" dx="39" fmlaLink="Blausäure!$B$1" fmlaRange="Blausäure!$B$3:$B$10" sel="8" val="0"/>
</file>

<file path=xl/ctrlProps/ctrlProp7.xml><?xml version="1.0" encoding="utf-8"?>
<formControlPr xmlns="http://schemas.microsoft.com/office/spreadsheetml/2009/9/main" objectType="Drop" dropLines="25" dropStyle="combo" dx="39" fmlaLink="'Sac-Glu-Fru'!$E$1" fmlaRange="'Sac-Glu-Fru'!$B$3:$B$32" sel="30" val="5"/>
</file>

<file path=xl/ctrlProps/ctrlProp8.xml><?xml version="1.0" encoding="utf-8"?>
<formControlPr xmlns="http://schemas.microsoft.com/office/spreadsheetml/2009/9/main" objectType="Drop" dropLines="25" dropStyle="combo" dx="39" fmlaLink="'Sac-Glu-Fru'!$F$1" fmlaRange="'Sac-Glu-Fru'!$B$3:$B$32" sel="30" val="5"/>
</file>

<file path=xl/ctrlProps/ctrlProp9.xml><?xml version="1.0" encoding="utf-8"?>
<formControlPr xmlns="http://schemas.microsoft.com/office/spreadsheetml/2009/9/main" objectType="Drop" dropLines="25" dropStyle="combo" dx="39" fmlaLink="Farbstoffe!$B$1" fmlaRange="Farbstoffe!$B$3:$B$21" sel="1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17457" name="Picture 1">
          <a:extLst>
            <a:ext uri="{FF2B5EF4-FFF2-40B4-BE49-F238E27FC236}">
              <a16:creationId xmlns:a16="http://schemas.microsoft.com/office/drawing/2014/main" id="{00000000-0008-0000-0100-00003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5400675"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8467</xdr:rowOff>
        </xdr:from>
        <xdr:to>
          <xdr:col>8</xdr:col>
          <xdr:colOff>0</xdr:colOff>
          <xdr:row>35</xdr:row>
          <xdr:rowOff>300567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21167</xdr:rowOff>
        </xdr:from>
        <xdr:to>
          <xdr:col>8</xdr:col>
          <xdr:colOff>0</xdr:colOff>
          <xdr:row>37</xdr:row>
          <xdr:rowOff>300567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8467</xdr:rowOff>
        </xdr:from>
        <xdr:to>
          <xdr:col>8</xdr:col>
          <xdr:colOff>0</xdr:colOff>
          <xdr:row>39</xdr:row>
          <xdr:rowOff>287867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33867</xdr:rowOff>
        </xdr:from>
        <xdr:to>
          <xdr:col>8</xdr:col>
          <xdr:colOff>0</xdr:colOff>
          <xdr:row>41</xdr:row>
          <xdr:rowOff>300567</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105833</xdr:rowOff>
        </xdr:from>
        <xdr:to>
          <xdr:col>6</xdr:col>
          <xdr:colOff>867833</xdr:colOff>
          <xdr:row>13</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21167</xdr:rowOff>
        </xdr:from>
        <xdr:to>
          <xdr:col>8</xdr:col>
          <xdr:colOff>0</xdr:colOff>
          <xdr:row>47</xdr:row>
          <xdr:rowOff>300567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8</xdr:col>
          <xdr:colOff>0</xdr:colOff>
          <xdr:row>43</xdr:row>
          <xdr:rowOff>275167</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8467</xdr:rowOff>
        </xdr:from>
        <xdr:to>
          <xdr:col>8</xdr:col>
          <xdr:colOff>0</xdr:colOff>
          <xdr:row>45</xdr:row>
          <xdr:rowOff>287867</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25</xdr:row>
          <xdr:rowOff>21167</xdr:rowOff>
        </xdr:from>
        <xdr:to>
          <xdr:col>5</xdr:col>
          <xdr:colOff>25400</xdr:colOff>
          <xdr:row>25</xdr:row>
          <xdr:rowOff>300567</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26</xdr:row>
          <xdr:rowOff>21167</xdr:rowOff>
        </xdr:from>
        <xdr:to>
          <xdr:col>5</xdr:col>
          <xdr:colOff>25400</xdr:colOff>
          <xdr:row>26</xdr:row>
          <xdr:rowOff>300567</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27</xdr:row>
          <xdr:rowOff>21167</xdr:rowOff>
        </xdr:from>
        <xdr:to>
          <xdr:col>5</xdr:col>
          <xdr:colOff>25400</xdr:colOff>
          <xdr:row>27</xdr:row>
          <xdr:rowOff>300567</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28</xdr:row>
          <xdr:rowOff>8467</xdr:rowOff>
        </xdr:from>
        <xdr:to>
          <xdr:col>5</xdr:col>
          <xdr:colOff>25400</xdr:colOff>
          <xdr:row>28</xdr:row>
          <xdr:rowOff>300567</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21167</xdr:rowOff>
        </xdr:from>
        <xdr:to>
          <xdr:col>1</xdr:col>
          <xdr:colOff>0</xdr:colOff>
          <xdr:row>29</xdr:row>
          <xdr:rowOff>300567</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8467</xdr:rowOff>
        </xdr:from>
        <xdr:to>
          <xdr:col>1</xdr:col>
          <xdr:colOff>0</xdr:colOff>
          <xdr:row>30</xdr:row>
          <xdr:rowOff>300567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4233</xdr:colOff>
          <xdr:row>31</xdr:row>
          <xdr:rowOff>8467</xdr:rowOff>
        </xdr:from>
        <xdr:to>
          <xdr:col>1</xdr:col>
          <xdr:colOff>4233</xdr:colOff>
          <xdr:row>31</xdr:row>
          <xdr:rowOff>300567</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21167</xdr:rowOff>
        </xdr:from>
        <xdr:to>
          <xdr:col>1</xdr:col>
          <xdr:colOff>0</xdr:colOff>
          <xdr:row>32</xdr:row>
          <xdr:rowOff>300567</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21167</xdr:rowOff>
        </xdr:from>
        <xdr:to>
          <xdr:col>8</xdr:col>
          <xdr:colOff>0</xdr:colOff>
          <xdr:row>49</xdr:row>
          <xdr:rowOff>300567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21167</xdr:rowOff>
        </xdr:from>
        <xdr:to>
          <xdr:col>8</xdr:col>
          <xdr:colOff>0</xdr:colOff>
          <xdr:row>51</xdr:row>
          <xdr:rowOff>300567</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08-ungesch&#252;tzt.xlsx" TargetMode="External"/><Relationship Id="rId1" Type="http://schemas.openxmlformats.org/officeDocument/2006/relationships/externalLinkPath" Target="/Daten/TABELLEN/LVU/Ergebnistabellen/2023/ungeschuetzt/2023-08-ungesch&#252;tz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Dichte"/>
      <sheetName val="pHWert"/>
      <sheetName val="Gesamtsre"/>
      <sheetName val="DMilchsre"/>
      <sheetName val="LMilchsre"/>
      <sheetName val="Ascorbinsre"/>
      <sheetName val="Fluechtige"/>
      <sheetName val="Kochsalz"/>
      <sheetName val="Nitrat"/>
      <sheetName val="Ethanol"/>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3.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I3" sqref="I3"/>
    </sheetView>
  </sheetViews>
  <sheetFormatPr baseColWidth="10" defaultColWidth="11.46875" defaultRowHeight="14" x14ac:dyDescent="0.45"/>
  <cols>
    <col min="1" max="2" width="27.64453125" customWidth="1"/>
    <col min="3" max="3" width="30.46875" customWidth="1"/>
  </cols>
  <sheetData>
    <row r="1" spans="1:3" ht="30.75" customHeight="1" x14ac:dyDescent="0.45">
      <c r="A1" s="100" t="s">
        <v>74</v>
      </c>
      <c r="B1" s="101"/>
      <c r="C1" s="101"/>
    </row>
    <row r="2" spans="1:3" ht="51.85" customHeight="1" x14ac:dyDescent="0.45">
      <c r="A2" s="102" t="s">
        <v>75</v>
      </c>
      <c r="B2" s="103"/>
      <c r="C2" s="103"/>
    </row>
    <row r="3" spans="1:3" ht="74.25" customHeight="1" x14ac:dyDescent="0.45">
      <c r="A3" s="102" t="s">
        <v>97</v>
      </c>
      <c r="B3" s="102"/>
      <c r="C3" s="102"/>
    </row>
    <row r="4" spans="1:3" ht="80.349999999999994" customHeight="1" x14ac:dyDescent="0.6">
      <c r="A4" s="102" t="s">
        <v>99</v>
      </c>
      <c r="B4" s="103"/>
      <c r="C4" s="103"/>
    </row>
    <row r="5" spans="1:3" ht="30.35" customHeight="1" x14ac:dyDescent="0.5">
      <c r="A5" s="104"/>
      <c r="B5" s="104"/>
      <c r="C5" s="104"/>
    </row>
    <row r="6" spans="1:3" ht="30.35" customHeight="1" x14ac:dyDescent="0.45">
      <c r="A6" s="34" t="s">
        <v>76</v>
      </c>
    </row>
    <row r="7" spans="1:3" ht="54" customHeight="1" x14ac:dyDescent="0.45">
      <c r="A7" s="98" t="s">
        <v>77</v>
      </c>
      <c r="B7" s="99"/>
      <c r="C7" s="99"/>
    </row>
    <row r="9" spans="1:3" x14ac:dyDescent="0.45">
      <c r="A9" s="35" t="s">
        <v>78</v>
      </c>
      <c r="B9" s="35" t="s">
        <v>79</v>
      </c>
    </row>
    <row r="10" spans="1:3" ht="15.35" x14ac:dyDescent="0.45">
      <c r="A10" s="32">
        <v>1379</v>
      </c>
      <c r="B10" s="32">
        <v>1380</v>
      </c>
    </row>
    <row r="11" spans="1:3" ht="15.35" x14ac:dyDescent="0.45">
      <c r="A11" s="32">
        <v>179.34</v>
      </c>
      <c r="B11" s="32">
        <v>179</v>
      </c>
    </row>
    <row r="12" spans="1:3" ht="15.35" x14ac:dyDescent="0.45">
      <c r="A12" s="32">
        <v>80.12</v>
      </c>
      <c r="B12" s="32">
        <v>80.099999999999994</v>
      </c>
    </row>
    <row r="13" spans="1:3" ht="15.35" x14ac:dyDescent="0.45">
      <c r="A13" s="32">
        <v>7.8</v>
      </c>
      <c r="B13" s="33">
        <v>7.8</v>
      </c>
    </row>
  </sheetData>
  <sheetProtection password="CAA1" sheet="1" objects="1" scenarios="1"/>
  <mergeCells count="6">
    <mergeCell ref="A7:C7"/>
    <mergeCell ref="A1:C1"/>
    <mergeCell ref="A3:C3"/>
    <mergeCell ref="A2:C2"/>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H38"/>
  <sheetViews>
    <sheetView workbookViewId="0">
      <selection activeCell="A2" sqref="A2:G2"/>
    </sheetView>
  </sheetViews>
  <sheetFormatPr baseColWidth="10" defaultColWidth="11.46875" defaultRowHeight="15.35" x14ac:dyDescent="0.5"/>
  <cols>
    <col min="1" max="7" width="12.64453125" style="1" customWidth="1"/>
    <col min="8" max="16384" width="11.46875" style="1"/>
  </cols>
  <sheetData>
    <row r="1" spans="1:8" x14ac:dyDescent="0.5">
      <c r="A1" s="1" t="s">
        <v>21</v>
      </c>
      <c r="H1" s="69">
        <f>COUNTA(A2:G38)</f>
        <v>0</v>
      </c>
    </row>
    <row r="2" spans="1:8" x14ac:dyDescent="0.5">
      <c r="A2" s="117"/>
      <c r="B2" s="117"/>
      <c r="C2" s="117"/>
      <c r="D2" s="117"/>
      <c r="E2" s="117"/>
      <c r="F2" s="117"/>
      <c r="G2" s="117"/>
    </row>
    <row r="3" spans="1:8" x14ac:dyDescent="0.5">
      <c r="A3" s="117"/>
      <c r="B3" s="117"/>
      <c r="C3" s="117"/>
      <c r="D3" s="117"/>
      <c r="E3" s="117"/>
      <c r="F3" s="117"/>
      <c r="G3" s="117"/>
    </row>
    <row r="4" spans="1:8" x14ac:dyDescent="0.5">
      <c r="A4" s="117"/>
      <c r="B4" s="117"/>
      <c r="C4" s="117"/>
      <c r="D4" s="117"/>
      <c r="E4" s="117"/>
      <c r="F4" s="117"/>
      <c r="G4" s="117"/>
    </row>
    <row r="5" spans="1:8" x14ac:dyDescent="0.5">
      <c r="A5" s="117"/>
      <c r="B5" s="117"/>
      <c r="C5" s="117"/>
      <c r="D5" s="117"/>
      <c r="E5" s="117"/>
      <c r="F5" s="117"/>
      <c r="G5" s="117"/>
    </row>
    <row r="6" spans="1:8" x14ac:dyDescent="0.5">
      <c r="A6" s="117"/>
      <c r="B6" s="117"/>
      <c r="C6" s="117"/>
      <c r="D6" s="117"/>
      <c r="E6" s="117"/>
      <c r="F6" s="117"/>
      <c r="G6" s="117"/>
    </row>
    <row r="7" spans="1:8" x14ac:dyDescent="0.5">
      <c r="A7" s="117"/>
      <c r="B7" s="117"/>
      <c r="C7" s="117"/>
      <c r="D7" s="117"/>
      <c r="E7" s="117"/>
      <c r="F7" s="117"/>
      <c r="G7" s="117"/>
    </row>
    <row r="8" spans="1:8" x14ac:dyDescent="0.5">
      <c r="A8" s="117"/>
      <c r="B8" s="117"/>
      <c r="C8" s="117"/>
      <c r="D8" s="117"/>
      <c r="E8" s="117"/>
      <c r="F8" s="117"/>
      <c r="G8" s="117"/>
    </row>
    <row r="9" spans="1:8" x14ac:dyDescent="0.5">
      <c r="A9" s="117"/>
      <c r="B9" s="117"/>
      <c r="C9" s="117"/>
      <c r="D9" s="117"/>
      <c r="E9" s="117"/>
      <c r="F9" s="117"/>
      <c r="G9" s="117"/>
    </row>
    <row r="10" spans="1:8" x14ac:dyDescent="0.5">
      <c r="A10" s="117"/>
      <c r="B10" s="117"/>
      <c r="C10" s="117"/>
      <c r="D10" s="117"/>
      <c r="E10" s="117"/>
      <c r="F10" s="117"/>
      <c r="G10" s="117"/>
    </row>
    <row r="11" spans="1:8" x14ac:dyDescent="0.5">
      <c r="A11" s="117"/>
      <c r="B11" s="117"/>
      <c r="C11" s="117"/>
      <c r="D11" s="117"/>
      <c r="E11" s="117"/>
      <c r="F11" s="117"/>
      <c r="G11" s="117"/>
    </row>
    <row r="12" spans="1:8" x14ac:dyDescent="0.5">
      <c r="A12" s="117"/>
      <c r="B12" s="117"/>
      <c r="C12" s="117"/>
      <c r="D12" s="117"/>
      <c r="E12" s="117"/>
      <c r="F12" s="117"/>
      <c r="G12" s="117"/>
    </row>
    <row r="13" spans="1:8" x14ac:dyDescent="0.5">
      <c r="A13" s="117"/>
      <c r="B13" s="117"/>
      <c r="C13" s="117"/>
      <c r="D13" s="117"/>
      <c r="E13" s="117"/>
      <c r="F13" s="117"/>
      <c r="G13" s="117"/>
    </row>
    <row r="14" spans="1:8" x14ac:dyDescent="0.5">
      <c r="A14" s="117"/>
      <c r="B14" s="117"/>
      <c r="C14" s="117"/>
      <c r="D14" s="117"/>
      <c r="E14" s="117"/>
      <c r="F14" s="117"/>
      <c r="G14" s="117"/>
    </row>
    <row r="15" spans="1:8" x14ac:dyDescent="0.5">
      <c r="A15" s="117"/>
      <c r="B15" s="117"/>
      <c r="C15" s="117"/>
      <c r="D15" s="117"/>
      <c r="E15" s="117"/>
      <c r="F15" s="117"/>
      <c r="G15" s="117"/>
    </row>
    <row r="16" spans="1:8" x14ac:dyDescent="0.5">
      <c r="A16" s="117"/>
      <c r="B16" s="117"/>
      <c r="C16" s="117"/>
      <c r="D16" s="117"/>
      <c r="E16" s="117"/>
      <c r="F16" s="117"/>
      <c r="G16" s="117"/>
    </row>
    <row r="17" spans="1:7" x14ac:dyDescent="0.5">
      <c r="A17" s="117"/>
      <c r="B17" s="117"/>
      <c r="C17" s="117"/>
      <c r="D17" s="117"/>
      <c r="E17" s="117"/>
      <c r="F17" s="117"/>
      <c r="G17" s="117"/>
    </row>
    <row r="18" spans="1:7" x14ac:dyDescent="0.5">
      <c r="A18" s="117"/>
      <c r="B18" s="117"/>
      <c r="C18" s="117"/>
      <c r="D18" s="117"/>
      <c r="E18" s="117"/>
      <c r="F18" s="117"/>
      <c r="G18" s="117"/>
    </row>
    <row r="19" spans="1:7" x14ac:dyDescent="0.5">
      <c r="A19" s="117"/>
      <c r="B19" s="117"/>
      <c r="C19" s="117"/>
      <c r="D19" s="117"/>
      <c r="E19" s="117"/>
      <c r="F19" s="117"/>
      <c r="G19" s="117"/>
    </row>
    <row r="20" spans="1:7" x14ac:dyDescent="0.5">
      <c r="A20" s="117"/>
      <c r="B20" s="117"/>
      <c r="C20" s="117"/>
      <c r="D20" s="117"/>
      <c r="E20" s="117"/>
      <c r="F20" s="117"/>
      <c r="G20" s="117"/>
    </row>
    <row r="21" spans="1:7" x14ac:dyDescent="0.5">
      <c r="A21" s="117"/>
      <c r="B21" s="117"/>
      <c r="C21" s="117"/>
      <c r="D21" s="117"/>
      <c r="E21" s="117"/>
      <c r="F21" s="117"/>
      <c r="G21" s="117"/>
    </row>
    <row r="22" spans="1:7" x14ac:dyDescent="0.5">
      <c r="A22" s="117"/>
      <c r="B22" s="117"/>
      <c r="C22" s="117"/>
      <c r="D22" s="117"/>
      <c r="E22" s="117"/>
      <c r="F22" s="117"/>
      <c r="G22" s="117"/>
    </row>
    <row r="23" spans="1:7" x14ac:dyDescent="0.5">
      <c r="A23" s="117"/>
      <c r="B23" s="117"/>
      <c r="C23" s="117"/>
      <c r="D23" s="117"/>
      <c r="E23" s="117"/>
      <c r="F23" s="117"/>
      <c r="G23" s="117"/>
    </row>
    <row r="24" spans="1:7" x14ac:dyDescent="0.5">
      <c r="A24" s="117"/>
      <c r="B24" s="117"/>
      <c r="C24" s="117"/>
      <c r="D24" s="117"/>
      <c r="E24" s="117"/>
      <c r="F24" s="117"/>
      <c r="G24" s="117"/>
    </row>
    <row r="25" spans="1:7" x14ac:dyDescent="0.5">
      <c r="A25" s="117"/>
      <c r="B25" s="117"/>
      <c r="C25" s="117"/>
      <c r="D25" s="117"/>
      <c r="E25" s="117"/>
      <c r="F25" s="117"/>
      <c r="G25" s="117"/>
    </row>
    <row r="26" spans="1:7" x14ac:dyDescent="0.5">
      <c r="A26" s="117"/>
      <c r="B26" s="117"/>
      <c r="C26" s="117"/>
      <c r="D26" s="117"/>
      <c r="E26" s="117"/>
      <c r="F26" s="117"/>
      <c r="G26" s="117"/>
    </row>
    <row r="27" spans="1:7" x14ac:dyDescent="0.5">
      <c r="A27" s="117"/>
      <c r="B27" s="117"/>
      <c r="C27" s="117"/>
      <c r="D27" s="117"/>
      <c r="E27" s="117"/>
      <c r="F27" s="117"/>
      <c r="G27" s="117"/>
    </row>
    <row r="28" spans="1:7" x14ac:dyDescent="0.5">
      <c r="A28" s="117"/>
      <c r="B28" s="117"/>
      <c r="C28" s="117"/>
      <c r="D28" s="117"/>
      <c r="E28" s="117"/>
      <c r="F28" s="117"/>
      <c r="G28" s="117"/>
    </row>
    <row r="29" spans="1:7" x14ac:dyDescent="0.5">
      <c r="A29" s="117"/>
      <c r="B29" s="117"/>
      <c r="C29" s="117"/>
      <c r="D29" s="117"/>
      <c r="E29" s="117"/>
      <c r="F29" s="117"/>
      <c r="G29" s="117"/>
    </row>
    <row r="30" spans="1:7" x14ac:dyDescent="0.5">
      <c r="A30" s="117"/>
      <c r="B30" s="117"/>
      <c r="C30" s="117"/>
      <c r="D30" s="117"/>
      <c r="E30" s="117"/>
      <c r="F30" s="117"/>
      <c r="G30" s="117"/>
    </row>
    <row r="31" spans="1:7" x14ac:dyDescent="0.5">
      <c r="A31" s="117"/>
      <c r="B31" s="117"/>
      <c r="C31" s="117"/>
      <c r="D31" s="117"/>
      <c r="E31" s="117"/>
      <c r="F31" s="117"/>
      <c r="G31" s="117"/>
    </row>
    <row r="32" spans="1:7" x14ac:dyDescent="0.5">
      <c r="A32" s="117"/>
      <c r="B32" s="117"/>
      <c r="C32" s="117"/>
      <c r="D32" s="117"/>
      <c r="E32" s="117"/>
      <c r="F32" s="117"/>
      <c r="G32" s="117"/>
    </row>
    <row r="33" spans="1:7" x14ac:dyDescent="0.5">
      <c r="A33" s="117"/>
      <c r="B33" s="117"/>
      <c r="C33" s="117"/>
      <c r="D33" s="117"/>
      <c r="E33" s="117"/>
      <c r="F33" s="117"/>
      <c r="G33" s="117"/>
    </row>
    <row r="34" spans="1:7" x14ac:dyDescent="0.5">
      <c r="A34" s="117"/>
      <c r="B34" s="117"/>
      <c r="C34" s="117"/>
      <c r="D34" s="117"/>
      <c r="E34" s="117"/>
      <c r="F34" s="117"/>
      <c r="G34" s="117"/>
    </row>
    <row r="35" spans="1:7" x14ac:dyDescent="0.5">
      <c r="A35" s="117"/>
      <c r="B35" s="117"/>
      <c r="C35" s="117"/>
      <c r="D35" s="117"/>
      <c r="E35" s="117"/>
      <c r="F35" s="117"/>
      <c r="G35" s="117"/>
    </row>
    <row r="36" spans="1:7" x14ac:dyDescent="0.5">
      <c r="A36" s="117"/>
      <c r="B36" s="117"/>
      <c r="C36" s="117"/>
      <c r="D36" s="117"/>
      <c r="E36" s="117"/>
      <c r="F36" s="117"/>
      <c r="G36" s="117"/>
    </row>
    <row r="37" spans="1:7" x14ac:dyDescent="0.5">
      <c r="A37" s="117"/>
      <c r="B37" s="117"/>
      <c r="C37" s="117"/>
      <c r="D37" s="117"/>
      <c r="E37" s="117"/>
      <c r="F37" s="117"/>
      <c r="G37" s="117"/>
    </row>
    <row r="38" spans="1:7" x14ac:dyDescent="0.5">
      <c r="A38" s="117"/>
      <c r="B38" s="117"/>
      <c r="C38" s="117"/>
      <c r="D38" s="117"/>
      <c r="E38" s="117"/>
      <c r="F38" s="117"/>
      <c r="G38" s="117"/>
    </row>
  </sheetData>
  <sheetProtection algorithmName="SHA-512" hashValue="YFanP2iZ6by/M1uTcTdviusHI5BfTqvc6/SIIuX5bJ0nIZVBDSxQzGDqIU63kXan+nhjqJDqy6ptap1m6i2NPg==" saltValue="lmLKGP1emodjYlSv5dTWvw=="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1"/>
  <sheetViews>
    <sheetView workbookViewId="0">
      <selection activeCell="A2" sqref="A2:G2"/>
    </sheetView>
  </sheetViews>
  <sheetFormatPr baseColWidth="10" defaultColWidth="11.46875" defaultRowHeight="15.35" x14ac:dyDescent="0.5"/>
  <cols>
    <col min="1" max="1" width="13.1171875" style="74" customWidth="1"/>
    <col min="2" max="2" width="55.1171875" style="81" customWidth="1"/>
    <col min="3" max="16384" width="11.46875" style="74"/>
  </cols>
  <sheetData>
    <row r="1" spans="1:3" x14ac:dyDescent="0.5">
      <c r="A1" s="72" t="s">
        <v>170</v>
      </c>
      <c r="B1" s="73">
        <v>29</v>
      </c>
      <c r="C1" s="74">
        <f>MAX($A$3:$A$31)-1</f>
        <v>28</v>
      </c>
    </row>
    <row r="2" spans="1:3" x14ac:dyDescent="0.5">
      <c r="A2" s="75" t="s">
        <v>35</v>
      </c>
      <c r="B2" s="76" t="s">
        <v>36</v>
      </c>
      <c r="C2" s="74" t="s">
        <v>37</v>
      </c>
    </row>
    <row r="3" spans="1:3" x14ac:dyDescent="0.5">
      <c r="A3" s="74">
        <v>1</v>
      </c>
      <c r="B3" s="77" t="s">
        <v>171</v>
      </c>
      <c r="C3" s="78"/>
    </row>
    <row r="4" spans="1:3" x14ac:dyDescent="0.5">
      <c r="A4" s="74">
        <v>2</v>
      </c>
      <c r="B4" s="77" t="s">
        <v>172</v>
      </c>
      <c r="C4" s="78" t="s">
        <v>39</v>
      </c>
    </row>
    <row r="5" spans="1:3" x14ac:dyDescent="0.5">
      <c r="A5" s="74">
        <v>3</v>
      </c>
      <c r="B5" s="77" t="s">
        <v>173</v>
      </c>
      <c r="C5" s="78"/>
    </row>
    <row r="6" spans="1:3" x14ac:dyDescent="0.5">
      <c r="A6" s="74">
        <v>4</v>
      </c>
      <c r="B6" s="77" t="s">
        <v>174</v>
      </c>
      <c r="C6" s="78"/>
    </row>
    <row r="7" spans="1:3" ht="28" x14ac:dyDescent="0.5">
      <c r="A7" s="74">
        <v>5</v>
      </c>
      <c r="B7" s="77" t="s">
        <v>175</v>
      </c>
      <c r="C7" s="78"/>
    </row>
    <row r="8" spans="1:3" x14ac:dyDescent="0.5">
      <c r="A8" s="74">
        <v>6</v>
      </c>
      <c r="B8" s="77" t="s">
        <v>176</v>
      </c>
      <c r="C8" s="78"/>
    </row>
    <row r="9" spans="1:3" x14ac:dyDescent="0.5">
      <c r="A9" s="74">
        <v>7</v>
      </c>
      <c r="B9" s="77" t="s">
        <v>177</v>
      </c>
      <c r="C9" s="78"/>
    </row>
    <row r="10" spans="1:3" x14ac:dyDescent="0.5">
      <c r="A10" s="74">
        <v>8</v>
      </c>
      <c r="B10" s="77" t="s">
        <v>178</v>
      </c>
      <c r="C10" s="78"/>
    </row>
    <row r="11" spans="1:3" x14ac:dyDescent="0.5">
      <c r="A11" s="74">
        <v>9</v>
      </c>
      <c r="B11" s="77" t="s">
        <v>179</v>
      </c>
      <c r="C11" s="78"/>
    </row>
    <row r="12" spans="1:3" x14ac:dyDescent="0.5">
      <c r="A12" s="74">
        <v>10</v>
      </c>
      <c r="B12" s="77" t="s">
        <v>180</v>
      </c>
      <c r="C12" s="78"/>
    </row>
    <row r="13" spans="1:3" x14ac:dyDescent="0.5">
      <c r="A13" s="74">
        <v>11</v>
      </c>
      <c r="B13" s="77" t="s">
        <v>181</v>
      </c>
      <c r="C13" s="78"/>
    </row>
    <row r="14" spans="1:3" x14ac:dyDescent="0.5">
      <c r="A14" s="74">
        <v>12</v>
      </c>
      <c r="B14" s="77" t="s">
        <v>182</v>
      </c>
      <c r="C14" s="78"/>
    </row>
    <row r="15" spans="1:3" x14ac:dyDescent="0.5">
      <c r="A15" s="74">
        <v>13</v>
      </c>
      <c r="B15" s="77" t="s">
        <v>183</v>
      </c>
      <c r="C15" s="78"/>
    </row>
    <row r="16" spans="1:3" x14ac:dyDescent="0.5">
      <c r="A16" s="74">
        <v>14</v>
      </c>
      <c r="B16" s="77" t="s">
        <v>184</v>
      </c>
      <c r="C16" s="78"/>
    </row>
    <row r="17" spans="1:3" x14ac:dyDescent="0.5">
      <c r="A17" s="74">
        <v>15</v>
      </c>
      <c r="B17" s="77" t="s">
        <v>185</v>
      </c>
      <c r="C17" s="78"/>
    </row>
    <row r="18" spans="1:3" x14ac:dyDescent="0.5">
      <c r="A18" s="74">
        <v>16</v>
      </c>
      <c r="B18" s="77" t="s">
        <v>186</v>
      </c>
      <c r="C18" s="78"/>
    </row>
    <row r="19" spans="1:3" x14ac:dyDescent="0.5">
      <c r="A19" s="74">
        <v>17</v>
      </c>
      <c r="B19" s="77" t="s">
        <v>187</v>
      </c>
      <c r="C19" s="78"/>
    </row>
    <row r="20" spans="1:3" ht="28" x14ac:dyDescent="0.5">
      <c r="A20" s="74">
        <v>18</v>
      </c>
      <c r="B20" s="77" t="s">
        <v>188</v>
      </c>
      <c r="C20" s="78"/>
    </row>
    <row r="21" spans="1:3" x14ac:dyDescent="0.5">
      <c r="A21" s="74">
        <v>19</v>
      </c>
      <c r="B21" s="77" t="s">
        <v>189</v>
      </c>
      <c r="C21" s="78"/>
    </row>
    <row r="22" spans="1:3" ht="28" x14ac:dyDescent="0.5">
      <c r="A22" s="74">
        <v>20</v>
      </c>
      <c r="B22" s="77" t="s">
        <v>190</v>
      </c>
      <c r="C22" s="78"/>
    </row>
    <row r="23" spans="1:3" x14ac:dyDescent="0.5">
      <c r="A23" s="74">
        <v>21</v>
      </c>
      <c r="B23" s="77" t="s">
        <v>191</v>
      </c>
      <c r="C23" s="78"/>
    </row>
    <row r="24" spans="1:3" ht="28" x14ac:dyDescent="0.5">
      <c r="A24" s="74">
        <v>22</v>
      </c>
      <c r="B24" s="77" t="s">
        <v>192</v>
      </c>
      <c r="C24" s="78"/>
    </row>
    <row r="25" spans="1:3" x14ac:dyDescent="0.5">
      <c r="A25" s="74">
        <v>23</v>
      </c>
      <c r="B25" s="79" t="s">
        <v>193</v>
      </c>
      <c r="C25" s="78"/>
    </row>
    <row r="26" spans="1:3" x14ac:dyDescent="0.5">
      <c r="A26" s="74">
        <v>24</v>
      </c>
      <c r="B26" s="79" t="s">
        <v>194</v>
      </c>
      <c r="C26" s="78"/>
    </row>
    <row r="27" spans="1:3" x14ac:dyDescent="0.5">
      <c r="A27" s="74">
        <v>25</v>
      </c>
      <c r="B27" s="79" t="s">
        <v>195</v>
      </c>
      <c r="C27" s="78"/>
    </row>
    <row r="28" spans="1:3" x14ac:dyDescent="0.5">
      <c r="A28" s="74">
        <v>26</v>
      </c>
      <c r="B28" s="79" t="s">
        <v>257</v>
      </c>
      <c r="C28" s="78"/>
    </row>
    <row r="29" spans="1:3" x14ac:dyDescent="0.5">
      <c r="A29" s="74">
        <v>27</v>
      </c>
      <c r="B29" s="79" t="s">
        <v>278</v>
      </c>
      <c r="C29" s="78"/>
    </row>
    <row r="30" spans="1:3" x14ac:dyDescent="0.5">
      <c r="A30" s="74">
        <v>28</v>
      </c>
      <c r="B30" s="76" t="s">
        <v>6</v>
      </c>
      <c r="C30" s="80"/>
    </row>
    <row r="31" spans="1:3" x14ac:dyDescent="0.5">
      <c r="A31" s="74">
        <v>29</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A2" sqref="A2:G2"/>
    </sheetView>
  </sheetViews>
  <sheetFormatPr baseColWidth="10" defaultColWidth="11.46875" defaultRowHeight="14" x14ac:dyDescent="0.45"/>
  <cols>
    <col min="1" max="1" width="13.1171875" style="72" customWidth="1"/>
    <col min="2" max="2" width="55.1171875" style="72" customWidth="1"/>
    <col min="3" max="16384" width="11.46875" style="72"/>
  </cols>
  <sheetData>
    <row r="1" spans="1:3" x14ac:dyDescent="0.45">
      <c r="A1" s="72" t="s">
        <v>196</v>
      </c>
      <c r="B1" s="82">
        <v>21</v>
      </c>
      <c r="C1" s="72">
        <f>MAX($A$3:$A$23)-1</f>
        <v>20</v>
      </c>
    </row>
    <row r="2" spans="1:3" x14ac:dyDescent="0.45">
      <c r="A2" s="83" t="s">
        <v>35</v>
      </c>
      <c r="B2" s="83" t="s">
        <v>36</v>
      </c>
      <c r="C2" s="72" t="s">
        <v>37</v>
      </c>
    </row>
    <row r="3" spans="1:3" ht="15.35" x14ac:dyDescent="0.5">
      <c r="A3" s="74">
        <v>1</v>
      </c>
      <c r="B3" s="77" t="s">
        <v>258</v>
      </c>
      <c r="C3" s="78"/>
    </row>
    <row r="4" spans="1:3" ht="15.35" x14ac:dyDescent="0.5">
      <c r="A4" s="74">
        <v>2</v>
      </c>
      <c r="B4" s="79" t="s">
        <v>193</v>
      </c>
      <c r="C4" s="78"/>
    </row>
    <row r="5" spans="1:3" ht="15.35" x14ac:dyDescent="0.5">
      <c r="A5" s="74">
        <v>3</v>
      </c>
      <c r="B5" s="77" t="s">
        <v>173</v>
      </c>
      <c r="C5" s="78"/>
    </row>
    <row r="6" spans="1:3" ht="15.35" x14ac:dyDescent="0.5">
      <c r="A6" s="74">
        <v>4</v>
      </c>
      <c r="B6" s="77" t="s">
        <v>174</v>
      </c>
      <c r="C6" s="78"/>
    </row>
    <row r="7" spans="1:3" ht="28" x14ac:dyDescent="0.5">
      <c r="A7" s="74">
        <v>5</v>
      </c>
      <c r="B7" s="77" t="s">
        <v>175</v>
      </c>
      <c r="C7" s="78"/>
    </row>
    <row r="8" spans="1:3" ht="15.35" x14ac:dyDescent="0.5">
      <c r="A8" s="74">
        <v>6</v>
      </c>
      <c r="B8" s="77" t="s">
        <v>176</v>
      </c>
      <c r="C8" s="78"/>
    </row>
    <row r="9" spans="1:3" ht="15.35" x14ac:dyDescent="0.5">
      <c r="A9" s="74">
        <v>7</v>
      </c>
      <c r="B9" s="77" t="s">
        <v>177</v>
      </c>
      <c r="C9" s="78"/>
    </row>
    <row r="10" spans="1:3" ht="15.35" x14ac:dyDescent="0.5">
      <c r="A10" s="74">
        <v>8</v>
      </c>
      <c r="B10" s="77" t="s">
        <v>178</v>
      </c>
      <c r="C10" s="78"/>
    </row>
    <row r="11" spans="1:3" ht="15.35" x14ac:dyDescent="0.5">
      <c r="A11" s="74">
        <v>9</v>
      </c>
      <c r="B11" s="77" t="s">
        <v>179</v>
      </c>
      <c r="C11" s="78"/>
    </row>
    <row r="12" spans="1:3" ht="15.35" x14ac:dyDescent="0.5">
      <c r="A12" s="74">
        <v>10</v>
      </c>
      <c r="B12" s="77" t="s">
        <v>180</v>
      </c>
      <c r="C12" s="78"/>
    </row>
    <row r="13" spans="1:3" ht="15.35" x14ac:dyDescent="0.5">
      <c r="A13" s="74">
        <v>11</v>
      </c>
      <c r="B13" s="77" t="s">
        <v>181</v>
      </c>
      <c r="C13" s="78"/>
    </row>
    <row r="14" spans="1:3" ht="15.35" x14ac:dyDescent="0.5">
      <c r="A14" s="74">
        <v>12</v>
      </c>
      <c r="B14" s="77" t="s">
        <v>182</v>
      </c>
      <c r="C14" s="78"/>
    </row>
    <row r="15" spans="1:3" ht="15.35" x14ac:dyDescent="0.5">
      <c r="A15" s="74">
        <v>13</v>
      </c>
      <c r="B15" s="77" t="s">
        <v>183</v>
      </c>
      <c r="C15" s="78"/>
    </row>
    <row r="16" spans="1:3" ht="15.35" x14ac:dyDescent="0.5">
      <c r="A16" s="74">
        <v>14</v>
      </c>
      <c r="B16" s="77" t="s">
        <v>184</v>
      </c>
      <c r="C16" s="78"/>
    </row>
    <row r="17" spans="1:3" ht="15.35" x14ac:dyDescent="0.5">
      <c r="A17" s="74">
        <v>15</v>
      </c>
      <c r="B17" s="77" t="s">
        <v>185</v>
      </c>
      <c r="C17" s="78"/>
    </row>
    <row r="18" spans="1:3" ht="15.35" x14ac:dyDescent="0.5">
      <c r="A18" s="74">
        <v>16</v>
      </c>
      <c r="B18" s="77" t="s">
        <v>186</v>
      </c>
      <c r="C18" s="78"/>
    </row>
    <row r="19" spans="1:3" ht="28" x14ac:dyDescent="0.5">
      <c r="A19" s="74">
        <v>17</v>
      </c>
      <c r="B19" s="77" t="s">
        <v>254</v>
      </c>
      <c r="C19" s="78"/>
    </row>
    <row r="20" spans="1:3" ht="28" x14ac:dyDescent="0.5">
      <c r="A20" s="74">
        <v>18</v>
      </c>
      <c r="B20" s="77" t="s">
        <v>252</v>
      </c>
      <c r="C20" s="78"/>
    </row>
    <row r="21" spans="1:3" ht="15.35" x14ac:dyDescent="0.5">
      <c r="A21" s="74">
        <v>19</v>
      </c>
      <c r="B21" s="77" t="s">
        <v>253</v>
      </c>
      <c r="C21" s="78"/>
    </row>
    <row r="22" spans="1:3" ht="15.35" x14ac:dyDescent="0.5">
      <c r="A22" s="74">
        <v>20</v>
      </c>
      <c r="B22" s="76" t="s">
        <v>6</v>
      </c>
      <c r="C22" s="80"/>
    </row>
    <row r="23" spans="1:3" ht="15.35" x14ac:dyDescent="0.5">
      <c r="A23" s="74">
        <v>21</v>
      </c>
      <c r="B23" s="81"/>
      <c r="C23" s="74"/>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0"/>
  <sheetViews>
    <sheetView workbookViewId="0">
      <selection activeCell="A2" sqref="A2:G2"/>
    </sheetView>
  </sheetViews>
  <sheetFormatPr baseColWidth="10" defaultColWidth="11.46875" defaultRowHeight="14" x14ac:dyDescent="0.45"/>
  <cols>
    <col min="1" max="1" width="14.234375" style="79" customWidth="1"/>
    <col min="2" max="2" width="52.3515625" style="79" customWidth="1"/>
    <col min="3" max="16384" width="11.46875" style="79"/>
  </cols>
  <sheetData>
    <row r="1" spans="1:5" ht="15.7" thickBot="1" x14ac:dyDescent="0.55000000000000004">
      <c r="A1" s="84" t="s">
        <v>240</v>
      </c>
      <c r="B1" s="85">
        <v>19</v>
      </c>
      <c r="C1" s="74">
        <v>19</v>
      </c>
      <c r="D1" s="79">
        <v>19</v>
      </c>
      <c r="E1" s="79">
        <v>19</v>
      </c>
    </row>
    <row r="2" spans="1:5" ht="15.7" thickTop="1" x14ac:dyDescent="0.5">
      <c r="A2" s="86" t="s">
        <v>197</v>
      </c>
      <c r="B2" s="86" t="s">
        <v>198</v>
      </c>
      <c r="C2" s="74"/>
    </row>
    <row r="3" spans="1:5" x14ac:dyDescent="0.45">
      <c r="A3" s="79">
        <v>1</v>
      </c>
      <c r="B3" s="79" t="s">
        <v>199</v>
      </c>
    </row>
    <row r="4" spans="1:5" x14ac:dyDescent="0.45">
      <c r="A4" s="79">
        <v>2</v>
      </c>
      <c r="B4" s="79" t="s">
        <v>200</v>
      </c>
    </row>
    <row r="5" spans="1:5" x14ac:dyDescent="0.45">
      <c r="A5" s="79">
        <v>3</v>
      </c>
      <c r="B5" s="79" t="s">
        <v>201</v>
      </c>
    </row>
    <row r="6" spans="1:5" x14ac:dyDescent="0.45">
      <c r="A6" s="79">
        <v>4</v>
      </c>
      <c r="B6" s="79" t="s">
        <v>202</v>
      </c>
    </row>
    <row r="7" spans="1:5" x14ac:dyDescent="0.45">
      <c r="A7" s="79">
        <v>5</v>
      </c>
      <c r="B7" s="79" t="s">
        <v>203</v>
      </c>
    </row>
    <row r="8" spans="1:5" x14ac:dyDescent="0.45">
      <c r="A8" s="79">
        <v>6</v>
      </c>
      <c r="B8" s="79" t="s">
        <v>204</v>
      </c>
    </row>
    <row r="9" spans="1:5" x14ac:dyDescent="0.45">
      <c r="A9" s="79">
        <v>7</v>
      </c>
      <c r="B9" s="79" t="s">
        <v>205</v>
      </c>
    </row>
    <row r="10" spans="1:5" x14ac:dyDescent="0.45">
      <c r="A10" s="79">
        <v>8</v>
      </c>
      <c r="B10" s="79" t="s">
        <v>206</v>
      </c>
    </row>
    <row r="11" spans="1:5" x14ac:dyDescent="0.45">
      <c r="A11" s="79">
        <v>9</v>
      </c>
      <c r="B11" s="79" t="s">
        <v>207</v>
      </c>
    </row>
    <row r="12" spans="1:5" x14ac:dyDescent="0.45">
      <c r="A12" s="79">
        <v>10</v>
      </c>
      <c r="B12" s="79" t="s">
        <v>208</v>
      </c>
    </row>
    <row r="13" spans="1:5" x14ac:dyDescent="0.45">
      <c r="A13" s="79">
        <v>11</v>
      </c>
      <c r="B13" s="79" t="s">
        <v>209</v>
      </c>
    </row>
    <row r="14" spans="1:5" x14ac:dyDescent="0.45">
      <c r="A14" s="79">
        <v>12</v>
      </c>
      <c r="B14" s="79" t="s">
        <v>210</v>
      </c>
    </row>
    <row r="15" spans="1:5" x14ac:dyDescent="0.45">
      <c r="A15" s="79">
        <v>13</v>
      </c>
      <c r="B15" s="79" t="s">
        <v>211</v>
      </c>
    </row>
    <row r="16" spans="1:5" x14ac:dyDescent="0.45">
      <c r="A16" s="79">
        <v>14</v>
      </c>
      <c r="B16" s="79" t="s">
        <v>212</v>
      </c>
    </row>
    <row r="17" spans="1:5" x14ac:dyDescent="0.45">
      <c r="A17" s="79">
        <v>15</v>
      </c>
      <c r="B17" s="79" t="s">
        <v>213</v>
      </c>
    </row>
    <row r="18" spans="1:5" x14ac:dyDescent="0.45">
      <c r="A18" s="79">
        <v>16</v>
      </c>
      <c r="B18" s="79" t="s">
        <v>214</v>
      </c>
    </row>
    <row r="19" spans="1:5" x14ac:dyDescent="0.45">
      <c r="A19" s="79">
        <v>17</v>
      </c>
      <c r="B19" s="79" t="s">
        <v>215</v>
      </c>
    </row>
    <row r="20" spans="1:5" x14ac:dyDescent="0.45">
      <c r="A20" s="79">
        <v>18</v>
      </c>
      <c r="B20" s="79" t="s">
        <v>216</v>
      </c>
    </row>
    <row r="21" spans="1:5" x14ac:dyDescent="0.45">
      <c r="A21" s="79">
        <v>19</v>
      </c>
      <c r="B21" s="79" t="s">
        <v>217</v>
      </c>
    </row>
    <row r="27" spans="1:5" x14ac:dyDescent="0.45">
      <c r="B27" s="79" t="s">
        <v>218</v>
      </c>
    </row>
    <row r="28" spans="1:5" x14ac:dyDescent="0.45">
      <c r="B28" s="79" t="s">
        <v>219</v>
      </c>
    </row>
    <row r="31" spans="1:5" ht="15.7" thickBot="1" x14ac:dyDescent="0.55000000000000004">
      <c r="A31" s="84" t="s">
        <v>239</v>
      </c>
      <c r="B31" s="85">
        <v>18</v>
      </c>
      <c r="C31" s="74">
        <v>18</v>
      </c>
      <c r="D31" s="79">
        <v>18</v>
      </c>
      <c r="E31" s="79">
        <v>18</v>
      </c>
    </row>
    <row r="32" spans="1:5" ht="15.7" thickTop="1" x14ac:dyDescent="0.5">
      <c r="A32" s="86" t="s">
        <v>197</v>
      </c>
      <c r="B32" s="86" t="s">
        <v>198</v>
      </c>
      <c r="C32" s="74"/>
    </row>
    <row r="33" spans="1:2" x14ac:dyDescent="0.45">
      <c r="A33" s="79">
        <v>1</v>
      </c>
      <c r="B33" s="79" t="s">
        <v>199</v>
      </c>
    </row>
    <row r="34" spans="1:2" x14ac:dyDescent="0.45">
      <c r="A34" s="79">
        <v>2</v>
      </c>
      <c r="B34" s="79" t="s">
        <v>200</v>
      </c>
    </row>
    <row r="35" spans="1:2" x14ac:dyDescent="0.45">
      <c r="A35" s="79">
        <v>3</v>
      </c>
      <c r="B35" s="79" t="s">
        <v>201</v>
      </c>
    </row>
    <row r="36" spans="1:2" x14ac:dyDescent="0.45">
      <c r="A36" s="79">
        <v>4</v>
      </c>
      <c r="B36" s="79" t="s">
        <v>202</v>
      </c>
    </row>
    <row r="37" spans="1:2" x14ac:dyDescent="0.45">
      <c r="A37" s="79">
        <v>5</v>
      </c>
      <c r="B37" s="79" t="s">
        <v>203</v>
      </c>
    </row>
    <row r="38" spans="1:2" x14ac:dyDescent="0.45">
      <c r="A38" s="79">
        <v>6</v>
      </c>
      <c r="B38" s="79" t="s">
        <v>204</v>
      </c>
    </row>
    <row r="39" spans="1:2" x14ac:dyDescent="0.45">
      <c r="A39" s="79">
        <v>7</v>
      </c>
      <c r="B39" s="79" t="s">
        <v>205</v>
      </c>
    </row>
    <row r="40" spans="1:2" x14ac:dyDescent="0.45">
      <c r="A40" s="79">
        <v>8</v>
      </c>
      <c r="B40" s="79" t="s">
        <v>206</v>
      </c>
    </row>
    <row r="41" spans="1:2" x14ac:dyDescent="0.45">
      <c r="A41" s="79">
        <v>9</v>
      </c>
      <c r="B41" s="79" t="s">
        <v>207</v>
      </c>
    </row>
    <row r="42" spans="1:2" x14ac:dyDescent="0.45">
      <c r="A42" s="79">
        <v>10</v>
      </c>
      <c r="B42" s="79" t="s">
        <v>208</v>
      </c>
    </row>
    <row r="43" spans="1:2" x14ac:dyDescent="0.45">
      <c r="A43" s="79">
        <v>11</v>
      </c>
      <c r="B43" s="79" t="s">
        <v>209</v>
      </c>
    </row>
    <row r="44" spans="1:2" x14ac:dyDescent="0.45">
      <c r="A44" s="79">
        <v>12</v>
      </c>
      <c r="B44" s="79" t="s">
        <v>210</v>
      </c>
    </row>
    <row r="45" spans="1:2" x14ac:dyDescent="0.45">
      <c r="A45" s="79">
        <v>13</v>
      </c>
      <c r="B45" s="79" t="s">
        <v>211</v>
      </c>
    </row>
    <row r="46" spans="1:2" x14ac:dyDescent="0.45">
      <c r="A46" s="79">
        <v>14</v>
      </c>
      <c r="B46" s="79" t="s">
        <v>212</v>
      </c>
    </row>
    <row r="47" spans="1:2" x14ac:dyDescent="0.45">
      <c r="A47" s="79">
        <v>15</v>
      </c>
      <c r="B47" s="79" t="s">
        <v>213</v>
      </c>
    </row>
    <row r="48" spans="1:2" x14ac:dyDescent="0.45">
      <c r="A48" s="79">
        <v>16</v>
      </c>
      <c r="B48" s="79" t="s">
        <v>214</v>
      </c>
    </row>
    <row r="49" spans="1:2" x14ac:dyDescent="0.45">
      <c r="A49" s="79">
        <v>17</v>
      </c>
      <c r="B49" s="79" t="s">
        <v>215</v>
      </c>
    </row>
    <row r="50" spans="1:2" x14ac:dyDescent="0.45">
      <c r="A50" s="79">
        <v>18</v>
      </c>
      <c r="B50" s="79" t="s">
        <v>220</v>
      </c>
    </row>
  </sheetData>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0"/>
  <sheetViews>
    <sheetView workbookViewId="0">
      <selection activeCell="A2" sqref="A2:G2"/>
    </sheetView>
  </sheetViews>
  <sheetFormatPr baseColWidth="10" defaultColWidth="11.46875" defaultRowHeight="15.35" x14ac:dyDescent="0.5"/>
  <cols>
    <col min="1" max="1" width="24.46875" style="20" customWidth="1"/>
    <col min="2" max="2" width="56.87890625" style="30" customWidth="1"/>
    <col min="3" max="16384" width="11.46875" style="20"/>
  </cols>
  <sheetData>
    <row r="1" spans="1:3" ht="15.7" thickBot="1" x14ac:dyDescent="0.55000000000000004">
      <c r="A1" s="50" t="s">
        <v>42</v>
      </c>
      <c r="B1" s="47">
        <v>18</v>
      </c>
      <c r="C1" s="20">
        <f>MAX($A$3:$A$20)-1</f>
        <v>17</v>
      </c>
    </row>
    <row r="2" spans="1:3" ht="15.7" thickTop="1" x14ac:dyDescent="0.5">
      <c r="A2" s="50"/>
      <c r="B2" s="48" t="s">
        <v>36</v>
      </c>
      <c r="C2" s="20" t="s">
        <v>38</v>
      </c>
    </row>
    <row r="3" spans="1:3" x14ac:dyDescent="0.5">
      <c r="A3" s="50">
        <v>1</v>
      </c>
      <c r="B3" s="49" t="s">
        <v>47</v>
      </c>
      <c r="C3" s="27"/>
    </row>
    <row r="4" spans="1:3" x14ac:dyDescent="0.5">
      <c r="A4" s="50">
        <v>2</v>
      </c>
      <c r="B4" s="49" t="s">
        <v>48</v>
      </c>
      <c r="C4" s="27" t="s">
        <v>39</v>
      </c>
    </row>
    <row r="5" spans="1:3" x14ac:dyDescent="0.5">
      <c r="A5" s="50">
        <v>3</v>
      </c>
      <c r="B5" s="49" t="s">
        <v>45</v>
      </c>
      <c r="C5" s="27"/>
    </row>
    <row r="6" spans="1:3" x14ac:dyDescent="0.5">
      <c r="A6" s="50">
        <v>4</v>
      </c>
      <c r="B6" s="49" t="s">
        <v>49</v>
      </c>
      <c r="C6" s="27"/>
    </row>
    <row r="7" spans="1:3" x14ac:dyDescent="0.5">
      <c r="A7" s="50">
        <v>5</v>
      </c>
      <c r="B7" s="49" t="s">
        <v>50</v>
      </c>
      <c r="C7" s="27"/>
    </row>
    <row r="8" spans="1:3" x14ac:dyDescent="0.5">
      <c r="A8" s="50">
        <v>6</v>
      </c>
      <c r="B8" s="49" t="s">
        <v>51</v>
      </c>
      <c r="C8" s="27" t="s">
        <v>39</v>
      </c>
    </row>
    <row r="9" spans="1:3" x14ac:dyDescent="0.5">
      <c r="A9" s="50">
        <v>7</v>
      </c>
      <c r="B9" s="49" t="s">
        <v>52</v>
      </c>
      <c r="C9" s="27"/>
    </row>
    <row r="10" spans="1:3" x14ac:dyDescent="0.5">
      <c r="A10" s="50">
        <v>8</v>
      </c>
      <c r="B10" s="49" t="s">
        <v>53</v>
      </c>
      <c r="C10" s="27" t="s">
        <v>39</v>
      </c>
    </row>
    <row r="11" spans="1:3" ht="25.35" x14ac:dyDescent="0.5">
      <c r="A11" s="50">
        <v>9</v>
      </c>
      <c r="B11" s="49" t="s">
        <v>61</v>
      </c>
      <c r="C11" s="27"/>
    </row>
    <row r="12" spans="1:3" ht="25.35" x14ac:dyDescent="0.5">
      <c r="A12" s="50">
        <v>10</v>
      </c>
      <c r="B12" s="49" t="s">
        <v>62</v>
      </c>
      <c r="C12" s="27"/>
    </row>
    <row r="13" spans="1:3" ht="25.35" x14ac:dyDescent="0.5">
      <c r="A13" s="50">
        <v>11</v>
      </c>
      <c r="B13" s="49" t="s">
        <v>63</v>
      </c>
      <c r="C13" s="27"/>
    </row>
    <row r="14" spans="1:3" x14ac:dyDescent="0.5">
      <c r="A14" s="50">
        <v>12</v>
      </c>
      <c r="B14" s="49" t="s">
        <v>65</v>
      </c>
      <c r="C14" s="27"/>
    </row>
    <row r="15" spans="1:3" x14ac:dyDescent="0.5">
      <c r="A15" s="50">
        <v>13</v>
      </c>
      <c r="B15" s="49" t="s">
        <v>153</v>
      </c>
      <c r="C15" s="27"/>
    </row>
    <row r="16" spans="1:3" x14ac:dyDescent="0.5">
      <c r="A16" s="50">
        <v>14</v>
      </c>
      <c r="B16" s="49" t="s">
        <v>162</v>
      </c>
      <c r="C16" s="23"/>
    </row>
    <row r="17" spans="1:3" x14ac:dyDescent="0.5">
      <c r="A17" s="50">
        <v>15</v>
      </c>
      <c r="B17" s="49" t="s">
        <v>154</v>
      </c>
      <c r="C17" s="23"/>
    </row>
    <row r="18" spans="1:3" x14ac:dyDescent="0.5">
      <c r="A18" s="50">
        <v>16</v>
      </c>
      <c r="B18" s="49" t="s">
        <v>245</v>
      </c>
      <c r="C18" s="23"/>
    </row>
    <row r="19" spans="1:3" x14ac:dyDescent="0.5">
      <c r="A19" s="50">
        <v>17</v>
      </c>
      <c r="B19" s="49" t="s">
        <v>6</v>
      </c>
      <c r="C19" s="23"/>
    </row>
    <row r="20" spans="1:3" x14ac:dyDescent="0.5">
      <c r="A20" s="50">
        <v>18</v>
      </c>
      <c r="B20"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C26"/>
  <sheetViews>
    <sheetView workbookViewId="0">
      <selection activeCell="A2" sqref="A2:G2"/>
    </sheetView>
  </sheetViews>
  <sheetFormatPr baseColWidth="10" defaultColWidth="11.46875" defaultRowHeight="15.35" x14ac:dyDescent="0.5"/>
  <cols>
    <col min="1" max="1" width="13.1171875" style="51" customWidth="1"/>
    <col min="2" max="2" width="62.87890625" style="51" customWidth="1"/>
    <col min="3" max="16384" width="11.46875" style="51"/>
  </cols>
  <sheetData>
    <row r="1" spans="1:3" ht="15.7" thickBot="1" x14ac:dyDescent="0.55000000000000004">
      <c r="A1" s="51" t="s">
        <v>43</v>
      </c>
      <c r="B1" s="52">
        <v>23</v>
      </c>
      <c r="C1" s="51">
        <f>MAX($A$3:$A$26)-1</f>
        <v>22</v>
      </c>
    </row>
    <row r="2" spans="1:3" ht="15.7" thickTop="1" x14ac:dyDescent="0.5">
      <c r="A2" s="53" t="s">
        <v>35</v>
      </c>
      <c r="B2" s="53" t="s">
        <v>36</v>
      </c>
      <c r="C2" s="51" t="s">
        <v>37</v>
      </c>
    </row>
    <row r="3" spans="1:3" x14ac:dyDescent="0.5">
      <c r="A3" s="54">
        <v>1</v>
      </c>
      <c r="B3" s="49" t="s">
        <v>47</v>
      </c>
      <c r="C3" s="49"/>
    </row>
    <row r="4" spans="1:3" x14ac:dyDescent="0.5">
      <c r="A4" s="54">
        <v>2</v>
      </c>
      <c r="B4" s="49" t="s">
        <v>48</v>
      </c>
      <c r="C4" s="49" t="s">
        <v>39</v>
      </c>
    </row>
    <row r="5" spans="1:3" x14ac:dyDescent="0.5">
      <c r="A5" s="54">
        <v>3</v>
      </c>
      <c r="B5" s="49" t="s">
        <v>55</v>
      </c>
      <c r="C5" s="49"/>
    </row>
    <row r="6" spans="1:3" x14ac:dyDescent="0.5">
      <c r="A6" s="54">
        <v>4</v>
      </c>
      <c r="B6" s="49" t="s">
        <v>58</v>
      </c>
      <c r="C6" s="49" t="s">
        <v>39</v>
      </c>
    </row>
    <row r="7" spans="1:3" x14ac:dyDescent="0.5">
      <c r="A7" s="54">
        <v>5</v>
      </c>
      <c r="B7" s="49" t="s">
        <v>56</v>
      </c>
      <c r="C7" s="49"/>
    </row>
    <row r="8" spans="1:3" x14ac:dyDescent="0.5">
      <c r="A8" s="54">
        <v>6</v>
      </c>
      <c r="B8" s="49" t="s">
        <v>59</v>
      </c>
      <c r="C8" s="49" t="s">
        <v>39</v>
      </c>
    </row>
    <row r="9" spans="1:3" x14ac:dyDescent="0.5">
      <c r="A9" s="54">
        <v>7</v>
      </c>
      <c r="B9" s="49" t="s">
        <v>57</v>
      </c>
      <c r="C9" s="49"/>
    </row>
    <row r="10" spans="1:3" ht="25.35" x14ac:dyDescent="0.5">
      <c r="A10" s="54">
        <v>8</v>
      </c>
      <c r="B10" s="49" t="s">
        <v>60</v>
      </c>
      <c r="C10" s="49" t="s">
        <v>39</v>
      </c>
    </row>
    <row r="11" spans="1:3" x14ac:dyDescent="0.5">
      <c r="A11" s="54">
        <v>9</v>
      </c>
      <c r="B11" s="49" t="s">
        <v>45</v>
      </c>
      <c r="C11" s="49"/>
    </row>
    <row r="12" spans="1:3" x14ac:dyDescent="0.5">
      <c r="A12" s="54">
        <v>10</v>
      </c>
      <c r="B12" s="49" t="s">
        <v>54</v>
      </c>
      <c r="C12" s="49"/>
    </row>
    <row r="13" spans="1:3" x14ac:dyDescent="0.5">
      <c r="A13" s="54">
        <v>11</v>
      </c>
      <c r="B13" s="49" t="s">
        <v>46</v>
      </c>
      <c r="C13" s="49"/>
    </row>
    <row r="14" spans="1:3" x14ac:dyDescent="0.5">
      <c r="A14" s="54">
        <v>12</v>
      </c>
      <c r="B14" s="49" t="s">
        <v>66</v>
      </c>
      <c r="C14" s="49"/>
    </row>
    <row r="15" spans="1:3" x14ac:dyDescent="0.5">
      <c r="A15" s="54">
        <v>13</v>
      </c>
      <c r="B15" s="49" t="s">
        <v>67</v>
      </c>
      <c r="C15" s="49"/>
    </row>
    <row r="16" spans="1:3" x14ac:dyDescent="0.5">
      <c r="A16" s="54">
        <v>14</v>
      </c>
      <c r="B16" s="49" t="s">
        <v>68</v>
      </c>
      <c r="C16" s="49"/>
    </row>
    <row r="17" spans="1:3" x14ac:dyDescent="0.5">
      <c r="A17" s="54">
        <v>15</v>
      </c>
      <c r="B17" s="49" t="s">
        <v>69</v>
      </c>
      <c r="C17" s="49"/>
    </row>
    <row r="18" spans="1:3" x14ac:dyDescent="0.5">
      <c r="A18" s="54">
        <v>16</v>
      </c>
      <c r="B18" s="49" t="s">
        <v>107</v>
      </c>
      <c r="C18" s="49"/>
    </row>
    <row r="19" spans="1:3" x14ac:dyDescent="0.5">
      <c r="A19" s="54">
        <v>17</v>
      </c>
      <c r="B19" s="49" t="s">
        <v>165</v>
      </c>
      <c r="C19" s="49"/>
    </row>
    <row r="20" spans="1:3" x14ac:dyDescent="0.5">
      <c r="A20" s="54">
        <v>18</v>
      </c>
      <c r="B20" s="49" t="s">
        <v>246</v>
      </c>
      <c r="C20" s="49"/>
    </row>
    <row r="21" spans="1:3" x14ac:dyDescent="0.5">
      <c r="A21" s="54">
        <v>19</v>
      </c>
      <c r="B21" s="49" t="s">
        <v>127</v>
      </c>
      <c r="C21" s="49"/>
    </row>
    <row r="22" spans="1:3" x14ac:dyDescent="0.5">
      <c r="A22" s="54">
        <v>20</v>
      </c>
      <c r="B22" s="49" t="s">
        <v>247</v>
      </c>
      <c r="C22" s="49"/>
    </row>
    <row r="23" spans="1:3" x14ac:dyDescent="0.5">
      <c r="A23" s="54">
        <v>21</v>
      </c>
      <c r="B23" s="49" t="s">
        <v>259</v>
      </c>
      <c r="C23" s="49"/>
    </row>
    <row r="24" spans="1:3" x14ac:dyDescent="0.5">
      <c r="A24" s="54">
        <v>22</v>
      </c>
      <c r="B24" s="49" t="s">
        <v>6</v>
      </c>
      <c r="C24" s="49"/>
    </row>
    <row r="25" spans="1:3" x14ac:dyDescent="0.5">
      <c r="A25" s="54">
        <v>23</v>
      </c>
    </row>
    <row r="26" spans="1:3" x14ac:dyDescent="0.5">
      <c r="A26"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9"/>
  <dimension ref="A1:C17"/>
  <sheetViews>
    <sheetView workbookViewId="0">
      <selection activeCell="A2" sqref="A2:G2"/>
    </sheetView>
  </sheetViews>
  <sheetFormatPr baseColWidth="10" defaultColWidth="11.46875" defaultRowHeight="15.35" x14ac:dyDescent="0.5"/>
  <cols>
    <col min="1" max="1" width="13.1171875" style="51" customWidth="1"/>
    <col min="2" max="2" width="55.1171875" style="51" customWidth="1"/>
    <col min="3" max="16384" width="11.46875" style="51"/>
  </cols>
  <sheetData>
    <row r="1" spans="1:3" ht="15.7" thickBot="1" x14ac:dyDescent="0.55000000000000004">
      <c r="A1" s="51" t="s">
        <v>110</v>
      </c>
      <c r="B1" s="52">
        <v>15</v>
      </c>
      <c r="C1" s="51">
        <f>MAX($A$3:$A$17)-1</f>
        <v>14</v>
      </c>
    </row>
    <row r="2" spans="1:3" ht="15.7" thickTop="1" x14ac:dyDescent="0.5">
      <c r="A2" s="53" t="s">
        <v>35</v>
      </c>
      <c r="B2" s="53" t="s">
        <v>36</v>
      </c>
      <c r="C2" s="51" t="s">
        <v>37</v>
      </c>
    </row>
    <row r="3" spans="1:3" x14ac:dyDescent="0.5">
      <c r="A3" s="49">
        <v>1</v>
      </c>
      <c r="B3" s="60" t="s">
        <v>125</v>
      </c>
      <c r="C3" s="55"/>
    </row>
    <row r="4" spans="1:3" x14ac:dyDescent="0.5">
      <c r="A4" s="49">
        <v>2</v>
      </c>
      <c r="B4" s="60" t="s">
        <v>126</v>
      </c>
      <c r="C4" s="56" t="s">
        <v>39</v>
      </c>
    </row>
    <row r="5" spans="1:3" ht="28" x14ac:dyDescent="0.5">
      <c r="A5" s="49">
        <v>3</v>
      </c>
      <c r="B5" s="60" t="s">
        <v>129</v>
      </c>
      <c r="C5" s="56"/>
    </row>
    <row r="6" spans="1:3" x14ac:dyDescent="0.5">
      <c r="A6" s="49">
        <v>4</v>
      </c>
      <c r="B6" s="60" t="s">
        <v>127</v>
      </c>
      <c r="C6" s="25"/>
    </row>
    <row r="7" spans="1:3" x14ac:dyDescent="0.5">
      <c r="A7" s="49">
        <v>5</v>
      </c>
      <c r="B7" s="60" t="s">
        <v>130</v>
      </c>
      <c r="C7" s="25"/>
    </row>
    <row r="8" spans="1:3" x14ac:dyDescent="0.5">
      <c r="A8" s="49">
        <v>6</v>
      </c>
      <c r="B8" s="60" t="s">
        <v>128</v>
      </c>
      <c r="C8" s="25"/>
    </row>
    <row r="9" spans="1:3" x14ac:dyDescent="0.5">
      <c r="A9" s="49">
        <v>7</v>
      </c>
      <c r="B9" s="60" t="s">
        <v>163</v>
      </c>
      <c r="C9" s="25"/>
    </row>
    <row r="10" spans="1:3" x14ac:dyDescent="0.5">
      <c r="A10" s="49">
        <v>8</v>
      </c>
      <c r="B10" s="60" t="s">
        <v>166</v>
      </c>
      <c r="C10" s="25"/>
    </row>
    <row r="11" spans="1:3" x14ac:dyDescent="0.5">
      <c r="A11" s="49">
        <v>9</v>
      </c>
      <c r="B11" s="60" t="s">
        <v>248</v>
      </c>
      <c r="C11" s="25"/>
    </row>
    <row r="12" spans="1:3" ht="56" x14ac:dyDescent="0.5">
      <c r="A12" s="49">
        <v>10</v>
      </c>
      <c r="B12" s="54" t="s">
        <v>260</v>
      </c>
      <c r="C12" s="25"/>
    </row>
    <row r="13" spans="1:3" ht="28" x14ac:dyDescent="0.5">
      <c r="A13" s="49">
        <v>11</v>
      </c>
      <c r="B13" s="60" t="s">
        <v>261</v>
      </c>
      <c r="C13" s="25"/>
    </row>
    <row r="14" spans="1:3" x14ac:dyDescent="0.5">
      <c r="A14" s="49">
        <v>12</v>
      </c>
      <c r="B14" s="54" t="s">
        <v>281</v>
      </c>
      <c r="C14" s="25"/>
    </row>
    <row r="15" spans="1:3" ht="28" x14ac:dyDescent="0.5">
      <c r="A15" s="49">
        <v>13</v>
      </c>
      <c r="B15" s="54" t="s">
        <v>280</v>
      </c>
      <c r="C15" s="25" t="s">
        <v>39</v>
      </c>
    </row>
    <row r="16" spans="1:3" x14ac:dyDescent="0.5">
      <c r="A16" s="49">
        <v>14</v>
      </c>
      <c r="B16" s="49" t="s">
        <v>64</v>
      </c>
    </row>
    <row r="17" spans="1:2" x14ac:dyDescent="0.5">
      <c r="A17" s="49">
        <v>15</v>
      </c>
      <c r="B17"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F32"/>
  <sheetViews>
    <sheetView workbookViewId="0">
      <selection activeCell="A2" sqref="A2:G2"/>
    </sheetView>
  </sheetViews>
  <sheetFormatPr baseColWidth="10" defaultColWidth="11.46875" defaultRowHeight="15.35" x14ac:dyDescent="0.5"/>
  <cols>
    <col min="1" max="1" width="13.1171875" style="51" customWidth="1"/>
    <col min="2" max="2" width="55.1171875" style="51" customWidth="1"/>
    <col min="3" max="16384" width="11.46875" style="51"/>
  </cols>
  <sheetData>
    <row r="1" spans="1:6" ht="15.7" thickBot="1" x14ac:dyDescent="0.55000000000000004">
      <c r="A1" s="51" t="s">
        <v>265</v>
      </c>
      <c r="B1" s="52"/>
      <c r="C1" s="51">
        <f>MAX($A$3:$A$32)-1</f>
        <v>29</v>
      </c>
      <c r="D1" s="51">
        <v>30</v>
      </c>
      <c r="E1" s="51">
        <v>30</v>
      </c>
      <c r="F1" s="51">
        <v>30</v>
      </c>
    </row>
    <row r="2" spans="1:6" ht="15.7" thickTop="1" x14ac:dyDescent="0.5">
      <c r="A2" s="53" t="s">
        <v>35</v>
      </c>
      <c r="B2" s="53" t="s">
        <v>36</v>
      </c>
      <c r="D2" s="51" t="s">
        <v>147</v>
      </c>
      <c r="E2" s="51" t="s">
        <v>148</v>
      </c>
      <c r="F2" s="51" t="s">
        <v>114</v>
      </c>
    </row>
    <row r="3" spans="1:6" x14ac:dyDescent="0.5">
      <c r="A3" s="27">
        <v>1</v>
      </c>
      <c r="B3" s="27" t="s">
        <v>136</v>
      </c>
      <c r="C3" s="61"/>
    </row>
    <row r="4" spans="1:6" x14ac:dyDescent="0.5">
      <c r="A4" s="27">
        <v>2</v>
      </c>
      <c r="B4" s="27" t="s">
        <v>137</v>
      </c>
      <c r="C4" s="62" t="s">
        <v>39</v>
      </c>
    </row>
    <row r="5" spans="1:6" x14ac:dyDescent="0.5">
      <c r="A5" s="27">
        <v>3</v>
      </c>
      <c r="B5" s="27" t="s">
        <v>115</v>
      </c>
      <c r="C5" s="62"/>
    </row>
    <row r="6" spans="1:6" x14ac:dyDescent="0.5">
      <c r="A6" s="27">
        <v>4</v>
      </c>
      <c r="B6" s="27" t="s">
        <v>116</v>
      </c>
      <c r="C6" s="62" t="s">
        <v>39</v>
      </c>
    </row>
    <row r="7" spans="1:6" ht="25.35" x14ac:dyDescent="0.5">
      <c r="A7" s="27">
        <v>5</v>
      </c>
      <c r="B7" s="27" t="s">
        <v>117</v>
      </c>
      <c r="C7" s="62"/>
    </row>
    <row r="8" spans="1:6" ht="25.35" x14ac:dyDescent="0.5">
      <c r="A8" s="27">
        <v>6</v>
      </c>
      <c r="B8" s="27" t="s">
        <v>138</v>
      </c>
      <c r="C8" s="62"/>
    </row>
    <row r="9" spans="1:6" ht="25.35" x14ac:dyDescent="0.5">
      <c r="A9" s="27">
        <v>7</v>
      </c>
      <c r="B9" s="27" t="s">
        <v>139</v>
      </c>
      <c r="C9" s="62"/>
    </row>
    <row r="10" spans="1:6" x14ac:dyDescent="0.5">
      <c r="A10" s="27">
        <v>8</v>
      </c>
      <c r="B10" s="27" t="s">
        <v>118</v>
      </c>
      <c r="C10" s="62"/>
    </row>
    <row r="11" spans="1:6" x14ac:dyDescent="0.5">
      <c r="A11" s="27">
        <v>9</v>
      </c>
      <c r="B11" s="27" t="s">
        <v>119</v>
      </c>
      <c r="C11" s="62"/>
    </row>
    <row r="12" spans="1:6" x14ac:dyDescent="0.5">
      <c r="A12" s="27">
        <v>10</v>
      </c>
      <c r="B12" s="27" t="s">
        <v>120</v>
      </c>
      <c r="C12" s="62"/>
    </row>
    <row r="13" spans="1:6" x14ac:dyDescent="0.5">
      <c r="A13" s="27">
        <v>11</v>
      </c>
      <c r="B13" s="27" t="s">
        <v>121</v>
      </c>
      <c r="C13" s="62"/>
    </row>
    <row r="14" spans="1:6" x14ac:dyDescent="0.5">
      <c r="A14" s="27">
        <v>12</v>
      </c>
      <c r="B14" s="27" t="s">
        <v>140</v>
      </c>
      <c r="C14" s="62"/>
    </row>
    <row r="15" spans="1:6" ht="25.35" x14ac:dyDescent="0.5">
      <c r="A15" s="27">
        <v>13</v>
      </c>
      <c r="B15" s="27" t="s">
        <v>141</v>
      </c>
      <c r="C15" s="62"/>
    </row>
    <row r="16" spans="1:6" x14ac:dyDescent="0.5">
      <c r="A16" s="27">
        <v>14</v>
      </c>
      <c r="B16" s="27" t="s">
        <v>142</v>
      </c>
      <c r="C16" s="62"/>
    </row>
    <row r="17" spans="1:3" x14ac:dyDescent="0.5">
      <c r="A17" s="27">
        <v>15</v>
      </c>
      <c r="B17" s="27" t="s">
        <v>122</v>
      </c>
      <c r="C17" s="62"/>
    </row>
    <row r="18" spans="1:3" x14ac:dyDescent="0.5">
      <c r="A18" s="27">
        <v>16</v>
      </c>
      <c r="B18" s="27" t="s">
        <v>123</v>
      </c>
      <c r="C18" s="62"/>
    </row>
    <row r="19" spans="1:3" x14ac:dyDescent="0.5">
      <c r="A19" s="27">
        <v>17</v>
      </c>
      <c r="B19" s="27" t="s">
        <v>124</v>
      </c>
      <c r="C19" s="62"/>
    </row>
    <row r="20" spans="1:3" x14ac:dyDescent="0.5">
      <c r="A20" s="27">
        <v>18</v>
      </c>
      <c r="B20" s="27" t="s">
        <v>143</v>
      </c>
      <c r="C20" s="62"/>
    </row>
    <row r="21" spans="1:3" x14ac:dyDescent="0.5">
      <c r="A21" s="27">
        <v>19</v>
      </c>
      <c r="B21" s="27" t="s">
        <v>144</v>
      </c>
      <c r="C21" s="62"/>
    </row>
    <row r="22" spans="1:3" x14ac:dyDescent="0.5">
      <c r="A22" s="27">
        <v>20</v>
      </c>
      <c r="B22" s="27" t="s">
        <v>145</v>
      </c>
      <c r="C22" s="62"/>
    </row>
    <row r="23" spans="1:3" x14ac:dyDescent="0.5">
      <c r="A23" s="27">
        <v>21</v>
      </c>
      <c r="B23" s="27" t="s">
        <v>146</v>
      </c>
      <c r="C23" s="62"/>
    </row>
    <row r="24" spans="1:3" x14ac:dyDescent="0.5">
      <c r="A24" s="27">
        <v>22</v>
      </c>
      <c r="B24" s="27" t="s">
        <v>155</v>
      </c>
      <c r="C24" s="62"/>
    </row>
    <row r="25" spans="1:3" x14ac:dyDescent="0.5">
      <c r="A25" s="27">
        <v>23</v>
      </c>
      <c r="B25" s="27" t="s">
        <v>156</v>
      </c>
      <c r="C25" s="62"/>
    </row>
    <row r="26" spans="1:3" x14ac:dyDescent="0.5">
      <c r="A26" s="27">
        <v>24</v>
      </c>
      <c r="B26" s="27" t="s">
        <v>157</v>
      </c>
      <c r="C26" s="62"/>
    </row>
    <row r="27" spans="1:3" x14ac:dyDescent="0.5">
      <c r="A27" s="27">
        <v>25</v>
      </c>
      <c r="B27" s="27" t="s">
        <v>164</v>
      </c>
      <c r="C27" s="62"/>
    </row>
    <row r="28" spans="1:3" x14ac:dyDescent="0.5">
      <c r="A28" s="27">
        <v>26</v>
      </c>
      <c r="B28" s="27" t="s">
        <v>262</v>
      </c>
      <c r="C28" s="62"/>
    </row>
    <row r="29" spans="1:3" x14ac:dyDescent="0.5">
      <c r="A29" s="27">
        <v>27</v>
      </c>
      <c r="B29" s="27" t="s">
        <v>263</v>
      </c>
      <c r="C29" s="62"/>
    </row>
    <row r="30" spans="1:3" x14ac:dyDescent="0.5">
      <c r="A30" s="27">
        <v>28</v>
      </c>
      <c r="B30" s="27" t="s">
        <v>264</v>
      </c>
      <c r="C30" s="62"/>
    </row>
    <row r="31" spans="1:3" x14ac:dyDescent="0.5">
      <c r="A31" s="27">
        <v>29</v>
      </c>
      <c r="B31" s="27" t="s">
        <v>64</v>
      </c>
      <c r="C31" s="20"/>
    </row>
    <row r="32" spans="1:3" x14ac:dyDescent="0.5">
      <c r="A32" s="27">
        <v>30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C10"/>
  <sheetViews>
    <sheetView workbookViewId="0">
      <selection activeCell="A2" sqref="A2:G2"/>
    </sheetView>
  </sheetViews>
  <sheetFormatPr baseColWidth="10" defaultColWidth="11.46875" defaultRowHeight="15.35" x14ac:dyDescent="0.5"/>
  <cols>
    <col min="1" max="1" width="19.46875" style="20" customWidth="1"/>
    <col min="2" max="2" width="55.1171875" style="19" customWidth="1"/>
    <col min="3" max="16384" width="11.46875" style="20"/>
  </cols>
  <sheetData>
    <row r="1" spans="1:3" ht="15.7" thickBot="1" x14ac:dyDescent="0.55000000000000004">
      <c r="A1" s="11" t="s">
        <v>169</v>
      </c>
      <c r="B1" s="26">
        <v>7</v>
      </c>
      <c r="C1" s="20">
        <f>MAX($A$3:$A$10)-1</f>
        <v>7</v>
      </c>
    </row>
    <row r="2" spans="1:3" ht="15.7" thickTop="1" x14ac:dyDescent="0.5">
      <c r="A2" s="24" t="s">
        <v>35</v>
      </c>
      <c r="B2" s="21" t="s">
        <v>36</v>
      </c>
      <c r="C2" s="20" t="s">
        <v>37</v>
      </c>
    </row>
    <row r="3" spans="1:3" x14ac:dyDescent="0.5">
      <c r="A3" s="22">
        <v>1</v>
      </c>
      <c r="B3" s="27" t="s">
        <v>225</v>
      </c>
      <c r="C3" s="23"/>
    </row>
    <row r="4" spans="1:3" x14ac:dyDescent="0.5">
      <c r="A4" s="22">
        <v>2</v>
      </c>
      <c r="B4" s="27" t="s">
        <v>226</v>
      </c>
      <c r="C4" s="23"/>
    </row>
    <row r="5" spans="1:3" x14ac:dyDescent="0.5">
      <c r="A5" s="22">
        <v>3</v>
      </c>
      <c r="B5" s="27" t="s">
        <v>249</v>
      </c>
      <c r="C5" s="23"/>
    </row>
    <row r="6" spans="1:3" x14ac:dyDescent="0.5">
      <c r="A6" s="22">
        <v>4</v>
      </c>
      <c r="B6" s="27" t="s">
        <v>250</v>
      </c>
      <c r="C6" s="23"/>
    </row>
    <row r="7" spans="1:3" x14ac:dyDescent="0.5">
      <c r="A7" s="22">
        <v>5</v>
      </c>
      <c r="B7" s="27" t="s">
        <v>251</v>
      </c>
      <c r="C7" s="23"/>
    </row>
    <row r="8" spans="1:3" x14ac:dyDescent="0.5">
      <c r="A8" s="22">
        <v>6</v>
      </c>
      <c r="B8" s="27" t="s">
        <v>279</v>
      </c>
      <c r="C8" s="23"/>
    </row>
    <row r="9" spans="1:3" x14ac:dyDescent="0.5">
      <c r="A9" s="22">
        <v>7</v>
      </c>
      <c r="B9" s="27" t="s">
        <v>6</v>
      </c>
      <c r="C9" s="23"/>
    </row>
    <row r="10" spans="1:3" x14ac:dyDescent="0.5">
      <c r="A10" s="22">
        <v>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0"/>
  <sheetViews>
    <sheetView workbookViewId="0">
      <selection activeCell="A2" sqref="A2:G2"/>
    </sheetView>
  </sheetViews>
  <sheetFormatPr baseColWidth="10" defaultColWidth="11.46875" defaultRowHeight="15.35" x14ac:dyDescent="0.5"/>
  <cols>
    <col min="1" max="1" width="19.46875" style="20" customWidth="1"/>
    <col min="2" max="2" width="55.1171875" style="19" customWidth="1"/>
    <col min="3" max="16384" width="11.46875" style="20"/>
  </cols>
  <sheetData>
    <row r="1" spans="1:3" ht="15.7" thickBot="1" x14ac:dyDescent="0.55000000000000004">
      <c r="A1" s="11" t="s">
        <v>151</v>
      </c>
      <c r="B1" s="26">
        <v>8</v>
      </c>
      <c r="C1" s="20">
        <f>MAX($A$3:$A$10)-1</f>
        <v>7</v>
      </c>
    </row>
    <row r="2" spans="1:3" ht="15.7" thickTop="1" x14ac:dyDescent="0.5">
      <c r="A2" s="24" t="s">
        <v>35</v>
      </c>
      <c r="B2" s="21" t="s">
        <v>36</v>
      </c>
      <c r="C2" s="20" t="s">
        <v>37</v>
      </c>
    </row>
    <row r="3" spans="1:3" x14ac:dyDescent="0.5">
      <c r="A3" s="22">
        <v>1</v>
      </c>
      <c r="B3" s="27" t="s">
        <v>158</v>
      </c>
      <c r="C3" s="23"/>
    </row>
    <row r="4" spans="1:3" ht="25.35" x14ac:dyDescent="0.5">
      <c r="A4" s="22">
        <v>2</v>
      </c>
      <c r="B4" s="27" t="s">
        <v>159</v>
      </c>
      <c r="C4" s="23"/>
    </row>
    <row r="5" spans="1:3" ht="25.35" x14ac:dyDescent="0.5">
      <c r="A5" s="22">
        <v>3</v>
      </c>
      <c r="B5" s="27" t="s">
        <v>160</v>
      </c>
      <c r="C5" s="23"/>
    </row>
    <row r="6" spans="1:3" x14ac:dyDescent="0.5">
      <c r="A6" s="22">
        <v>4</v>
      </c>
      <c r="B6" s="27" t="s">
        <v>161</v>
      </c>
      <c r="C6" s="23"/>
    </row>
    <row r="7" spans="1:3" x14ac:dyDescent="0.5">
      <c r="A7" s="22">
        <v>5</v>
      </c>
      <c r="B7" s="27" t="s">
        <v>167</v>
      </c>
      <c r="C7" s="23"/>
    </row>
    <row r="8" spans="1:3" x14ac:dyDescent="0.5">
      <c r="A8" s="22">
        <v>6</v>
      </c>
      <c r="B8" s="27" t="s">
        <v>168</v>
      </c>
      <c r="C8" s="23"/>
    </row>
    <row r="9" spans="1:3" x14ac:dyDescent="0.5">
      <c r="A9" s="22">
        <v>7</v>
      </c>
      <c r="B9" s="27" t="s">
        <v>6</v>
      </c>
      <c r="C9" s="23"/>
    </row>
    <row r="10" spans="1:3" x14ac:dyDescent="0.5">
      <c r="A10" s="22">
        <v>8</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6875" defaultRowHeight="14" x14ac:dyDescent="0.45"/>
  <cols>
    <col min="1" max="16384" width="11.46875" style="7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82CE-EB39-4822-80DD-BFAD54F07F9B}">
  <dimension ref="A1:C7"/>
  <sheetViews>
    <sheetView workbookViewId="0">
      <selection sqref="A1:H1"/>
    </sheetView>
  </sheetViews>
  <sheetFormatPr baseColWidth="10" defaultColWidth="11.41015625" defaultRowHeight="14" x14ac:dyDescent="0.45"/>
  <cols>
    <col min="1" max="3" width="27.52734375" style="130" customWidth="1"/>
    <col min="4" max="16384" width="11.41015625" style="130"/>
  </cols>
  <sheetData>
    <row r="1" spans="1:3" s="127" customFormat="1" ht="15" x14ac:dyDescent="0.45">
      <c r="A1" s="126" t="s">
        <v>72</v>
      </c>
      <c r="B1" s="126"/>
      <c r="C1" s="126"/>
    </row>
    <row r="2" spans="1:3" s="127" customFormat="1" ht="79.7" customHeight="1" x14ac:dyDescent="0.45">
      <c r="A2" s="128" t="s">
        <v>288</v>
      </c>
      <c r="B2" s="129"/>
      <c r="C2" s="129"/>
    </row>
    <row r="3" spans="1:3" s="127" customFormat="1" ht="66.2" customHeight="1" x14ac:dyDescent="0.45">
      <c r="A3" s="128" t="s">
        <v>94</v>
      </c>
      <c r="B3" s="129"/>
      <c r="C3" s="129"/>
    </row>
    <row r="4" spans="1:3" s="127" customFormat="1" ht="45" customHeight="1" x14ac:dyDescent="0.45">
      <c r="A4" s="128" t="s">
        <v>73</v>
      </c>
      <c r="B4" s="129"/>
      <c r="C4" s="129"/>
    </row>
    <row r="5" spans="1:3" s="127" customFormat="1" ht="45" customHeight="1" x14ac:dyDescent="0.45">
      <c r="A5" s="128" t="s">
        <v>95</v>
      </c>
      <c r="B5" s="128"/>
      <c r="C5" s="128"/>
    </row>
    <row r="6" spans="1:3" s="127" customFormat="1" ht="70.099999999999994" customHeight="1" x14ac:dyDescent="0.45">
      <c r="A6" s="128" t="s">
        <v>96</v>
      </c>
      <c r="B6" s="129"/>
      <c r="C6" s="129"/>
    </row>
    <row r="7" spans="1:3" s="127" customFormat="1" ht="65.25" customHeight="1" x14ac:dyDescent="0.45">
      <c r="A7" s="128" t="s">
        <v>98</v>
      </c>
      <c r="B7" s="129"/>
      <c r="C7" s="12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4034-0EF3-47D4-8D62-65CFE61400CB}">
  <dimension ref="A1:D16"/>
  <sheetViews>
    <sheetView topLeftCell="A6" workbookViewId="0"/>
  </sheetViews>
  <sheetFormatPr baseColWidth="10" defaultColWidth="11.41015625" defaultRowHeight="15.35" x14ac:dyDescent="0.5"/>
  <cols>
    <col min="1" max="3" width="27.52734375" style="136" customWidth="1"/>
    <col min="4" max="16384" width="11.41015625" style="136"/>
  </cols>
  <sheetData>
    <row r="1" spans="1:4" s="132" customFormat="1" x14ac:dyDescent="0.45">
      <c r="A1" s="131" t="s">
        <v>12</v>
      </c>
      <c r="B1" s="131"/>
      <c r="C1" s="131"/>
      <c r="D1" s="131"/>
    </row>
    <row r="2" spans="1:4" s="132" customFormat="1" ht="72" customHeight="1" x14ac:dyDescent="0.45">
      <c r="A2" s="133" t="s">
        <v>25</v>
      </c>
      <c r="B2" s="134"/>
      <c r="C2" s="134"/>
    </row>
    <row r="3" spans="1:4" s="132" customFormat="1" ht="59.45" customHeight="1" x14ac:dyDescent="0.45">
      <c r="A3" s="133" t="s">
        <v>26</v>
      </c>
      <c r="B3" s="134"/>
      <c r="C3" s="134"/>
    </row>
    <row r="4" spans="1:4" s="132" customFormat="1" ht="108" customHeight="1" x14ac:dyDescent="0.45">
      <c r="A4" s="133" t="s">
        <v>27</v>
      </c>
      <c r="B4" s="134"/>
      <c r="C4" s="134"/>
    </row>
    <row r="5" spans="1:4" s="132" customFormat="1" ht="154.5" customHeight="1" x14ac:dyDescent="0.45">
      <c r="A5" s="133" t="s">
        <v>28</v>
      </c>
      <c r="B5" s="133"/>
      <c r="C5" s="133"/>
    </row>
    <row r="6" spans="1:4" s="132" customFormat="1" ht="141.94999999999999" customHeight="1" x14ac:dyDescent="0.45">
      <c r="A6" s="133" t="s">
        <v>29</v>
      </c>
      <c r="B6" s="133"/>
      <c r="C6" s="133"/>
    </row>
    <row r="7" spans="1:4" s="132" customFormat="1" ht="195.2" customHeight="1" x14ac:dyDescent="0.45">
      <c r="A7" s="133" t="s">
        <v>289</v>
      </c>
      <c r="B7" s="134"/>
      <c r="C7" s="134"/>
    </row>
    <row r="8" spans="1:4" s="132" customFormat="1" ht="79.7" customHeight="1" x14ac:dyDescent="0.45">
      <c r="A8" s="133" t="s">
        <v>71</v>
      </c>
      <c r="B8" s="134"/>
      <c r="C8" s="134"/>
    </row>
    <row r="9" spans="1:4" x14ac:dyDescent="0.5">
      <c r="A9" s="135"/>
      <c r="B9" s="135"/>
      <c r="C9" s="135"/>
    </row>
    <row r="10" spans="1:4" x14ac:dyDescent="0.5">
      <c r="A10" s="135"/>
      <c r="B10" s="135"/>
      <c r="C10" s="135"/>
    </row>
    <row r="11" spans="1:4" x14ac:dyDescent="0.5">
      <c r="A11" s="135"/>
      <c r="B11" s="135"/>
      <c r="C11" s="135"/>
    </row>
    <row r="12" spans="1:4" x14ac:dyDescent="0.5">
      <c r="A12" s="135"/>
      <c r="B12" s="135"/>
      <c r="C12" s="135"/>
    </row>
    <row r="13" spans="1:4" x14ac:dyDescent="0.5">
      <c r="A13" s="135"/>
      <c r="B13" s="135"/>
      <c r="C13" s="135"/>
    </row>
    <row r="14" spans="1:4" x14ac:dyDescent="0.5">
      <c r="A14" s="135"/>
      <c r="B14" s="135"/>
      <c r="C14" s="135"/>
    </row>
    <row r="15" spans="1:4" x14ac:dyDescent="0.5">
      <c r="A15" s="135"/>
      <c r="B15" s="135"/>
      <c r="C15" s="135"/>
    </row>
    <row r="16" spans="1:4" x14ac:dyDescent="0.5">
      <c r="A16" s="135"/>
      <c r="B16" s="135"/>
      <c r="C16" s="135"/>
    </row>
  </sheetData>
  <sheetProtection algorithmName="SHA-512" hashValue="L34DOk4XHIt7YWr5SLtqMPhgrVwufoG7yrfaeSU7eYArkVK5TS/oqlVCW0hJKD0BQQpjWFgzba20h6GbwCidlg==" saltValue="GI0KrkOAXDg/1G4svQx3yA=="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9489-6561-49BC-8FA4-81AB51B00034}">
  <sheetPr>
    <pageSetUpPr fitToPage="1"/>
  </sheetPr>
  <dimension ref="A1:E11"/>
  <sheetViews>
    <sheetView workbookViewId="0">
      <selection sqref="A1:C1"/>
    </sheetView>
  </sheetViews>
  <sheetFormatPr baseColWidth="10" defaultColWidth="11.41015625" defaultRowHeight="15.35" x14ac:dyDescent="0.5"/>
  <cols>
    <col min="1" max="3" width="27.52734375" style="138" customWidth="1"/>
    <col min="4" max="16384" width="11.41015625" style="138"/>
  </cols>
  <sheetData>
    <row r="1" spans="1:5" ht="27.75" customHeight="1" x14ac:dyDescent="0.5">
      <c r="A1" s="137" t="s">
        <v>290</v>
      </c>
      <c r="B1" s="137"/>
      <c r="C1" s="137"/>
    </row>
    <row r="2" spans="1:5" s="139" customFormat="1" ht="100.1" customHeight="1" x14ac:dyDescent="0.45">
      <c r="A2" s="133" t="s">
        <v>291</v>
      </c>
      <c r="B2" s="134"/>
      <c r="C2" s="134"/>
      <c r="E2" s="140"/>
    </row>
    <row r="3" spans="1:5" s="139" customFormat="1" ht="45" customHeight="1" x14ac:dyDescent="0.45">
      <c r="A3" s="133" t="s">
        <v>292</v>
      </c>
      <c r="B3" s="134"/>
      <c r="C3" s="134"/>
      <c r="E3" s="140"/>
    </row>
    <row r="4" spans="1:5" s="139" customFormat="1" ht="66.75" customHeight="1" x14ac:dyDescent="0.45">
      <c r="A4" s="141" t="s">
        <v>293</v>
      </c>
      <c r="B4" s="142"/>
      <c r="C4" s="143"/>
      <c r="E4" s="140"/>
    </row>
    <row r="5" spans="1:5" ht="30.7" x14ac:dyDescent="0.5">
      <c r="A5" s="144" t="s">
        <v>40</v>
      </c>
      <c r="B5" s="144" t="s">
        <v>70</v>
      </c>
    </row>
    <row r="6" spans="1:5" x14ac:dyDescent="0.5">
      <c r="A6" s="145">
        <v>1379</v>
      </c>
      <c r="B6" s="145">
        <v>1380</v>
      </c>
    </row>
    <row r="7" spans="1:5" x14ac:dyDescent="0.5">
      <c r="A7" s="145">
        <v>179.34</v>
      </c>
      <c r="B7" s="145">
        <v>179</v>
      </c>
    </row>
    <row r="8" spans="1:5" x14ac:dyDescent="0.5">
      <c r="A8" s="145">
        <v>80.12</v>
      </c>
      <c r="B8" s="145">
        <v>80.099999999999994</v>
      </c>
    </row>
    <row r="9" spans="1:5" x14ac:dyDescent="0.5">
      <c r="A9" s="145">
        <v>7.8</v>
      </c>
      <c r="B9" s="146">
        <v>7.8</v>
      </c>
    </row>
    <row r="10" spans="1:5" ht="24" hidden="1" customHeight="1" x14ac:dyDescent="0.5">
      <c r="A10" s="147"/>
      <c r="B10" s="148"/>
      <c r="C10" s="148"/>
    </row>
    <row r="11" spans="1:5" x14ac:dyDescent="0.5">
      <c r="A11" s="145">
        <v>7.8320000000000001E-2</v>
      </c>
      <c r="B11" s="149">
        <v>7.8299999999999995E-2</v>
      </c>
    </row>
  </sheetData>
  <sheetProtection algorithmName="SHA-512" hashValue="mP3DZPRiBo3tRtOhYnxymFIvj3UkO8cDzEu1BXXGQ2ODQ85uSTXbVhT8yeLbsQ9zsBYzgTzD91crkZfLRKLl5w==" saltValue="a3+ngEt83tHdV3ePu8kVN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5B9E6-D9B9-47D1-95A9-8FFCBBA04307}">
  <dimension ref="A1:H20"/>
  <sheetViews>
    <sheetView topLeftCell="A3" zoomScaleNormal="100" workbookViewId="0">
      <selection sqref="A1:H1"/>
    </sheetView>
  </sheetViews>
  <sheetFormatPr baseColWidth="10" defaultColWidth="11.41015625" defaultRowHeight="14" x14ac:dyDescent="0.45"/>
  <cols>
    <col min="1" max="8" width="10.52734375" style="154" customWidth="1"/>
    <col min="9" max="256" width="11.41015625" style="154"/>
    <col min="257" max="264" width="10.52734375" style="154" customWidth="1"/>
    <col min="265" max="512" width="11.41015625" style="154"/>
    <col min="513" max="520" width="10.52734375" style="154" customWidth="1"/>
    <col min="521" max="768" width="11.41015625" style="154"/>
    <col min="769" max="776" width="10.52734375" style="154" customWidth="1"/>
    <col min="777" max="1024" width="11.41015625" style="154"/>
    <col min="1025" max="1032" width="10.52734375" style="154" customWidth="1"/>
    <col min="1033" max="1280" width="11.41015625" style="154"/>
    <col min="1281" max="1288" width="10.52734375" style="154" customWidth="1"/>
    <col min="1289" max="1536" width="11.41015625" style="154"/>
    <col min="1537" max="1544" width="10.52734375" style="154" customWidth="1"/>
    <col min="1545" max="1792" width="11.41015625" style="154"/>
    <col min="1793" max="1800" width="10.52734375" style="154" customWidth="1"/>
    <col min="1801" max="2048" width="11.41015625" style="154"/>
    <col min="2049" max="2056" width="10.52734375" style="154" customWidth="1"/>
    <col min="2057" max="2304" width="11.41015625" style="154"/>
    <col min="2305" max="2312" width="10.52734375" style="154" customWidth="1"/>
    <col min="2313" max="2560" width="11.41015625" style="154"/>
    <col min="2561" max="2568" width="10.52734375" style="154" customWidth="1"/>
    <col min="2569" max="2816" width="11.41015625" style="154"/>
    <col min="2817" max="2824" width="10.52734375" style="154" customWidth="1"/>
    <col min="2825" max="3072" width="11.41015625" style="154"/>
    <col min="3073" max="3080" width="10.52734375" style="154" customWidth="1"/>
    <col min="3081" max="3328" width="11.41015625" style="154"/>
    <col min="3329" max="3336" width="10.52734375" style="154" customWidth="1"/>
    <col min="3337" max="3584" width="11.41015625" style="154"/>
    <col min="3585" max="3592" width="10.52734375" style="154" customWidth="1"/>
    <col min="3593" max="3840" width="11.41015625" style="154"/>
    <col min="3841" max="3848" width="10.52734375" style="154" customWidth="1"/>
    <col min="3849" max="4096" width="11.41015625" style="154"/>
    <col min="4097" max="4104" width="10.52734375" style="154" customWidth="1"/>
    <col min="4105" max="4352" width="11.41015625" style="154"/>
    <col min="4353" max="4360" width="10.52734375" style="154" customWidth="1"/>
    <col min="4361" max="4608" width="11.41015625" style="154"/>
    <col min="4609" max="4616" width="10.52734375" style="154" customWidth="1"/>
    <col min="4617" max="4864" width="11.41015625" style="154"/>
    <col min="4865" max="4872" width="10.52734375" style="154" customWidth="1"/>
    <col min="4873" max="5120" width="11.41015625" style="154"/>
    <col min="5121" max="5128" width="10.52734375" style="154" customWidth="1"/>
    <col min="5129" max="5376" width="11.41015625" style="154"/>
    <col min="5377" max="5384" width="10.52734375" style="154" customWidth="1"/>
    <col min="5385" max="5632" width="11.41015625" style="154"/>
    <col min="5633" max="5640" width="10.52734375" style="154" customWidth="1"/>
    <col min="5641" max="5888" width="11.41015625" style="154"/>
    <col min="5889" max="5896" width="10.52734375" style="154" customWidth="1"/>
    <col min="5897" max="6144" width="11.41015625" style="154"/>
    <col min="6145" max="6152" width="10.52734375" style="154" customWidth="1"/>
    <col min="6153" max="6400" width="11.41015625" style="154"/>
    <col min="6401" max="6408" width="10.52734375" style="154" customWidth="1"/>
    <col min="6409" max="6656" width="11.41015625" style="154"/>
    <col min="6657" max="6664" width="10.52734375" style="154" customWidth="1"/>
    <col min="6665" max="6912" width="11.41015625" style="154"/>
    <col min="6913" max="6920" width="10.52734375" style="154" customWidth="1"/>
    <col min="6921" max="7168" width="11.41015625" style="154"/>
    <col min="7169" max="7176" width="10.52734375" style="154" customWidth="1"/>
    <col min="7177" max="7424" width="11.41015625" style="154"/>
    <col min="7425" max="7432" width="10.52734375" style="154" customWidth="1"/>
    <col min="7433" max="7680" width="11.41015625" style="154"/>
    <col min="7681" max="7688" width="10.52734375" style="154" customWidth="1"/>
    <col min="7689" max="7936" width="11.41015625" style="154"/>
    <col min="7937" max="7944" width="10.52734375" style="154" customWidth="1"/>
    <col min="7945" max="8192" width="11.41015625" style="154"/>
    <col min="8193" max="8200" width="10.52734375" style="154" customWidth="1"/>
    <col min="8201" max="8448" width="11.41015625" style="154"/>
    <col min="8449" max="8456" width="10.52734375" style="154" customWidth="1"/>
    <col min="8457" max="8704" width="11.41015625" style="154"/>
    <col min="8705" max="8712" width="10.52734375" style="154" customWidth="1"/>
    <col min="8713" max="8960" width="11.41015625" style="154"/>
    <col min="8961" max="8968" width="10.52734375" style="154" customWidth="1"/>
    <col min="8969" max="9216" width="11.41015625" style="154"/>
    <col min="9217" max="9224" width="10.52734375" style="154" customWidth="1"/>
    <col min="9225" max="9472" width="11.41015625" style="154"/>
    <col min="9473" max="9480" width="10.52734375" style="154" customWidth="1"/>
    <col min="9481" max="9728" width="11.41015625" style="154"/>
    <col min="9729" max="9736" width="10.52734375" style="154" customWidth="1"/>
    <col min="9737" max="9984" width="11.41015625" style="154"/>
    <col min="9985" max="9992" width="10.52734375" style="154" customWidth="1"/>
    <col min="9993" max="10240" width="11.41015625" style="154"/>
    <col min="10241" max="10248" width="10.52734375" style="154" customWidth="1"/>
    <col min="10249" max="10496" width="11.41015625" style="154"/>
    <col min="10497" max="10504" width="10.52734375" style="154" customWidth="1"/>
    <col min="10505" max="10752" width="11.41015625" style="154"/>
    <col min="10753" max="10760" width="10.52734375" style="154" customWidth="1"/>
    <col min="10761" max="11008" width="11.41015625" style="154"/>
    <col min="11009" max="11016" width="10.52734375" style="154" customWidth="1"/>
    <col min="11017" max="11264" width="11.41015625" style="154"/>
    <col min="11265" max="11272" width="10.52734375" style="154" customWidth="1"/>
    <col min="11273" max="11520" width="11.41015625" style="154"/>
    <col min="11521" max="11528" width="10.52734375" style="154" customWidth="1"/>
    <col min="11529" max="11776" width="11.41015625" style="154"/>
    <col min="11777" max="11784" width="10.52734375" style="154" customWidth="1"/>
    <col min="11785" max="12032" width="11.41015625" style="154"/>
    <col min="12033" max="12040" width="10.52734375" style="154" customWidth="1"/>
    <col min="12041" max="12288" width="11.41015625" style="154"/>
    <col min="12289" max="12296" width="10.52734375" style="154" customWidth="1"/>
    <col min="12297" max="12544" width="11.41015625" style="154"/>
    <col min="12545" max="12552" width="10.52734375" style="154" customWidth="1"/>
    <col min="12553" max="12800" width="11.41015625" style="154"/>
    <col min="12801" max="12808" width="10.52734375" style="154" customWidth="1"/>
    <col min="12809" max="13056" width="11.41015625" style="154"/>
    <col min="13057" max="13064" width="10.52734375" style="154" customWidth="1"/>
    <col min="13065" max="13312" width="11.41015625" style="154"/>
    <col min="13313" max="13320" width="10.52734375" style="154" customWidth="1"/>
    <col min="13321" max="13568" width="11.41015625" style="154"/>
    <col min="13569" max="13576" width="10.52734375" style="154" customWidth="1"/>
    <col min="13577" max="13824" width="11.41015625" style="154"/>
    <col min="13825" max="13832" width="10.52734375" style="154" customWidth="1"/>
    <col min="13833" max="14080" width="11.41015625" style="154"/>
    <col min="14081" max="14088" width="10.52734375" style="154" customWidth="1"/>
    <col min="14089" max="14336" width="11.41015625" style="154"/>
    <col min="14337" max="14344" width="10.52734375" style="154" customWidth="1"/>
    <col min="14345" max="14592" width="11.41015625" style="154"/>
    <col min="14593" max="14600" width="10.52734375" style="154" customWidth="1"/>
    <col min="14601" max="14848" width="11.41015625" style="154"/>
    <col min="14849" max="14856" width="10.52734375" style="154" customWidth="1"/>
    <col min="14857" max="15104" width="11.41015625" style="154"/>
    <col min="15105" max="15112" width="10.52734375" style="154" customWidth="1"/>
    <col min="15113" max="15360" width="11.41015625" style="154"/>
    <col min="15361" max="15368" width="10.52734375" style="154" customWidth="1"/>
    <col min="15369" max="15616" width="11.41015625" style="154"/>
    <col min="15617" max="15624" width="10.52734375" style="154" customWidth="1"/>
    <col min="15625" max="15872" width="11.41015625" style="154"/>
    <col min="15873" max="15880" width="10.52734375" style="154" customWidth="1"/>
    <col min="15881" max="16128" width="11.41015625" style="154"/>
    <col min="16129" max="16136" width="10.52734375" style="154" customWidth="1"/>
    <col min="16137" max="16384" width="11.41015625" style="154"/>
  </cols>
  <sheetData>
    <row r="1" spans="1:8" s="151" customFormat="1" ht="20.100000000000001" customHeight="1" x14ac:dyDescent="0.45">
      <c r="A1" s="150" t="s">
        <v>266</v>
      </c>
      <c r="B1" s="150"/>
      <c r="C1" s="150"/>
      <c r="D1" s="150"/>
      <c r="E1" s="150"/>
      <c r="F1" s="150"/>
      <c r="G1" s="150"/>
      <c r="H1" s="150"/>
    </row>
    <row r="2" spans="1:8" s="151" customFormat="1" ht="43.5" customHeight="1" x14ac:dyDescent="0.45">
      <c r="A2" s="152" t="s">
        <v>267</v>
      </c>
      <c r="B2" s="152"/>
      <c r="C2" s="152"/>
      <c r="D2" s="152"/>
      <c r="E2" s="152"/>
      <c r="F2" s="152"/>
      <c r="G2" s="152"/>
      <c r="H2" s="152"/>
    </row>
    <row r="3" spans="1:8" s="151" customFormat="1" ht="35.1" customHeight="1" x14ac:dyDescent="0.45">
      <c r="A3" s="152" t="s">
        <v>268</v>
      </c>
      <c r="B3" s="152"/>
      <c r="C3" s="152"/>
      <c r="D3" s="152"/>
      <c r="E3" s="152"/>
      <c r="F3" s="152"/>
      <c r="G3" s="152"/>
      <c r="H3" s="152"/>
    </row>
    <row r="4" spans="1:8" s="151" customFormat="1" ht="99.75" customHeight="1" x14ac:dyDescent="0.45">
      <c r="A4" s="152" t="s">
        <v>294</v>
      </c>
      <c r="B4" s="152"/>
      <c r="C4" s="152"/>
      <c r="D4" s="152"/>
      <c r="E4" s="152"/>
      <c r="F4" s="152"/>
      <c r="G4" s="152"/>
      <c r="H4" s="152"/>
    </row>
    <row r="5" spans="1:8" s="151" customFormat="1" ht="53.1" customHeight="1" x14ac:dyDescent="0.45">
      <c r="A5" s="152" t="s">
        <v>269</v>
      </c>
      <c r="B5" s="152"/>
      <c r="C5" s="152"/>
      <c r="D5" s="152"/>
      <c r="E5" s="152"/>
      <c r="F5" s="152"/>
      <c r="G5" s="152"/>
      <c r="H5" s="152"/>
    </row>
    <row r="6" spans="1:8" s="151" customFormat="1" ht="35.1" customHeight="1" x14ac:dyDescent="0.45">
      <c r="A6" s="152" t="s">
        <v>270</v>
      </c>
      <c r="B6" s="152"/>
      <c r="C6" s="152"/>
      <c r="D6" s="152"/>
      <c r="E6" s="152"/>
      <c r="F6" s="152"/>
      <c r="G6" s="152"/>
      <c r="H6" s="152"/>
    </row>
    <row r="7" spans="1:8" s="151" customFormat="1" ht="88.35" customHeight="1" x14ac:dyDescent="0.45">
      <c r="A7" s="152" t="s">
        <v>271</v>
      </c>
      <c r="B7" s="152"/>
      <c r="C7" s="152"/>
      <c r="D7" s="152"/>
      <c r="E7" s="152"/>
      <c r="F7" s="152"/>
      <c r="G7" s="152"/>
      <c r="H7" s="152"/>
    </row>
    <row r="8" spans="1:8" s="151" customFormat="1" ht="88.35" customHeight="1" x14ac:dyDescent="0.45">
      <c r="A8" s="152" t="s">
        <v>272</v>
      </c>
      <c r="B8" s="152"/>
      <c r="C8" s="152"/>
      <c r="D8" s="152"/>
      <c r="E8" s="152"/>
      <c r="F8" s="152"/>
      <c r="G8" s="152"/>
      <c r="H8" s="152"/>
    </row>
    <row r="9" spans="1:8" s="151" customFormat="1" ht="70.349999999999994" customHeight="1" x14ac:dyDescent="0.45">
      <c r="A9" s="152" t="s">
        <v>295</v>
      </c>
      <c r="B9" s="152"/>
      <c r="C9" s="152"/>
      <c r="D9" s="152"/>
      <c r="E9" s="152"/>
      <c r="F9" s="152"/>
      <c r="G9" s="152"/>
      <c r="H9" s="152"/>
    </row>
    <row r="10" spans="1:8" s="151" customFormat="1" ht="53.1" customHeight="1" x14ac:dyDescent="0.45">
      <c r="A10" s="152" t="s">
        <v>273</v>
      </c>
      <c r="B10" s="152"/>
      <c r="C10" s="152"/>
      <c r="D10" s="152"/>
      <c r="E10" s="152"/>
      <c r="F10" s="152"/>
      <c r="G10" s="152"/>
      <c r="H10" s="152"/>
    </row>
    <row r="11" spans="1:8" s="151" customFormat="1" ht="122.7" customHeight="1" x14ac:dyDescent="0.45">
      <c r="A11" s="156" t="s">
        <v>296</v>
      </c>
      <c r="B11" s="152"/>
      <c r="C11" s="152"/>
      <c r="D11" s="152"/>
      <c r="E11" s="152"/>
      <c r="F11" s="152"/>
      <c r="G11" s="152"/>
      <c r="H11" s="152"/>
    </row>
    <row r="12" spans="1:8" s="151" customFormat="1" ht="35.1" customHeight="1" x14ac:dyDescent="0.45">
      <c r="A12" s="152" t="s">
        <v>274</v>
      </c>
      <c r="B12" s="152"/>
      <c r="C12" s="152"/>
      <c r="D12" s="152"/>
      <c r="E12" s="152"/>
      <c r="F12" s="152"/>
      <c r="G12" s="152"/>
      <c r="H12" s="152"/>
    </row>
    <row r="13" spans="1:8" s="151" customFormat="1" ht="97.35" customHeight="1" x14ac:dyDescent="0.45">
      <c r="A13" s="152" t="s">
        <v>275</v>
      </c>
      <c r="B13" s="152"/>
      <c r="C13" s="152"/>
      <c r="D13" s="152"/>
      <c r="E13" s="152"/>
      <c r="F13" s="152"/>
      <c r="G13" s="152"/>
      <c r="H13" s="152"/>
    </row>
    <row r="14" spans="1:8" s="151" customFormat="1" ht="97.35" customHeight="1" x14ac:dyDescent="0.45">
      <c r="A14" s="152" t="s">
        <v>276</v>
      </c>
      <c r="B14" s="152"/>
      <c r="C14" s="152"/>
      <c r="D14" s="152"/>
      <c r="E14" s="152"/>
      <c r="F14" s="152"/>
      <c r="G14" s="152"/>
      <c r="H14" s="152"/>
    </row>
    <row r="15" spans="1:8" s="151" customFormat="1" ht="20.100000000000001" customHeight="1" x14ac:dyDescent="0.45">
      <c r="A15" s="152" t="s">
        <v>277</v>
      </c>
      <c r="B15" s="152"/>
      <c r="C15" s="152"/>
      <c r="D15" s="152"/>
      <c r="E15" s="152"/>
      <c r="F15" s="152"/>
      <c r="G15" s="152"/>
      <c r="H15" s="152"/>
    </row>
    <row r="16" spans="1:8" x14ac:dyDescent="0.45">
      <c r="A16" s="153"/>
      <c r="B16" s="153"/>
      <c r="C16" s="153"/>
      <c r="D16" s="153"/>
      <c r="E16" s="153"/>
      <c r="F16" s="153"/>
      <c r="G16" s="153"/>
      <c r="H16" s="153"/>
    </row>
    <row r="17" spans="1:8" x14ac:dyDescent="0.45">
      <c r="A17" s="153"/>
      <c r="B17" s="153"/>
      <c r="C17" s="153"/>
      <c r="D17" s="153"/>
      <c r="E17" s="153"/>
      <c r="F17" s="153"/>
      <c r="G17" s="153"/>
      <c r="H17" s="153"/>
    </row>
    <row r="18" spans="1:8" x14ac:dyDescent="0.45">
      <c r="A18" s="153"/>
      <c r="B18" s="153"/>
      <c r="C18" s="153"/>
      <c r="D18" s="153"/>
      <c r="E18" s="153"/>
      <c r="F18" s="153"/>
      <c r="G18" s="153"/>
      <c r="H18" s="153"/>
    </row>
    <row r="19" spans="1:8" x14ac:dyDescent="0.45">
      <c r="A19" s="153"/>
      <c r="B19" s="153"/>
      <c r="C19" s="153"/>
      <c r="D19" s="153"/>
      <c r="E19" s="153"/>
      <c r="F19" s="153"/>
      <c r="G19" s="153"/>
      <c r="H19" s="153"/>
    </row>
    <row r="20" spans="1:8" x14ac:dyDescent="0.45">
      <c r="A20" s="153"/>
      <c r="B20" s="153"/>
      <c r="C20" s="153"/>
      <c r="D20" s="153"/>
      <c r="E20" s="153"/>
      <c r="F20" s="153"/>
      <c r="G20" s="153"/>
      <c r="H20" s="153"/>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H19"/>
  <sheetViews>
    <sheetView tabSelected="1" workbookViewId="0">
      <selection activeCell="B2" sqref="B2"/>
    </sheetView>
  </sheetViews>
  <sheetFormatPr baseColWidth="10" defaultColWidth="11.46875" defaultRowHeight="14" x14ac:dyDescent="0.45"/>
  <cols>
    <col min="1" max="1" width="25.1171875" style="37" bestFit="1" customWidth="1"/>
    <col min="2" max="2" width="39" style="37" customWidth="1"/>
    <col min="3" max="16384" width="11.46875" style="37"/>
  </cols>
  <sheetData>
    <row r="1" spans="1:8" ht="20.100000000000001" customHeight="1" x14ac:dyDescent="0.45">
      <c r="A1" s="36" t="s">
        <v>80</v>
      </c>
      <c r="C1" s="38" t="s">
        <v>81</v>
      </c>
    </row>
    <row r="2" spans="1:8" ht="20.100000000000001" customHeight="1" x14ac:dyDescent="0.45">
      <c r="A2" s="37" t="s">
        <v>82</v>
      </c>
      <c r="B2" s="155"/>
      <c r="C2" s="37" t="s">
        <v>82</v>
      </c>
    </row>
    <row r="3" spans="1:8" ht="20.100000000000001" customHeight="1" x14ac:dyDescent="0.45">
      <c r="A3" s="37" t="s">
        <v>83</v>
      </c>
      <c r="B3" s="66"/>
      <c r="C3" s="37" t="s">
        <v>84</v>
      </c>
    </row>
    <row r="4" spans="1:8" ht="20.100000000000001" customHeight="1" x14ac:dyDescent="0.45">
      <c r="A4" s="37" t="s">
        <v>85</v>
      </c>
      <c r="B4" s="155"/>
      <c r="C4" s="37" t="s">
        <v>86</v>
      </c>
    </row>
    <row r="5" spans="1:8" ht="20.100000000000001" customHeight="1" x14ac:dyDescent="0.45"/>
    <row r="6" spans="1:8" ht="60" customHeight="1" x14ac:dyDescent="0.45">
      <c r="A6" s="118" t="s">
        <v>282</v>
      </c>
      <c r="B6" s="119"/>
      <c r="C6" s="119"/>
      <c r="D6" s="119"/>
      <c r="E6" s="119"/>
      <c r="F6" s="119"/>
      <c r="G6" s="119"/>
    </row>
    <row r="7" spans="1:8" ht="14.95" customHeight="1" x14ac:dyDescent="0.45">
      <c r="A7" s="120"/>
      <c r="B7" s="120"/>
      <c r="C7" s="120"/>
      <c r="D7" s="120"/>
      <c r="E7" s="120"/>
      <c r="F7" s="120"/>
      <c r="G7" s="120"/>
    </row>
    <row r="8" spans="1:8" ht="60" customHeight="1" x14ac:dyDescent="0.45">
      <c r="A8" s="118" t="s">
        <v>283</v>
      </c>
      <c r="B8" s="119"/>
      <c r="C8" s="119"/>
      <c r="D8" s="119"/>
      <c r="E8" s="119"/>
      <c r="F8" s="119"/>
      <c r="G8" s="119"/>
    </row>
    <row r="9" spans="1:8" ht="9.35" customHeight="1" x14ac:dyDescent="0.45">
      <c r="A9" s="121"/>
      <c r="B9" s="121"/>
      <c r="C9" s="121"/>
      <c r="D9" s="121"/>
      <c r="E9" s="121"/>
      <c r="F9" s="121"/>
      <c r="G9" s="121"/>
    </row>
    <row r="10" spans="1:8" ht="45" customHeight="1" x14ac:dyDescent="0.45">
      <c r="A10" s="122" t="s">
        <v>284</v>
      </c>
      <c r="B10" s="122"/>
      <c r="C10" s="122"/>
      <c r="D10" s="122"/>
      <c r="E10" s="122"/>
      <c r="F10" s="122"/>
      <c r="G10" s="122"/>
    </row>
    <row r="11" spans="1:8" ht="70" customHeight="1" x14ac:dyDescent="0.45">
      <c r="A11" s="158" t="s">
        <v>297</v>
      </c>
      <c r="B11" s="158"/>
      <c r="C11" s="158"/>
      <c r="D11" s="158"/>
      <c r="E11" s="158"/>
      <c r="F11" s="158"/>
      <c r="G11" s="158"/>
      <c r="H11" s="157"/>
    </row>
    <row r="12" spans="1:8" ht="45" customHeight="1" x14ac:dyDescent="0.45">
      <c r="A12" s="122" t="s">
        <v>131</v>
      </c>
      <c r="B12" s="122"/>
      <c r="C12" s="123" t="s">
        <v>132</v>
      </c>
      <c r="D12" s="123"/>
      <c r="E12" s="123"/>
      <c r="F12" s="123"/>
      <c r="G12" s="124"/>
    </row>
    <row r="13" spans="1:8" ht="45" customHeight="1" x14ac:dyDescent="0.45">
      <c r="A13" s="63"/>
      <c r="B13" s="63"/>
      <c r="C13" s="64"/>
      <c r="D13" s="64"/>
      <c r="E13" s="64"/>
      <c r="F13" s="64"/>
      <c r="G13" s="64"/>
    </row>
    <row r="15" spans="1:8" x14ac:dyDescent="0.45">
      <c r="A15" s="37" t="s">
        <v>87</v>
      </c>
      <c r="B15" s="66"/>
      <c r="C15" s="105" t="s">
        <v>108</v>
      </c>
      <c r="D15" s="105"/>
      <c r="E15" s="105"/>
    </row>
    <row r="16" spans="1:8" x14ac:dyDescent="0.45">
      <c r="A16" s="37" t="s">
        <v>88</v>
      </c>
      <c r="B16" s="39" t="str">
        <f>IF(ISBLANK(B15),"",IF(B3=B15,"Kontrolle erfolgreich - check ok","FEHLER - ERROR"))</f>
        <v/>
      </c>
      <c r="C16" s="37" t="s">
        <v>109</v>
      </c>
    </row>
    <row r="17" spans="2:2" x14ac:dyDescent="0.45">
      <c r="B17" s="39" t="str">
        <f>IF(ISBLANK(B15),"",IF(ISERROR(FIND("@",B15,1)),"keine gültige eMail-Adresse",IF((VALUE(FIND("@",B15,1))&gt;1),"","keine gültige eMail-Adresse!")))</f>
        <v/>
      </c>
    </row>
    <row r="18" spans="2:2" x14ac:dyDescent="0.45">
      <c r="B18" s="39" t="str">
        <f>IF(ISBLANK(B15),"",IF(ISERROR(FIND("@",B15,1)),"no valid eMail-adress",IF((VALUE(FIND("@",B15,1))&gt;1),"","no valid eMail-address!")))</f>
        <v/>
      </c>
    </row>
    <row r="19" spans="2:2" x14ac:dyDescent="0.45">
      <c r="B19" s="37" t="str">
        <f>IF(ISBLANK(B15),"",IF(ISERROR(FIND("; ",B15,1)),"",IF((VALUE(FIND("; ",B15,1))&gt;8),"","Achtung - die zweite eMail-Adresse wurde nicht korrekt eingegeben")))</f>
        <v/>
      </c>
    </row>
  </sheetData>
  <sheetProtection algorithmName="SHA-512" hashValue="Ewnr+D+4HjJTPIlUvQjhVfQdRIREPkNn4beQ/O1gu5WAMbcn5FLJCeeBOqtVPXb/gQPIpkKYb/p3cqbcIKLK7g==" saltValue="dFH0JJff4V+5U+1uTSD5K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dimension ref="A1:H27"/>
  <sheetViews>
    <sheetView workbookViewId="0">
      <selection activeCell="B13" sqref="B13"/>
    </sheetView>
  </sheetViews>
  <sheetFormatPr baseColWidth="10" defaultRowHeight="14" x14ac:dyDescent="0.45"/>
  <cols>
    <col min="1" max="1" width="39.46875" bestFit="1" customWidth="1"/>
    <col min="2" max="2" width="33.1171875" bestFit="1" customWidth="1"/>
  </cols>
  <sheetData>
    <row r="1" spans="1:8" x14ac:dyDescent="0.45">
      <c r="A1" t="s">
        <v>13</v>
      </c>
      <c r="B1" s="3" t="str">
        <f>IF(ISNUMBER(VALUE(Ergebnisse!G1)),IF(VALUE(Ergebnisse!G1)&gt;0,VALUE(Ergebnisse!G1),""),"")</f>
        <v/>
      </c>
      <c r="D1" t="s">
        <v>20</v>
      </c>
    </row>
    <row r="2" spans="1:8" x14ac:dyDescent="0.45">
      <c r="A2" t="s">
        <v>4</v>
      </c>
      <c r="B2" s="3" t="str">
        <f>IF(ISNUMBER(VALUE(Ergebnisse!G2)),IF(VALUE(Ergebnisse!G2)&gt;0,VALUE(Ergebnisse!G2),""),"")</f>
        <v/>
      </c>
    </row>
    <row r="3" spans="1:8" x14ac:dyDescent="0.45">
      <c r="A3" t="s">
        <v>14</v>
      </c>
      <c r="B3" s="68" t="s">
        <v>133</v>
      </c>
      <c r="D3" t="s">
        <v>19</v>
      </c>
    </row>
    <row r="4" spans="1:8" x14ac:dyDescent="0.45">
      <c r="A4" t="s">
        <v>15</v>
      </c>
      <c r="B4" s="3">
        <f>YEAR(Ergebnisse!B5)</f>
        <v>2023</v>
      </c>
      <c r="D4" s="4">
        <v>2</v>
      </c>
    </row>
    <row r="5" spans="1:8" x14ac:dyDescent="0.45">
      <c r="A5" t="s">
        <v>16</v>
      </c>
      <c r="B5" s="3" t="str">
        <f>D8</f>
        <v>N</v>
      </c>
      <c r="D5" t="str">
        <f>IF(D4=2,"N","J")</f>
        <v>N</v>
      </c>
      <c r="F5">
        <v>1</v>
      </c>
      <c r="G5" s="46" t="s">
        <v>105</v>
      </c>
    </row>
    <row r="6" spans="1:8" x14ac:dyDescent="0.45">
      <c r="A6" t="s">
        <v>41</v>
      </c>
      <c r="B6" s="3">
        <f>Ergebnisse!G3</f>
        <v>1</v>
      </c>
      <c r="F6">
        <v>2</v>
      </c>
      <c r="G6" s="46" t="s">
        <v>106</v>
      </c>
    </row>
    <row r="7" spans="1:8" x14ac:dyDescent="0.45">
      <c r="A7" t="s">
        <v>89</v>
      </c>
      <c r="B7" s="40">
        <f>Ergebnisse!B5</f>
        <v>45081</v>
      </c>
    </row>
    <row r="8" spans="1:8" x14ac:dyDescent="0.45">
      <c r="A8" t="s">
        <v>17</v>
      </c>
      <c r="B8" s="3">
        <v>15</v>
      </c>
      <c r="D8" t="str">
        <f>LEFT(D5,1)</f>
        <v>N</v>
      </c>
    </row>
    <row r="9" spans="1:8" x14ac:dyDescent="0.45">
      <c r="A9" t="s">
        <v>18</v>
      </c>
      <c r="B9" s="3">
        <v>2</v>
      </c>
    </row>
    <row r="10" spans="1:8" x14ac:dyDescent="0.45">
      <c r="A10" t="s">
        <v>285</v>
      </c>
      <c r="B10" s="125">
        <f>Kontakt!B2</f>
        <v>0</v>
      </c>
    </row>
    <row r="11" spans="1:8" ht="14" customHeight="1" x14ac:dyDescent="0.45">
      <c r="A11" t="s">
        <v>286</v>
      </c>
      <c r="B11" s="125">
        <f>IF(Kontakt!B3=Kontakt!B15,Kontakt!B3,0)</f>
        <v>0</v>
      </c>
      <c r="C11" s="157"/>
      <c r="D11" s="157"/>
      <c r="E11" s="157"/>
      <c r="F11" s="157"/>
      <c r="G11" s="157"/>
      <c r="H11" s="157"/>
    </row>
    <row r="12" spans="1:8" x14ac:dyDescent="0.45">
      <c r="A12" s="46" t="s">
        <v>287</v>
      </c>
      <c r="B12" s="125">
        <v>1</v>
      </c>
    </row>
    <row r="13" spans="1:8" x14ac:dyDescent="0.45">
      <c r="A13" t="s">
        <v>22</v>
      </c>
      <c r="B13" s="2" t="str">
        <f>Ergebnisse!A19</f>
        <v>Relative Dichte 20 °C/20 °C</v>
      </c>
      <c r="C13" s="2" t="str">
        <f>Ergebnisse!B19</f>
        <v>ohne</v>
      </c>
    </row>
    <row r="14" spans="1:8" x14ac:dyDescent="0.45">
      <c r="A14" t="s">
        <v>23</v>
      </c>
      <c r="B14" s="2" t="str">
        <f>Ergebnisse!A20</f>
        <v>Alkohol</v>
      </c>
      <c r="C14" s="2" t="str">
        <f>Ergebnisse!B20</f>
        <v>% vol</v>
      </c>
    </row>
    <row r="15" spans="1:8" x14ac:dyDescent="0.45">
      <c r="A15" t="s">
        <v>24</v>
      </c>
      <c r="B15" s="2" t="str">
        <f>Ergebnisse!A21</f>
        <v>Extrakt</v>
      </c>
      <c r="C15" s="2" t="str">
        <f>Ergebnisse!B21</f>
        <v>g/l Probe</v>
      </c>
    </row>
    <row r="16" spans="1:8" x14ac:dyDescent="0.45">
      <c r="A16" t="s">
        <v>31</v>
      </c>
      <c r="B16" s="2" t="str">
        <f>Ergebnisse!A22</f>
        <v>Glucose (wasserfrei)</v>
      </c>
      <c r="C16" s="2" t="str">
        <f>Ergebnisse!B22</f>
        <v>g/l Probe</v>
      </c>
    </row>
    <row r="17" spans="1:3" x14ac:dyDescent="0.45">
      <c r="A17" t="s">
        <v>32</v>
      </c>
      <c r="B17" s="2" t="str">
        <f>Ergebnisse!A23</f>
        <v>Fructose (wasserfrei)</v>
      </c>
      <c r="C17" s="2" t="str">
        <f>Ergebnisse!B23</f>
        <v>g/l Probe</v>
      </c>
    </row>
    <row r="18" spans="1:3" x14ac:dyDescent="0.45">
      <c r="A18" t="s">
        <v>33</v>
      </c>
      <c r="B18" s="2" t="str">
        <f>Ergebnisse!A24</f>
        <v>Saccharose (wasserfrei)</v>
      </c>
      <c r="C18" s="2" t="str">
        <f>Ergebnisse!B24</f>
        <v>g/l Probe</v>
      </c>
    </row>
    <row r="19" spans="1:3" x14ac:dyDescent="0.45">
      <c r="A19" t="s">
        <v>34</v>
      </c>
      <c r="B19" s="2" t="str">
        <f>Ergebnisse!A25</f>
        <v>Blausäure</v>
      </c>
      <c r="C19" s="2" t="str">
        <f>Ergebnisse!B25</f>
        <v>mg/l Probe</v>
      </c>
    </row>
    <row r="20" spans="1:3" x14ac:dyDescent="0.45">
      <c r="A20" t="s">
        <v>227</v>
      </c>
      <c r="B20" s="2" t="str">
        <f>Ergebnisse!A26</f>
        <v>Nachgewiesener Farbstoff</v>
      </c>
      <c r="C20" s="2" t="str">
        <f>Ergebnisse!B26</f>
        <v>ohne</v>
      </c>
    </row>
    <row r="21" spans="1:3" x14ac:dyDescent="0.45">
      <c r="A21" t="s">
        <v>228</v>
      </c>
      <c r="B21" s="2" t="str">
        <f>Ergebnisse!A27</f>
        <v>Nachgewiesener Farbstoff</v>
      </c>
      <c r="C21" s="2" t="str">
        <f>Ergebnisse!B27</f>
        <v>ohne</v>
      </c>
    </row>
    <row r="22" spans="1:3" x14ac:dyDescent="0.45">
      <c r="A22" t="s">
        <v>229</v>
      </c>
      <c r="B22" s="2" t="str">
        <f>Ergebnisse!A28</f>
        <v>Nachgewiesener Farbstoff</v>
      </c>
      <c r="C22" s="2" t="str">
        <f>Ergebnisse!B28</f>
        <v>ohne</v>
      </c>
    </row>
    <row r="23" spans="1:3" x14ac:dyDescent="0.45">
      <c r="A23" t="s">
        <v>230</v>
      </c>
      <c r="B23" s="2" t="str">
        <f>Ergebnisse!A29</f>
        <v>Nachgewiesener Farbstoff</v>
      </c>
      <c r="C23" s="2" t="str">
        <f>Ergebnisse!B29</f>
        <v>ohne</v>
      </c>
    </row>
    <row r="24" spans="1:3" x14ac:dyDescent="0.45">
      <c r="A24" t="s">
        <v>231</v>
      </c>
      <c r="B24" s="2" t="s">
        <v>235</v>
      </c>
      <c r="C24" s="2" t="str">
        <f>Ergebnisse!B30</f>
        <v>mg/l Probe</v>
      </c>
    </row>
    <row r="25" spans="1:3" x14ac:dyDescent="0.45">
      <c r="A25" t="s">
        <v>232</v>
      </c>
      <c r="B25" s="2" t="s">
        <v>236</v>
      </c>
      <c r="C25" s="2" t="str">
        <f>Ergebnisse!B31</f>
        <v>mg/l Probe</v>
      </c>
    </row>
    <row r="26" spans="1:3" x14ac:dyDescent="0.45">
      <c r="A26" t="s">
        <v>233</v>
      </c>
      <c r="B26" s="2" t="s">
        <v>237</v>
      </c>
      <c r="C26" s="2" t="str">
        <f>Ergebnisse!B32</f>
        <v>mg/l Probe</v>
      </c>
    </row>
    <row r="27" spans="1:3" x14ac:dyDescent="0.45">
      <c r="A27" t="s">
        <v>234</v>
      </c>
      <c r="B27" s="2" t="s">
        <v>238</v>
      </c>
      <c r="C27" s="2" t="str">
        <f>Ergebnisse!B33</f>
        <v>mg/l Probe</v>
      </c>
    </row>
  </sheetData>
  <sheetProtection algorithmName="SHA-512" hashValue="3aHnjeErz5G4gEKORUQF6PfNYnAWIvytAR3U0ieh+MM8epZM5BUM3MkjfUUbyEj7ylIh0LjOilWeX1HPpDbXxw==" saltValue="pxHs2vaZQ0sNW5vMoshPy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J53"/>
  <sheetViews>
    <sheetView workbookViewId="0">
      <selection activeCell="G1" sqref="G1"/>
    </sheetView>
  </sheetViews>
  <sheetFormatPr baseColWidth="10" defaultColWidth="11.46875" defaultRowHeight="14" x14ac:dyDescent="0.45"/>
  <cols>
    <col min="1" max="1" width="29.64453125" style="9" customWidth="1"/>
    <col min="2" max="2" width="15.64453125" style="9" customWidth="1"/>
    <col min="3" max="7" width="13.64453125" style="9" customWidth="1"/>
    <col min="8" max="8" width="9.64453125" style="9" customWidth="1"/>
    <col min="9" max="9" width="8.64453125" style="19" customWidth="1"/>
    <col min="10" max="10" width="11.64453125" style="9" customWidth="1"/>
    <col min="11" max="16384" width="11.46875" style="9"/>
  </cols>
  <sheetData>
    <row r="1" spans="1:9" ht="21.95" customHeight="1" x14ac:dyDescent="0.65">
      <c r="A1" s="5" t="s">
        <v>0</v>
      </c>
      <c r="B1" s="6"/>
      <c r="E1" s="7" t="s">
        <v>3</v>
      </c>
      <c r="F1" s="8"/>
      <c r="G1" s="71" t="s">
        <v>256</v>
      </c>
    </row>
    <row r="2" spans="1:9" ht="21.95" customHeight="1" x14ac:dyDescent="0.65">
      <c r="A2" s="5" t="s">
        <v>134</v>
      </c>
      <c r="B2" s="6"/>
      <c r="E2" s="7" t="s">
        <v>4</v>
      </c>
      <c r="F2" s="8"/>
      <c r="G2" s="71" t="s">
        <v>256</v>
      </c>
    </row>
    <row r="3" spans="1:9" ht="21.95" customHeight="1" x14ac:dyDescent="0.65">
      <c r="A3" s="5"/>
      <c r="B3" s="6"/>
      <c r="E3" s="30" t="s">
        <v>90</v>
      </c>
      <c r="G3" s="41">
        <v>1</v>
      </c>
      <c r="H3" s="96" t="s">
        <v>255</v>
      </c>
    </row>
    <row r="4" spans="1:9" ht="21.95" customHeight="1" x14ac:dyDescent="0.55000000000000004">
      <c r="A4" s="7" t="s">
        <v>11</v>
      </c>
      <c r="B4" s="108" t="s">
        <v>5</v>
      </c>
      <c r="C4" s="108"/>
      <c r="E4" s="42" t="str">
        <f>IF(OR(ISBLANK(G1),G1="?"),"",IF(ISNUMBER(VALUE(G1)),"","Bitte nur Ziffern eingeben (numbers only)"))</f>
        <v/>
      </c>
      <c r="H4" s="10"/>
    </row>
    <row r="5" spans="1:9" ht="21.95" customHeight="1" x14ac:dyDescent="0.55000000000000004">
      <c r="A5" s="10" t="s">
        <v>30</v>
      </c>
      <c r="B5" s="14">
        <v>45081</v>
      </c>
      <c r="E5" s="42" t="str">
        <f>IF(OR(ISBLANK(G2),G2="?"),"",IF(ISNUMBER(VALUE(G2)),"","Bitte nur Ziffern eingeben (numbers only)"))</f>
        <v/>
      </c>
      <c r="F5" s="14"/>
      <c r="H5" s="10"/>
    </row>
    <row r="6" spans="1:9" ht="39.950000000000003" customHeight="1" x14ac:dyDescent="0.45">
      <c r="A6" s="109" t="s">
        <v>92</v>
      </c>
      <c r="B6" s="109"/>
      <c r="C6" s="109"/>
      <c r="D6" s="109"/>
      <c r="E6" s="109"/>
      <c r="F6" s="109"/>
      <c r="G6" s="109"/>
      <c r="H6" s="109"/>
    </row>
    <row r="7" spans="1:9" ht="39.950000000000003" customHeight="1" x14ac:dyDescent="0.45">
      <c r="A7" s="109" t="s">
        <v>101</v>
      </c>
      <c r="B7" s="109"/>
      <c r="C7" s="109"/>
      <c r="D7" s="109"/>
      <c r="E7" s="109"/>
      <c r="F7" s="109"/>
      <c r="G7" s="109"/>
      <c r="H7" s="109"/>
    </row>
    <row r="8" spans="1:9" ht="53.35" customHeight="1" x14ac:dyDescent="0.45">
      <c r="A8" s="109" t="s">
        <v>102</v>
      </c>
      <c r="B8" s="109"/>
      <c r="C8" s="109"/>
      <c r="D8" s="109"/>
      <c r="E8" s="109"/>
      <c r="F8" s="109"/>
      <c r="G8" s="109"/>
      <c r="H8" s="109"/>
    </row>
    <row r="9" spans="1:9" ht="39.950000000000003" customHeight="1" x14ac:dyDescent="0.45">
      <c r="A9" s="109" t="s">
        <v>103</v>
      </c>
      <c r="B9" s="109"/>
      <c r="C9" s="109"/>
      <c r="D9" s="109"/>
      <c r="E9" s="109"/>
      <c r="F9" s="109"/>
      <c r="G9" s="109"/>
      <c r="H9" s="109"/>
    </row>
    <row r="10" spans="1:9" ht="39.950000000000003" customHeight="1" x14ac:dyDescent="0.45">
      <c r="A10" s="109" t="s">
        <v>93</v>
      </c>
      <c r="B10" s="109"/>
      <c r="C10" s="109"/>
      <c r="D10" s="109"/>
      <c r="E10" s="109"/>
      <c r="F10" s="109"/>
      <c r="G10" s="109"/>
      <c r="H10" s="109"/>
    </row>
    <row r="11" spans="1:9" ht="39.950000000000003" customHeight="1" x14ac:dyDescent="0.45">
      <c r="A11" s="109" t="s">
        <v>104</v>
      </c>
      <c r="B11" s="109"/>
      <c r="C11" s="109"/>
      <c r="D11" s="109"/>
      <c r="E11" s="109"/>
      <c r="F11" s="109"/>
      <c r="G11" s="109"/>
      <c r="H11" s="109"/>
    </row>
    <row r="12" spans="1:9" ht="30.1" customHeight="1" x14ac:dyDescent="0.45">
      <c r="A12" s="10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2" s="106"/>
      <c r="C12" s="106"/>
      <c r="D12" s="106"/>
      <c r="E12" s="106"/>
      <c r="F12" s="106"/>
      <c r="G12" s="106"/>
      <c r="H12" s="106"/>
    </row>
    <row r="13" spans="1:9" ht="30.1" customHeight="1" x14ac:dyDescent="0.45">
      <c r="A13" s="106" t="str">
        <f>IF(OR(OR(G1="?",ISBLANK(G1)),OR(G2="?",ISBLANK(G2))),"Nur wenn diese beiden Felder korrekt ausgefüllt sind, kann der Absender dieser Tabelle identifiziert werden.","")</f>
        <v>Nur wenn diese beiden Felder korrekt ausgefüllt sind, kann der Absender dieser Tabelle identifiziert werden.</v>
      </c>
      <c r="B13" s="106"/>
      <c r="C13" s="106"/>
      <c r="D13" s="106"/>
      <c r="E13" s="106"/>
      <c r="F13" s="106"/>
      <c r="G13" s="106"/>
      <c r="H13" s="106"/>
    </row>
    <row r="14" spans="1:9" s="16" customFormat="1" ht="39.950000000000003" customHeight="1" x14ac:dyDescent="0.55000000000000004">
      <c r="A14" s="110" t="s">
        <v>100</v>
      </c>
      <c r="B14" s="110"/>
      <c r="C14" s="110"/>
      <c r="D14" s="110"/>
      <c r="E14" s="110"/>
      <c r="F14" s="110"/>
      <c r="G14" s="45"/>
      <c r="H14" s="7"/>
      <c r="I14" s="19"/>
    </row>
    <row r="15" spans="1:9" s="16" customFormat="1" ht="39.950000000000003" hidden="1" customHeight="1" x14ac:dyDescent="0.55000000000000004">
      <c r="A15" s="67"/>
      <c r="B15" s="67"/>
      <c r="C15" s="67"/>
      <c r="D15" s="67"/>
      <c r="E15" s="67"/>
      <c r="F15" s="67"/>
      <c r="G15" s="45"/>
      <c r="H15" s="7"/>
      <c r="I15" s="19"/>
    </row>
    <row r="16" spans="1:9" s="16" customFormat="1" ht="9.85" customHeight="1" x14ac:dyDescent="0.45">
      <c r="A16" s="15"/>
      <c r="I16" s="28"/>
    </row>
    <row r="17" spans="1:10" s="16" customFormat="1" ht="25.1" customHeight="1" x14ac:dyDescent="0.5">
      <c r="A17" s="111" t="s">
        <v>152</v>
      </c>
      <c r="B17" s="111"/>
      <c r="C17" s="111"/>
      <c r="D17" s="111"/>
      <c r="E17" s="111"/>
      <c r="F17" s="111"/>
      <c r="G17" s="111"/>
      <c r="I17" s="28"/>
    </row>
    <row r="18" spans="1:10" ht="39.950000000000003" customHeight="1" x14ac:dyDescent="0.5">
      <c r="A18" s="29" t="s">
        <v>1</v>
      </c>
      <c r="B18" s="29" t="s">
        <v>2</v>
      </c>
      <c r="C18" s="43" t="s">
        <v>91</v>
      </c>
      <c r="D18" s="44" t="s">
        <v>7</v>
      </c>
      <c r="E18" s="44" t="s">
        <v>8</v>
      </c>
      <c r="F18" s="44" t="s">
        <v>9</v>
      </c>
      <c r="G18" s="59"/>
      <c r="H18" s="65"/>
      <c r="I18" s="11"/>
    </row>
    <row r="19" spans="1:10" ht="26" customHeight="1" x14ac:dyDescent="0.5">
      <c r="A19" s="89" t="str">
        <f>Dichte!A1</f>
        <v>Relative Dichte 20 °C/20 °C</v>
      </c>
      <c r="B19" s="89" t="s">
        <v>113</v>
      </c>
      <c r="C19" s="57">
        <v>6</v>
      </c>
      <c r="D19" s="90"/>
      <c r="E19" s="90"/>
      <c r="F19" s="57">
        <f>Dichte!$B$1</f>
        <v>18</v>
      </c>
      <c r="G19" s="29"/>
      <c r="H19" s="58">
        <f>Dichte!$C$1</f>
        <v>17</v>
      </c>
      <c r="I19" s="12"/>
    </row>
    <row r="20" spans="1:10" ht="26" customHeight="1" x14ac:dyDescent="0.5">
      <c r="A20" s="89" t="str">
        <f>Alkohol!A1</f>
        <v>Alkohol</v>
      </c>
      <c r="B20" s="89" t="s">
        <v>44</v>
      </c>
      <c r="C20" s="57">
        <v>4</v>
      </c>
      <c r="D20" s="90"/>
      <c r="E20" s="90"/>
      <c r="F20" s="57">
        <f>Alkohol!$B$1</f>
        <v>23</v>
      </c>
      <c r="G20" s="29"/>
      <c r="H20" s="58">
        <f>Alkohol!$C$1</f>
        <v>22</v>
      </c>
      <c r="I20" s="12"/>
      <c r="J20" s="12"/>
    </row>
    <row r="21" spans="1:10" ht="26" customHeight="1" x14ac:dyDescent="0.5">
      <c r="A21" s="15" t="s">
        <v>110</v>
      </c>
      <c r="B21" s="15" t="s">
        <v>112</v>
      </c>
      <c r="C21" s="57">
        <v>4</v>
      </c>
      <c r="D21" s="91"/>
      <c r="E21" s="91"/>
      <c r="F21" s="57">
        <f>Extrakt!$B$1</f>
        <v>15</v>
      </c>
      <c r="G21" s="29"/>
      <c r="H21" s="58">
        <f>Extrakt!$C$1</f>
        <v>14</v>
      </c>
      <c r="J21" s="12"/>
    </row>
    <row r="22" spans="1:10" ht="26" customHeight="1" x14ac:dyDescent="0.5">
      <c r="A22" s="92" t="s">
        <v>149</v>
      </c>
      <c r="B22" s="15" t="s">
        <v>112</v>
      </c>
      <c r="C22" s="57">
        <v>4</v>
      </c>
      <c r="D22" s="91"/>
      <c r="E22" s="91"/>
      <c r="F22" s="57">
        <f>'Sac-Glu-Fru'!$D$1</f>
        <v>30</v>
      </c>
      <c r="G22" s="29"/>
      <c r="H22" s="58">
        <f>'Sac-Glu-Fru'!$C$1</f>
        <v>29</v>
      </c>
      <c r="I22" s="57"/>
      <c r="J22" s="12"/>
    </row>
    <row r="23" spans="1:10" ht="26" customHeight="1" x14ac:dyDescent="0.5">
      <c r="A23" s="92" t="s">
        <v>150</v>
      </c>
      <c r="B23" s="15" t="s">
        <v>112</v>
      </c>
      <c r="C23" s="57">
        <v>4</v>
      </c>
      <c r="D23" s="90"/>
      <c r="E23" s="90"/>
      <c r="F23" s="57">
        <f>'Sac-Glu-Fru'!$E$1</f>
        <v>30</v>
      </c>
      <c r="G23" s="29"/>
      <c r="H23" s="58">
        <f>'Sac-Glu-Fru'!$C$1</f>
        <v>29</v>
      </c>
      <c r="I23" s="12"/>
      <c r="J23" s="12"/>
    </row>
    <row r="24" spans="1:10" ht="26" customHeight="1" x14ac:dyDescent="0.5">
      <c r="A24" s="92" t="s">
        <v>111</v>
      </c>
      <c r="B24" s="15" t="s">
        <v>112</v>
      </c>
      <c r="C24" s="57">
        <v>4</v>
      </c>
      <c r="D24" s="90"/>
      <c r="E24" s="90"/>
      <c r="F24" s="57">
        <f>'Sac-Glu-Fru'!$F$1</f>
        <v>30</v>
      </c>
      <c r="G24" s="29"/>
      <c r="H24" s="58">
        <f>'Sac-Glu-Fru'!$C$1</f>
        <v>29</v>
      </c>
      <c r="I24" s="12"/>
      <c r="J24" s="12"/>
    </row>
    <row r="25" spans="1:10" ht="26" customHeight="1" x14ac:dyDescent="0.5">
      <c r="A25" s="89" t="s">
        <v>151</v>
      </c>
      <c r="B25" s="15" t="s">
        <v>135</v>
      </c>
      <c r="C25" s="57">
        <v>3</v>
      </c>
      <c r="D25" s="90"/>
      <c r="E25" s="90"/>
      <c r="F25" s="57">
        <f>Blausäure!B1</f>
        <v>8</v>
      </c>
      <c r="G25" s="29"/>
      <c r="H25" s="58">
        <f>Blausäure!C1</f>
        <v>7</v>
      </c>
      <c r="I25" s="12"/>
      <c r="J25" s="12"/>
    </row>
    <row r="26" spans="1:10" ht="26" customHeight="1" x14ac:dyDescent="0.5">
      <c r="A26" s="89" t="s">
        <v>221</v>
      </c>
      <c r="B26" s="89" t="s">
        <v>113</v>
      </c>
      <c r="C26" s="87" t="s">
        <v>222</v>
      </c>
      <c r="D26" s="113" t="s">
        <v>241</v>
      </c>
      <c r="E26" s="113"/>
      <c r="F26" s="57">
        <f>Farbstoffe_qual!$B$1</f>
        <v>29</v>
      </c>
      <c r="G26" s="87"/>
      <c r="H26" s="58">
        <f>Farbstoffe_qual!C1</f>
        <v>28</v>
      </c>
      <c r="I26" s="87"/>
      <c r="J26" s="12"/>
    </row>
    <row r="27" spans="1:10" ht="26" customHeight="1" x14ac:dyDescent="0.5">
      <c r="A27" s="89" t="s">
        <v>221</v>
      </c>
      <c r="B27" s="89" t="s">
        <v>113</v>
      </c>
      <c r="C27" s="87" t="s">
        <v>222</v>
      </c>
      <c r="D27" s="113" t="s">
        <v>242</v>
      </c>
      <c r="E27" s="113"/>
      <c r="F27" s="57">
        <f>Farbstoffe_qual!$B$1</f>
        <v>29</v>
      </c>
      <c r="G27" s="87"/>
      <c r="H27" s="58">
        <f>Farbstoffe_qual!C1</f>
        <v>28</v>
      </c>
      <c r="I27" s="87"/>
      <c r="J27" s="12"/>
    </row>
    <row r="28" spans="1:10" ht="26" customHeight="1" x14ac:dyDescent="0.5">
      <c r="A28" s="89" t="s">
        <v>221</v>
      </c>
      <c r="B28" s="89" t="s">
        <v>113</v>
      </c>
      <c r="C28" s="87" t="s">
        <v>222</v>
      </c>
      <c r="D28" s="113" t="s">
        <v>243</v>
      </c>
      <c r="E28" s="113"/>
      <c r="F28" s="57">
        <f>Farbstoffe_qual!$B$1</f>
        <v>29</v>
      </c>
      <c r="G28" s="87"/>
      <c r="H28" s="58">
        <f>Farbstoffe_qual!C1</f>
        <v>28</v>
      </c>
      <c r="I28" s="87"/>
      <c r="J28" s="12"/>
    </row>
    <row r="29" spans="1:10" ht="26" customHeight="1" x14ac:dyDescent="0.5">
      <c r="A29" s="89" t="s">
        <v>221</v>
      </c>
      <c r="B29" s="89" t="s">
        <v>113</v>
      </c>
      <c r="C29" s="87" t="s">
        <v>222</v>
      </c>
      <c r="D29" s="113" t="s">
        <v>244</v>
      </c>
      <c r="E29" s="113"/>
      <c r="F29" s="57">
        <f>Farbstoffe_qual!$B$1</f>
        <v>29</v>
      </c>
      <c r="G29" s="87"/>
      <c r="H29" s="58">
        <f>Farbstoffe_qual!C1</f>
        <v>28</v>
      </c>
      <c r="I29" s="87"/>
      <c r="J29" s="12"/>
    </row>
    <row r="30" spans="1:10" ht="26" customHeight="1" x14ac:dyDescent="0.5">
      <c r="A30" s="97">
        <f>Farbstoffe!B31</f>
        <v>18</v>
      </c>
      <c r="B30" s="88" t="s">
        <v>135</v>
      </c>
      <c r="C30" s="57">
        <v>3</v>
      </c>
      <c r="D30" s="90"/>
      <c r="E30" s="90"/>
      <c r="F30" s="57">
        <f>Farbstoffe_quan!B1</f>
        <v>21</v>
      </c>
      <c r="G30" s="87"/>
      <c r="H30" s="58">
        <f>Farbstoffe_quan!C1</f>
        <v>20</v>
      </c>
      <c r="I30" s="87"/>
      <c r="J30" s="12"/>
    </row>
    <row r="31" spans="1:10" ht="26" customHeight="1" x14ac:dyDescent="0.5">
      <c r="A31" s="97">
        <f>Farbstoffe!C31</f>
        <v>18</v>
      </c>
      <c r="B31" s="88" t="s">
        <v>135</v>
      </c>
      <c r="C31" s="57">
        <v>3</v>
      </c>
      <c r="D31" s="90"/>
      <c r="E31" s="90"/>
      <c r="F31" s="57">
        <f>Farbstoffe_quan!B1</f>
        <v>21</v>
      </c>
      <c r="G31" s="87"/>
      <c r="H31" s="58">
        <f>Farbstoffe_quan!C1</f>
        <v>20</v>
      </c>
      <c r="I31" s="87"/>
      <c r="J31" s="12"/>
    </row>
    <row r="32" spans="1:10" ht="26" customHeight="1" x14ac:dyDescent="0.5">
      <c r="A32" s="97">
        <f>Farbstoffe!D31</f>
        <v>18</v>
      </c>
      <c r="B32" s="88" t="s">
        <v>135</v>
      </c>
      <c r="C32" s="57">
        <v>3</v>
      </c>
      <c r="D32" s="90"/>
      <c r="E32" s="90"/>
      <c r="F32" s="57">
        <f>Farbstoffe_quan!B1</f>
        <v>21</v>
      </c>
      <c r="G32" s="87"/>
      <c r="H32" s="58">
        <f>Farbstoffe_quan!C1</f>
        <v>20</v>
      </c>
      <c r="I32" s="87"/>
      <c r="J32" s="12"/>
    </row>
    <row r="33" spans="1:10" ht="26" customHeight="1" x14ac:dyDescent="0.5">
      <c r="A33" s="97">
        <f>Farbstoffe!E31</f>
        <v>18</v>
      </c>
      <c r="B33" s="88" t="s">
        <v>135</v>
      </c>
      <c r="C33" s="57">
        <v>3</v>
      </c>
      <c r="D33" s="90"/>
      <c r="E33" s="90"/>
      <c r="F33" s="57">
        <f>Farbstoffe_quan!B1</f>
        <v>21</v>
      </c>
      <c r="G33" s="87"/>
      <c r="H33" s="58">
        <f>Farbstoffe_quan!C1</f>
        <v>20</v>
      </c>
      <c r="I33" s="87"/>
      <c r="J33" s="12"/>
    </row>
    <row r="34" spans="1:10" ht="9.85" customHeight="1" x14ac:dyDescent="0.5">
      <c r="A34" s="111"/>
      <c r="B34" s="111"/>
      <c r="C34" s="111"/>
      <c r="D34" s="111"/>
      <c r="E34" s="111"/>
      <c r="F34" s="111"/>
      <c r="G34" s="111"/>
      <c r="H34" s="18"/>
      <c r="I34" s="12"/>
      <c r="J34" s="12"/>
    </row>
    <row r="35" spans="1:10" ht="25.2" customHeight="1" x14ac:dyDescent="0.5">
      <c r="A35" s="13" t="s">
        <v>10</v>
      </c>
    </row>
    <row r="36" spans="1:10" ht="25.2" customHeight="1" x14ac:dyDescent="0.45">
      <c r="A36" s="93" t="str">
        <f>Dichte!A1</f>
        <v>Relative Dichte 20 °C/20 °C</v>
      </c>
      <c r="B36" s="107"/>
      <c r="C36" s="107"/>
      <c r="D36" s="107">
        <v>19</v>
      </c>
      <c r="E36" s="107"/>
      <c r="F36" s="107"/>
      <c r="G36" s="107"/>
      <c r="H36" s="107"/>
      <c r="I36" s="31" t="b">
        <f>ISBLANK(VLOOKUP(F19,Dichte!A3:C16,3))</f>
        <v>1</v>
      </c>
    </row>
    <row r="37" spans="1:10" ht="26" customHeight="1" x14ac:dyDescent="0.45">
      <c r="A37" s="17" t="str">
        <f>IF(F19=H19,"bitte eingeben:",IF(I36,"","Art der Modifikation:"))</f>
        <v/>
      </c>
      <c r="B37" s="112"/>
      <c r="C37" s="112"/>
      <c r="D37" s="112">
        <v>19</v>
      </c>
      <c r="E37" s="112"/>
      <c r="F37" s="112"/>
      <c r="G37" s="112"/>
      <c r="H37" s="112"/>
      <c r="I37" s="31"/>
    </row>
    <row r="38" spans="1:10" ht="25.2" customHeight="1" x14ac:dyDescent="0.45">
      <c r="A38" s="93" t="str">
        <f>Alkohol!A1</f>
        <v>Alkohol</v>
      </c>
      <c r="B38" s="107"/>
      <c r="C38" s="107"/>
      <c r="D38" s="107">
        <v>19</v>
      </c>
      <c r="E38" s="107"/>
      <c r="F38" s="107"/>
      <c r="G38" s="107"/>
      <c r="H38" s="107"/>
      <c r="I38" s="31" t="b">
        <f>ISBLANK(VLOOKUP(F20,Alkohol!A3:C25,3))</f>
        <v>1</v>
      </c>
    </row>
    <row r="39" spans="1:10" ht="26" customHeight="1" x14ac:dyDescent="0.45">
      <c r="A39" s="17" t="str">
        <f>IF(F20=H20,"bitte eingeben:",IF(I38,"","Art der Modifikation:"))</f>
        <v/>
      </c>
      <c r="B39" s="114"/>
      <c r="C39" s="114"/>
      <c r="D39" s="114">
        <v>19</v>
      </c>
      <c r="E39" s="114"/>
      <c r="F39" s="114"/>
      <c r="G39" s="114"/>
      <c r="H39" s="114"/>
      <c r="I39" s="31"/>
    </row>
    <row r="40" spans="1:10" ht="25.2" customHeight="1" x14ac:dyDescent="0.45">
      <c r="A40" s="93" t="s">
        <v>110</v>
      </c>
      <c r="B40" s="107"/>
      <c r="C40" s="107"/>
      <c r="D40" s="107"/>
      <c r="E40" s="107"/>
      <c r="F40" s="107"/>
      <c r="G40" s="107"/>
      <c r="H40" s="107"/>
      <c r="I40" s="31" t="b">
        <f>ISBLANK(VLOOKUP(F21,Extrakt!A3:C17,3))</f>
        <v>1</v>
      </c>
    </row>
    <row r="41" spans="1:10" ht="26" customHeight="1" x14ac:dyDescent="0.45">
      <c r="A41" s="17" t="str">
        <f>IF(F21=H21,"bitte eingeben:",IF(I40,"","Art der Modifikation:"))</f>
        <v/>
      </c>
      <c r="B41" s="114"/>
      <c r="C41" s="114"/>
      <c r="D41" s="114"/>
      <c r="E41" s="114"/>
      <c r="F41" s="114"/>
      <c r="G41" s="114"/>
      <c r="H41" s="114"/>
      <c r="I41" s="31"/>
    </row>
    <row r="42" spans="1:10" ht="25.2" customHeight="1" x14ac:dyDescent="0.45">
      <c r="A42" s="93" t="s">
        <v>149</v>
      </c>
      <c r="B42" s="107"/>
      <c r="C42" s="107"/>
      <c r="D42" s="107"/>
      <c r="E42" s="107"/>
      <c r="F42" s="107"/>
      <c r="G42" s="107"/>
      <c r="H42" s="107"/>
      <c r="I42" s="31" t="b">
        <f>ISBLANK(VLOOKUP(F22,'Sac-Glu-Fru'!A3:C31,3))</f>
        <v>1</v>
      </c>
    </row>
    <row r="43" spans="1:10" ht="26" customHeight="1" x14ac:dyDescent="0.45">
      <c r="A43" s="17" t="str">
        <f>IF(F22=H22,"bitte eingeben:",IF(I42,"","Art der Modifikation:"))</f>
        <v/>
      </c>
      <c r="B43" s="114"/>
      <c r="C43" s="114"/>
      <c r="D43" s="114"/>
      <c r="E43" s="114"/>
      <c r="F43" s="114"/>
      <c r="G43" s="114"/>
      <c r="H43" s="114"/>
      <c r="I43" s="31"/>
    </row>
    <row r="44" spans="1:10" ht="25.2" customHeight="1" x14ac:dyDescent="0.45">
      <c r="A44" s="93" t="s">
        <v>150</v>
      </c>
      <c r="B44" s="107"/>
      <c r="C44" s="107"/>
      <c r="D44" s="107"/>
      <c r="E44" s="107"/>
      <c r="F44" s="107"/>
      <c r="G44" s="107"/>
      <c r="H44" s="107"/>
      <c r="I44" s="31" t="b">
        <f>ISBLANK(VLOOKUP(F23,'Sac-Glu-Fru'!A3:C31,3))</f>
        <v>1</v>
      </c>
    </row>
    <row r="45" spans="1:10" ht="26" customHeight="1" x14ac:dyDescent="0.45">
      <c r="A45" s="17" t="str">
        <f>IF(F23=H23,"bitte eingeben:",IF(I44,"","Art der Modifikation:"))</f>
        <v/>
      </c>
      <c r="B45" s="114"/>
      <c r="C45" s="114"/>
      <c r="D45" s="114"/>
      <c r="E45" s="114"/>
      <c r="F45" s="114"/>
      <c r="G45" s="114"/>
      <c r="H45" s="114"/>
      <c r="I45" s="31"/>
    </row>
    <row r="46" spans="1:10" ht="25.2" customHeight="1" x14ac:dyDescent="0.45">
      <c r="A46" s="93" t="s">
        <v>111</v>
      </c>
      <c r="B46" s="107"/>
      <c r="C46" s="107"/>
      <c r="D46" s="107"/>
      <c r="E46" s="107"/>
      <c r="F46" s="107"/>
      <c r="G46" s="107"/>
      <c r="H46" s="107"/>
      <c r="I46" s="31" t="b">
        <f>ISBLANK(VLOOKUP(F24,'Sac-Glu-Fru'!A3:C31,3))</f>
        <v>1</v>
      </c>
    </row>
    <row r="47" spans="1:10" ht="26" customHeight="1" x14ac:dyDescent="0.45">
      <c r="A47" s="17" t="str">
        <f>IF(F24=H24,"bitte eingeben:",IF(I46,"","Art der Modifikation:"))</f>
        <v/>
      </c>
      <c r="B47" s="114"/>
      <c r="C47" s="114"/>
      <c r="D47" s="114"/>
      <c r="E47" s="114"/>
      <c r="F47" s="114"/>
      <c r="G47" s="114"/>
      <c r="H47" s="114"/>
      <c r="I47" s="31"/>
    </row>
    <row r="48" spans="1:10" ht="25.2" customHeight="1" x14ac:dyDescent="0.45">
      <c r="A48" s="94" t="s">
        <v>151</v>
      </c>
      <c r="B48" s="116"/>
      <c r="C48" s="116"/>
      <c r="D48" s="116"/>
      <c r="E48" s="116"/>
      <c r="F48" s="116"/>
      <c r="G48" s="116"/>
      <c r="H48" s="116"/>
      <c r="I48" s="31" t="b">
        <f>ISBLANK(VLOOKUP(F25,Blausäure!$A$3:$C$10,3))</f>
        <v>1</v>
      </c>
    </row>
    <row r="49" spans="1:9" ht="26" customHeight="1" x14ac:dyDescent="0.45">
      <c r="A49" s="17" t="str">
        <f>IF(F25=H25,"bitte eingeben:",IF(I48,"","Art der Modifikation:"))</f>
        <v/>
      </c>
      <c r="B49" s="114"/>
      <c r="C49" s="114"/>
      <c r="D49" s="114"/>
      <c r="E49" s="114"/>
      <c r="F49" s="114"/>
      <c r="G49" s="114"/>
      <c r="H49" s="114"/>
      <c r="I49" s="31"/>
    </row>
    <row r="50" spans="1:9" ht="25.2" customHeight="1" x14ac:dyDescent="0.45">
      <c r="A50" s="95" t="s">
        <v>223</v>
      </c>
      <c r="B50" s="115"/>
      <c r="C50" s="115"/>
      <c r="D50" s="115"/>
      <c r="E50" s="115"/>
      <c r="F50" s="115"/>
      <c r="G50" s="115"/>
      <c r="H50" s="115"/>
      <c r="I50" s="31" t="b">
        <f>ISBLANK(VLOOKUP(F26,Farbstoffe_qual!A3:C31,3))</f>
        <v>1</v>
      </c>
    </row>
    <row r="51" spans="1:9" ht="26" customHeight="1" x14ac:dyDescent="0.45">
      <c r="A51" s="17" t="str">
        <f>IF(F27=H27,"bitte eingeben:",IF(I50,"","Art der Modifikation:"))</f>
        <v/>
      </c>
      <c r="B51" s="114"/>
      <c r="C51" s="114"/>
      <c r="D51" s="114"/>
      <c r="E51" s="114"/>
      <c r="F51" s="114"/>
      <c r="G51" s="114"/>
      <c r="H51" s="114"/>
    </row>
    <row r="52" spans="1:9" ht="25.2" customHeight="1" x14ac:dyDescent="0.45">
      <c r="A52" s="95" t="s">
        <v>224</v>
      </c>
      <c r="B52" s="115"/>
      <c r="C52" s="115"/>
      <c r="D52" s="115"/>
      <c r="E52" s="115"/>
      <c r="F52" s="115"/>
      <c r="G52" s="115"/>
      <c r="H52" s="115"/>
      <c r="I52" s="31" t="b">
        <f>ISBLANK(VLOOKUP(F30,Farbstoffe_qual!A3:C31,3))</f>
        <v>1</v>
      </c>
    </row>
    <row r="53" spans="1:9" ht="26" customHeight="1" x14ac:dyDescent="0.45">
      <c r="A53" s="17" t="str">
        <f>IF(F30=H30,"bitte eingeben:",IF(I52,"","Art der Modifikation:"))</f>
        <v/>
      </c>
      <c r="B53" s="114"/>
      <c r="C53" s="114"/>
      <c r="D53" s="114"/>
      <c r="E53" s="114"/>
      <c r="F53" s="114"/>
      <c r="G53" s="114"/>
      <c r="H53" s="114"/>
    </row>
  </sheetData>
  <sheetProtection algorithmName="SHA-512" hashValue="2RGP+PItU88gPdm8MLCy5TQ4Qi7RWNAzo02jUzrPTrZR+QYg7E2oT8GNoGEpgU19BC/XIWYzP0MZCCd5eFRCkg==" saltValue="CPB4JAlpUx+HxmqM92lzLA==" spinCount="100000" sheet="1" objects="1" scenarios="1"/>
  <mergeCells count="34">
    <mergeCell ref="B53:H53"/>
    <mergeCell ref="D27:E27"/>
    <mergeCell ref="D28:E28"/>
    <mergeCell ref="D29:E29"/>
    <mergeCell ref="B50:H50"/>
    <mergeCell ref="B51:H51"/>
    <mergeCell ref="B52:H52"/>
    <mergeCell ref="B45:H45"/>
    <mergeCell ref="B43:H43"/>
    <mergeCell ref="B48:H48"/>
    <mergeCell ref="B49:H49"/>
    <mergeCell ref="B47:H47"/>
    <mergeCell ref="B39:H39"/>
    <mergeCell ref="B40:H40"/>
    <mergeCell ref="B42:H42"/>
    <mergeCell ref="B36:H36"/>
    <mergeCell ref="A34:G34"/>
    <mergeCell ref="B41:H41"/>
    <mergeCell ref="A12:H12"/>
    <mergeCell ref="A13:H13"/>
    <mergeCell ref="B46:H46"/>
    <mergeCell ref="B4:C4"/>
    <mergeCell ref="A6:H6"/>
    <mergeCell ref="A7:H7"/>
    <mergeCell ref="A8:H8"/>
    <mergeCell ref="A14:F14"/>
    <mergeCell ref="A9:H9"/>
    <mergeCell ref="A10:H10"/>
    <mergeCell ref="A11:H11"/>
    <mergeCell ref="A17:G17"/>
    <mergeCell ref="B37:H37"/>
    <mergeCell ref="B38:H38"/>
    <mergeCell ref="D26:E26"/>
    <mergeCell ref="B44:H44"/>
  </mergeCells>
  <phoneticPr fontId="0" type="noConversion"/>
  <conditionalFormatting sqref="I19:I20 I23:I25 I34">
    <cfRule type="cellIs" dxfId="37" priority="27" stopIfTrue="1" operator="equal">
      <formula>11</formula>
    </cfRule>
  </conditionalFormatting>
  <conditionalFormatting sqref="G19:G20 G23:G25">
    <cfRule type="cellIs" dxfId="36" priority="28" stopIfTrue="1" operator="equal">
      <formula>10</formula>
    </cfRule>
  </conditionalFormatting>
  <conditionalFormatting sqref="H19:H23 H34">
    <cfRule type="cellIs" dxfId="35" priority="29" stopIfTrue="1" operator="equal">
      <formula>6</formula>
    </cfRule>
  </conditionalFormatting>
  <conditionalFormatting sqref="F24">
    <cfRule type="expression" dxfId="34" priority="30" stopIfTrue="1">
      <formula>$F$24-$H$24=1</formula>
    </cfRule>
  </conditionalFormatting>
  <conditionalFormatting sqref="F19">
    <cfRule type="expression" dxfId="33" priority="31" stopIfTrue="1">
      <formula>$F$19-$H$19=1</formula>
    </cfRule>
  </conditionalFormatting>
  <conditionalFormatting sqref="F20">
    <cfRule type="expression" dxfId="32" priority="32" stopIfTrue="1">
      <formula>$F$20-$H$20=1</formula>
    </cfRule>
  </conditionalFormatting>
  <conditionalFormatting sqref="J20:J34">
    <cfRule type="cellIs" dxfId="31" priority="33" stopIfTrue="1" operator="equal">
      <formula>15</formula>
    </cfRule>
  </conditionalFormatting>
  <conditionalFormatting sqref="I22">
    <cfRule type="cellIs" dxfId="30" priority="34" stopIfTrue="1" operator="equal">
      <formula>7</formula>
    </cfRule>
  </conditionalFormatting>
  <conditionalFormatting sqref="B45:H45">
    <cfRule type="expression" dxfId="29" priority="35" stopIfTrue="1">
      <formula>OR($F$23-$H$23=0,NOT($I$44))</formula>
    </cfRule>
  </conditionalFormatting>
  <conditionalFormatting sqref="B39:H39">
    <cfRule type="expression" dxfId="28" priority="37" stopIfTrue="1">
      <formula>OR($F$20-$H$20=0,NOT($I$38))</formula>
    </cfRule>
  </conditionalFormatting>
  <conditionalFormatting sqref="B37:H37">
    <cfRule type="expression" dxfId="27" priority="38" stopIfTrue="1">
      <formula>OR($F$19-$H$19=0,NOT($I36))</formula>
    </cfRule>
  </conditionalFormatting>
  <conditionalFormatting sqref="F21">
    <cfRule type="expression" dxfId="26" priority="39" stopIfTrue="1">
      <formula>$F$21-$H$21=1</formula>
    </cfRule>
  </conditionalFormatting>
  <conditionalFormatting sqref="B41:H41">
    <cfRule type="expression" dxfId="25" priority="40" stopIfTrue="1">
      <formula>OR($F$21-$H$21=0,NOT($I$40))</formula>
    </cfRule>
  </conditionalFormatting>
  <conditionalFormatting sqref="B43:H43">
    <cfRule type="expression" dxfId="24" priority="42" stopIfTrue="1">
      <formula>OR($F$22-$H$22=0,NOT($I$42))</formula>
    </cfRule>
  </conditionalFormatting>
  <conditionalFormatting sqref="H24">
    <cfRule type="cellIs" dxfId="23" priority="25" stopIfTrue="1" operator="equal">
      <formula>6</formula>
    </cfRule>
  </conditionalFormatting>
  <conditionalFormatting sqref="H25">
    <cfRule type="cellIs" dxfId="22" priority="24" stopIfTrue="1" operator="equal">
      <formula>6</formula>
    </cfRule>
  </conditionalFormatting>
  <conditionalFormatting sqref="B47:H47">
    <cfRule type="expression" dxfId="21" priority="23" stopIfTrue="1">
      <formula>OR($F$24-$H$24=0,NOT($I$46))</formula>
    </cfRule>
  </conditionalFormatting>
  <conditionalFormatting sqref="G26:G32 I26:I32">
    <cfRule type="cellIs" dxfId="20" priority="21" stopIfTrue="1" operator="equal">
      <formula>4</formula>
    </cfRule>
  </conditionalFormatting>
  <conditionalFormatting sqref="G33 I33">
    <cfRule type="cellIs" dxfId="19" priority="20" stopIfTrue="1" operator="equal">
      <formula>4</formula>
    </cfRule>
  </conditionalFormatting>
  <conditionalFormatting sqref="F26">
    <cfRule type="expression" dxfId="18" priority="22" stopIfTrue="1">
      <formula>$F$26-$H$26=1</formula>
    </cfRule>
  </conditionalFormatting>
  <conditionalFormatting sqref="C26">
    <cfRule type="cellIs" dxfId="17" priority="18" stopIfTrue="1" operator="equal">
      <formula>4</formula>
    </cfRule>
  </conditionalFormatting>
  <conditionalFormatting sqref="C27">
    <cfRule type="cellIs" dxfId="16" priority="17" stopIfTrue="1" operator="equal">
      <formula>4</formula>
    </cfRule>
  </conditionalFormatting>
  <conditionalFormatting sqref="C28">
    <cfRule type="cellIs" dxfId="15" priority="16" stopIfTrue="1" operator="equal">
      <formula>4</formula>
    </cfRule>
  </conditionalFormatting>
  <conditionalFormatting sqref="C29">
    <cfRule type="cellIs" dxfId="14" priority="15" stopIfTrue="1" operator="equal">
      <formula>4</formula>
    </cfRule>
  </conditionalFormatting>
  <conditionalFormatting sqref="F30">
    <cfRule type="expression" dxfId="13" priority="14" stopIfTrue="1">
      <formula>$F$30-$H$30=1</formula>
    </cfRule>
  </conditionalFormatting>
  <conditionalFormatting sqref="F31">
    <cfRule type="expression" dxfId="12" priority="13" stopIfTrue="1">
      <formula>$F$31-$H$31=1</formula>
    </cfRule>
  </conditionalFormatting>
  <conditionalFormatting sqref="F32">
    <cfRule type="expression" dxfId="11" priority="12" stopIfTrue="1">
      <formula>$F$32-$H$32=1</formula>
    </cfRule>
  </conditionalFormatting>
  <conditionalFormatting sqref="F33">
    <cfRule type="expression" dxfId="10" priority="11" stopIfTrue="1">
      <formula>$F$33-$H$33=1</formula>
    </cfRule>
  </conditionalFormatting>
  <conditionalFormatting sqref="F27">
    <cfRule type="expression" dxfId="9" priority="10" stopIfTrue="1">
      <formula>$F$27-$H$27=1</formula>
    </cfRule>
  </conditionalFormatting>
  <conditionalFormatting sqref="F28">
    <cfRule type="expression" dxfId="8" priority="9" stopIfTrue="1">
      <formula>$F$28-$H$28=1</formula>
    </cfRule>
  </conditionalFormatting>
  <conditionalFormatting sqref="F29">
    <cfRule type="expression" dxfId="7" priority="8" stopIfTrue="1">
      <formula>$F$29-$H$29=1</formula>
    </cfRule>
  </conditionalFormatting>
  <conditionalFormatting sqref="F25">
    <cfRule type="expression" dxfId="6" priority="7" stopIfTrue="1">
      <formula>$F$25-$H$25=1</formula>
    </cfRule>
  </conditionalFormatting>
  <conditionalFormatting sqref="F23">
    <cfRule type="expression" dxfId="5" priority="6" stopIfTrue="1">
      <formula>$F$23-$H$23=1</formula>
    </cfRule>
  </conditionalFormatting>
  <conditionalFormatting sqref="F22">
    <cfRule type="expression" dxfId="4" priority="5" stopIfTrue="1">
      <formula>$F$22-$H$22=1</formula>
    </cfRule>
  </conditionalFormatting>
  <conditionalFormatting sqref="B49:H49">
    <cfRule type="expression" dxfId="3" priority="4" stopIfTrue="1">
      <formula>OR($F$25-$H$25=0,NOT($I$48))</formula>
    </cfRule>
  </conditionalFormatting>
  <conditionalFormatting sqref="B51:H51">
    <cfRule type="expression" dxfId="2" priority="3" stopIfTrue="1">
      <formula>OR($F$26-$H$26=0,NOT($I$50))</formula>
    </cfRule>
  </conditionalFormatting>
  <conditionalFormatting sqref="B53:H53">
    <cfRule type="expression" dxfId="1" priority="2" stopIfTrue="1">
      <formula>OR($F$30-$H$30=0,NOT($I$52))</formula>
    </cfRule>
  </conditionalFormatting>
  <conditionalFormatting sqref="H26:H33">
    <cfRule type="cellIs" dxfId="0" priority="1" stopIfTrue="1" operator="equal">
      <formula>6</formula>
    </cfRule>
  </conditionalFormatting>
  <hyperlinks>
    <hyperlink ref="B4" r:id="rId1" xr:uid="{00000000-0004-0000-0700-000000000000}"/>
  </hyperlinks>
  <pageMargins left="0.78740157480314965" right="0.59055118110236227" top="0.70866141732283472" bottom="0.70866141732283472" header="0.35433070866141736" footer="0.35433070866141736"/>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35</xdr:row>
                    <xdr:rowOff>8467</xdr:rowOff>
                  </from>
                  <to>
                    <xdr:col>8</xdr:col>
                    <xdr:colOff>0</xdr:colOff>
                    <xdr:row>35</xdr:row>
                    <xdr:rowOff>300567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37</xdr:row>
                    <xdr:rowOff>21167</xdr:rowOff>
                  </from>
                  <to>
                    <xdr:col>8</xdr:col>
                    <xdr:colOff>0</xdr:colOff>
                    <xdr:row>37</xdr:row>
                    <xdr:rowOff>300567</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39</xdr:row>
                    <xdr:rowOff>8467</xdr:rowOff>
                  </from>
                  <to>
                    <xdr:col>8</xdr:col>
                    <xdr:colOff>0</xdr:colOff>
                    <xdr:row>39</xdr:row>
                    <xdr:rowOff>287867</xdr:rowOff>
                  </to>
                </anchor>
              </controlPr>
            </control>
          </mc:Choice>
        </mc:AlternateContent>
        <mc:AlternateContent xmlns:mc="http://schemas.openxmlformats.org/markup-compatibility/2006">
          <mc:Choice Requires="x14">
            <control shapeId="2116" r:id="rId8" name="Drop Down 68">
              <controlPr locked="0" defaultSize="0" autoLine="0" autoPict="0">
                <anchor moveWithCells="1">
                  <from>
                    <xdr:col>1</xdr:col>
                    <xdr:colOff>0</xdr:colOff>
                    <xdr:row>41</xdr:row>
                    <xdr:rowOff>33867</xdr:rowOff>
                  </from>
                  <to>
                    <xdr:col>8</xdr:col>
                    <xdr:colOff>0</xdr:colOff>
                    <xdr:row>41</xdr:row>
                    <xdr:rowOff>300567</xdr:rowOff>
                  </to>
                </anchor>
              </controlPr>
            </control>
          </mc:Choice>
        </mc:AlternateContent>
        <mc:AlternateContent xmlns:mc="http://schemas.openxmlformats.org/markup-compatibility/2006">
          <mc:Choice Requires="x14">
            <control shapeId="2123" r:id="rId9" name="Drop Down 75">
              <controlPr locked="0" defaultSize="0" autoLine="0" autoPict="0">
                <anchor moveWithCells="1">
                  <from>
                    <xdr:col>6</xdr:col>
                    <xdr:colOff>33867</xdr:colOff>
                    <xdr:row>13</xdr:row>
                    <xdr:rowOff>105833</xdr:rowOff>
                  </from>
                  <to>
                    <xdr:col>6</xdr:col>
                    <xdr:colOff>867833</xdr:colOff>
                    <xdr:row>13</xdr:row>
                    <xdr:rowOff>381000</xdr:rowOff>
                  </to>
                </anchor>
              </controlPr>
            </control>
          </mc:Choice>
        </mc:AlternateContent>
        <mc:AlternateContent xmlns:mc="http://schemas.openxmlformats.org/markup-compatibility/2006">
          <mc:Choice Requires="x14">
            <control shapeId="2129" r:id="rId10" name="Drop Down 81">
              <controlPr locked="0" defaultSize="0" autoLine="0" autoPict="0">
                <anchor moveWithCells="1">
                  <from>
                    <xdr:col>1</xdr:col>
                    <xdr:colOff>0</xdr:colOff>
                    <xdr:row>47</xdr:row>
                    <xdr:rowOff>21167</xdr:rowOff>
                  </from>
                  <to>
                    <xdr:col>8</xdr:col>
                    <xdr:colOff>0</xdr:colOff>
                    <xdr:row>47</xdr:row>
                    <xdr:rowOff>300567</xdr:rowOff>
                  </to>
                </anchor>
              </controlPr>
            </control>
          </mc:Choice>
        </mc:AlternateContent>
        <mc:AlternateContent xmlns:mc="http://schemas.openxmlformats.org/markup-compatibility/2006">
          <mc:Choice Requires="x14">
            <control shapeId="2130" r:id="rId11" name="Drop Down 82">
              <controlPr locked="0" defaultSize="0" autoLine="0" autoPict="0">
                <anchor moveWithCells="1">
                  <from>
                    <xdr:col>1</xdr:col>
                    <xdr:colOff>0</xdr:colOff>
                    <xdr:row>43</xdr:row>
                    <xdr:rowOff>0</xdr:rowOff>
                  </from>
                  <to>
                    <xdr:col>8</xdr:col>
                    <xdr:colOff>0</xdr:colOff>
                    <xdr:row>43</xdr:row>
                    <xdr:rowOff>275167</xdr:rowOff>
                  </to>
                </anchor>
              </controlPr>
            </control>
          </mc:Choice>
        </mc:AlternateContent>
        <mc:AlternateContent xmlns:mc="http://schemas.openxmlformats.org/markup-compatibility/2006">
          <mc:Choice Requires="x14">
            <control shapeId="2131" r:id="rId12" name="Drop Down 83">
              <controlPr locked="0" defaultSize="0" autoLine="0" autoPict="0">
                <anchor moveWithCells="1">
                  <from>
                    <xdr:col>1</xdr:col>
                    <xdr:colOff>0</xdr:colOff>
                    <xdr:row>45</xdr:row>
                    <xdr:rowOff>8467</xdr:rowOff>
                  </from>
                  <to>
                    <xdr:col>8</xdr:col>
                    <xdr:colOff>0</xdr:colOff>
                    <xdr:row>45</xdr:row>
                    <xdr:rowOff>287867</xdr:rowOff>
                  </to>
                </anchor>
              </controlPr>
            </control>
          </mc:Choice>
        </mc:AlternateContent>
        <mc:AlternateContent xmlns:mc="http://schemas.openxmlformats.org/markup-compatibility/2006">
          <mc:Choice Requires="x14">
            <control shapeId="2132" r:id="rId13" name="Drop Down 84">
              <controlPr locked="0" defaultSize="0" autoLine="0" autoPict="0">
                <anchor moveWithCells="1">
                  <from>
                    <xdr:col>3</xdr:col>
                    <xdr:colOff>25400</xdr:colOff>
                    <xdr:row>25</xdr:row>
                    <xdr:rowOff>21167</xdr:rowOff>
                  </from>
                  <to>
                    <xdr:col>5</xdr:col>
                    <xdr:colOff>25400</xdr:colOff>
                    <xdr:row>25</xdr:row>
                    <xdr:rowOff>300567</xdr:rowOff>
                  </to>
                </anchor>
              </controlPr>
            </control>
          </mc:Choice>
        </mc:AlternateContent>
        <mc:AlternateContent xmlns:mc="http://schemas.openxmlformats.org/markup-compatibility/2006">
          <mc:Choice Requires="x14">
            <control shapeId="2133" r:id="rId14" name="Drop Down 85">
              <controlPr locked="0" defaultSize="0" autoLine="0" autoPict="0">
                <anchor moveWithCells="1">
                  <from>
                    <xdr:col>3</xdr:col>
                    <xdr:colOff>25400</xdr:colOff>
                    <xdr:row>26</xdr:row>
                    <xdr:rowOff>21167</xdr:rowOff>
                  </from>
                  <to>
                    <xdr:col>5</xdr:col>
                    <xdr:colOff>25400</xdr:colOff>
                    <xdr:row>26</xdr:row>
                    <xdr:rowOff>300567</xdr:rowOff>
                  </to>
                </anchor>
              </controlPr>
            </control>
          </mc:Choice>
        </mc:AlternateContent>
        <mc:AlternateContent xmlns:mc="http://schemas.openxmlformats.org/markup-compatibility/2006">
          <mc:Choice Requires="x14">
            <control shapeId="2134" r:id="rId15" name="Drop Down 86">
              <controlPr locked="0" defaultSize="0" autoLine="0" autoPict="0">
                <anchor moveWithCells="1">
                  <from>
                    <xdr:col>3</xdr:col>
                    <xdr:colOff>25400</xdr:colOff>
                    <xdr:row>27</xdr:row>
                    <xdr:rowOff>21167</xdr:rowOff>
                  </from>
                  <to>
                    <xdr:col>5</xdr:col>
                    <xdr:colOff>25400</xdr:colOff>
                    <xdr:row>27</xdr:row>
                    <xdr:rowOff>300567</xdr:rowOff>
                  </to>
                </anchor>
              </controlPr>
            </control>
          </mc:Choice>
        </mc:AlternateContent>
        <mc:AlternateContent xmlns:mc="http://schemas.openxmlformats.org/markup-compatibility/2006">
          <mc:Choice Requires="x14">
            <control shapeId="2135" r:id="rId16" name="Drop Down 87">
              <controlPr locked="0" defaultSize="0" autoLine="0" autoPict="0">
                <anchor moveWithCells="1">
                  <from>
                    <xdr:col>3</xdr:col>
                    <xdr:colOff>25400</xdr:colOff>
                    <xdr:row>28</xdr:row>
                    <xdr:rowOff>8467</xdr:rowOff>
                  </from>
                  <to>
                    <xdr:col>5</xdr:col>
                    <xdr:colOff>25400</xdr:colOff>
                    <xdr:row>28</xdr:row>
                    <xdr:rowOff>300567</xdr:rowOff>
                  </to>
                </anchor>
              </controlPr>
            </control>
          </mc:Choice>
        </mc:AlternateContent>
        <mc:AlternateContent xmlns:mc="http://schemas.openxmlformats.org/markup-compatibility/2006">
          <mc:Choice Requires="x14">
            <control shapeId="2136" r:id="rId17" name="Drop Down 88">
              <controlPr locked="0" defaultSize="0" autoLine="0" autoPict="0">
                <anchor moveWithCells="1">
                  <from>
                    <xdr:col>0</xdr:col>
                    <xdr:colOff>0</xdr:colOff>
                    <xdr:row>29</xdr:row>
                    <xdr:rowOff>21167</xdr:rowOff>
                  </from>
                  <to>
                    <xdr:col>1</xdr:col>
                    <xdr:colOff>0</xdr:colOff>
                    <xdr:row>29</xdr:row>
                    <xdr:rowOff>300567</xdr:rowOff>
                  </to>
                </anchor>
              </controlPr>
            </control>
          </mc:Choice>
        </mc:AlternateContent>
        <mc:AlternateContent xmlns:mc="http://schemas.openxmlformats.org/markup-compatibility/2006">
          <mc:Choice Requires="x14">
            <control shapeId="2137" r:id="rId18" name="Drop Down 89">
              <controlPr locked="0" defaultSize="0" autoLine="0" autoPict="0">
                <anchor moveWithCells="1">
                  <from>
                    <xdr:col>0</xdr:col>
                    <xdr:colOff>0</xdr:colOff>
                    <xdr:row>30</xdr:row>
                    <xdr:rowOff>8467</xdr:rowOff>
                  </from>
                  <to>
                    <xdr:col>1</xdr:col>
                    <xdr:colOff>0</xdr:colOff>
                    <xdr:row>30</xdr:row>
                    <xdr:rowOff>300567</xdr:rowOff>
                  </to>
                </anchor>
              </controlPr>
            </control>
          </mc:Choice>
        </mc:AlternateContent>
        <mc:AlternateContent xmlns:mc="http://schemas.openxmlformats.org/markup-compatibility/2006">
          <mc:Choice Requires="x14">
            <control shapeId="2138" r:id="rId19" name="Drop Down 90">
              <controlPr locked="0" defaultSize="0" autoLine="0" autoPict="0">
                <anchor moveWithCells="1">
                  <from>
                    <xdr:col>0</xdr:col>
                    <xdr:colOff>4233</xdr:colOff>
                    <xdr:row>31</xdr:row>
                    <xdr:rowOff>8467</xdr:rowOff>
                  </from>
                  <to>
                    <xdr:col>1</xdr:col>
                    <xdr:colOff>4233</xdr:colOff>
                    <xdr:row>31</xdr:row>
                    <xdr:rowOff>300567</xdr:rowOff>
                  </to>
                </anchor>
              </controlPr>
            </control>
          </mc:Choice>
        </mc:AlternateContent>
        <mc:AlternateContent xmlns:mc="http://schemas.openxmlformats.org/markup-compatibility/2006">
          <mc:Choice Requires="x14">
            <control shapeId="2139" r:id="rId20" name="Drop Down 91">
              <controlPr locked="0" defaultSize="0" autoLine="0" autoPict="0">
                <anchor moveWithCells="1">
                  <from>
                    <xdr:col>0</xdr:col>
                    <xdr:colOff>0</xdr:colOff>
                    <xdr:row>32</xdr:row>
                    <xdr:rowOff>21167</xdr:rowOff>
                  </from>
                  <to>
                    <xdr:col>1</xdr:col>
                    <xdr:colOff>0</xdr:colOff>
                    <xdr:row>32</xdr:row>
                    <xdr:rowOff>300567</xdr:rowOff>
                  </to>
                </anchor>
              </controlPr>
            </control>
          </mc:Choice>
        </mc:AlternateContent>
        <mc:AlternateContent xmlns:mc="http://schemas.openxmlformats.org/markup-compatibility/2006">
          <mc:Choice Requires="x14">
            <control shapeId="2140" r:id="rId21" name="Drop Down 92">
              <controlPr locked="0" defaultSize="0" autoLine="0" autoPict="0">
                <anchor moveWithCells="1">
                  <from>
                    <xdr:col>1</xdr:col>
                    <xdr:colOff>0</xdr:colOff>
                    <xdr:row>49</xdr:row>
                    <xdr:rowOff>21167</xdr:rowOff>
                  </from>
                  <to>
                    <xdr:col>8</xdr:col>
                    <xdr:colOff>0</xdr:colOff>
                    <xdr:row>49</xdr:row>
                    <xdr:rowOff>300567</xdr:rowOff>
                  </to>
                </anchor>
              </controlPr>
            </control>
          </mc:Choice>
        </mc:AlternateContent>
        <mc:AlternateContent xmlns:mc="http://schemas.openxmlformats.org/markup-compatibility/2006">
          <mc:Choice Requires="x14">
            <control shapeId="2142" r:id="rId22" name="Drop Down 94">
              <controlPr locked="0" defaultSize="0" autoLine="0" autoPict="0">
                <anchor moveWithCells="1">
                  <from>
                    <xdr:col>1</xdr:col>
                    <xdr:colOff>0</xdr:colOff>
                    <xdr:row>51</xdr:row>
                    <xdr:rowOff>21167</xdr:rowOff>
                  </from>
                  <to>
                    <xdr:col>8</xdr:col>
                    <xdr:colOff>0</xdr:colOff>
                    <xdr:row>51</xdr:row>
                    <xdr:rowOff>300567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9</vt:i4>
      </vt:variant>
    </vt:vector>
  </HeadingPairs>
  <TitlesOfParts>
    <vt:vector size="28"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Farbstoffe_qual</vt:lpstr>
      <vt:lpstr>Farbstoffe_quan</vt:lpstr>
      <vt:lpstr>Farbstoffe</vt:lpstr>
      <vt:lpstr>Dichte</vt:lpstr>
      <vt:lpstr>Alkohol</vt:lpstr>
      <vt:lpstr>Extrakt</vt:lpstr>
      <vt:lpstr>Sac-Glu-Fru</vt:lpstr>
      <vt:lpstr>ß-Asaron</vt:lpstr>
      <vt:lpstr>Blausäure</vt:lpstr>
      <vt:lpstr>Auswertung!_ftn1</vt:lpstr>
      <vt:lpstr>Hints1!_ftnref1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2018-10-18T19:45:30Z</cp:lastPrinted>
  <dcterms:created xsi:type="dcterms:W3CDTF">2005-02-14T18:41:01Z</dcterms:created>
  <dcterms:modified xsi:type="dcterms:W3CDTF">2023-04-01T17:28:36Z</dcterms:modified>
</cp:coreProperties>
</file>