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9083080B-0152-4DED-929E-A4DF0ED182AA}" xr6:coauthVersionLast="47" xr6:coauthVersionMax="47" xr10:uidLastSave="{00000000-0000-0000-0000-000000000000}"/>
  <workbookProtection workbookAlgorithmName="SHA-512" workbookHashValue="UjWLhm2pre5G4irJvM9BkmWCTbWnEvnU6PfzLvPuzHkXjvTUuhT9PIWsysK4zwSf30cr17MZhOOdTt7K1CVH9A==" workbookSaltValue="MfQegqE+xtoPAGF2LbyMjQ==" workbookSpinCount="100000" lockStructure="1"/>
  <bookViews>
    <workbookView xWindow="-108" yWindow="-108" windowWidth="30936" windowHeight="12576" activeTab="6" xr2:uid="{00000000-000D-0000-FFFF-FFFF00000000}"/>
  </bookViews>
  <sheets>
    <sheet name="Hints1" sheetId="56" r:id="rId1"/>
    <sheet name="Reporting" sheetId="57" r:id="rId2"/>
    <sheet name="Auswertung" sheetId="58" r:id="rId3"/>
    <sheet name="Datenübernahme" sheetId="59" r:id="rId4"/>
    <sheet name="Signifikanz" sheetId="60" r:id="rId5"/>
    <sheet name="Ausfüllhinweise" sheetId="61" r:id="rId6"/>
    <sheet name="Kontakt" sheetId="53" r:id="rId7"/>
    <sheet name="Teilnehmerdaten" sheetId="17" state="hidden" r:id="rId8"/>
    <sheet name="Ergebnisse" sheetId="5" r:id="rId9"/>
    <sheet name="Mitteilungen" sheetId="15" r:id="rId10"/>
    <sheet name="Wasser" sheetId="18" state="hidden" r:id="rId11"/>
    <sheet name="Asche" sheetId="21" state="hidden" r:id="rId12"/>
    <sheet name="Stärke" sheetId="22" state="hidden" r:id="rId13"/>
    <sheet name="Rohprotein" sheetId="23" state="hidden" r:id="rId14"/>
    <sheet name="Parameter5" sheetId="24" state="hidden" r:id="rId15"/>
    <sheet name="Parameter5a" sheetId="46" state="hidden" r:id="rId16"/>
    <sheet name="Parameter6" sheetId="25" state="hidden" r:id="rId17"/>
    <sheet name="Tabelle1" sheetId="54" state="hidden" r:id="rId18"/>
  </sheets>
  <externalReferences>
    <externalReference r:id="rId19"/>
    <externalReference r:id="rId20"/>
    <externalReference r:id="rId21"/>
    <externalReference r:id="rId22"/>
    <externalReference r:id="rId23"/>
    <externalReference r:id="rId24"/>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[4]Parameter2!$B$3:$B$18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Asche!$B$5:$B$17</definedName>
    <definedName name="Parameter2alt" localSheetId="5">#REF!</definedName>
    <definedName name="Parameter2alt">#REF!</definedName>
    <definedName name="test" localSheetId="5">[1]Parameter2!$B$3:$B$18</definedName>
    <definedName name="test" localSheetId="2">[5]Parameter2!$B$3:$B$18</definedName>
    <definedName name="test" localSheetId="6">[2]Parameter2!$B$3:$B$18</definedName>
    <definedName name="test" localSheetId="1">[4]Parameter2!$B$3:$B$18</definedName>
    <definedName name="test">[1]Parameter2!$B$3:$B$18</definedName>
    <definedName name="test1" localSheetId="5">[2]Parameter2!$B$3:$B$18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A12" i="5"/>
  <c r="A13" i="5" l="1"/>
  <c r="F4" i="5"/>
  <c r="F5" i="5"/>
  <c r="B4" i="17" l="1"/>
  <c r="F21" i="5"/>
  <c r="I31" i="5" s="1"/>
  <c r="F22" i="5"/>
  <c r="G22" i="5"/>
  <c r="F23" i="5"/>
  <c r="F24" i="5"/>
  <c r="I39" i="5" s="1"/>
  <c r="F25" i="5"/>
  <c r="I41" i="5" s="1"/>
  <c r="F26" i="5"/>
  <c r="I43" i="5" s="1"/>
  <c r="A44" i="5" s="1"/>
  <c r="F27" i="5"/>
  <c r="A36" i="5"/>
  <c r="A39" i="5"/>
  <c r="A41" i="5"/>
  <c r="A45" i="5"/>
  <c r="B16" i="53"/>
  <c r="B17" i="53"/>
  <c r="B18" i="53"/>
  <c r="B19" i="53"/>
  <c r="H1" i="15"/>
  <c r="A1" i="18"/>
  <c r="C1" i="18"/>
  <c r="H21" i="5"/>
  <c r="A1" i="21"/>
  <c r="C1" i="21"/>
  <c r="H22" i="5" s="1"/>
  <c r="C25" i="21"/>
  <c r="I22" i="5" s="1"/>
  <c r="A1" i="22"/>
  <c r="C1" i="22"/>
  <c r="H23" i="5"/>
  <c r="A1" i="23"/>
  <c r="C1" i="23"/>
  <c r="H24" i="5"/>
  <c r="A1" i="24"/>
  <c r="C1" i="24"/>
  <c r="H25" i="5" s="1"/>
  <c r="A1" i="46"/>
  <c r="C1" i="46"/>
  <c r="H26" i="5" s="1"/>
  <c r="A1" i="25"/>
  <c r="C1" i="25"/>
  <c r="H27" i="5"/>
  <c r="B1" i="17"/>
  <c r="B2" i="17"/>
  <c r="D5" i="17"/>
  <c r="D8" i="17" s="1"/>
  <c r="B5" i="17" s="1"/>
  <c r="B6" i="17"/>
  <c r="B7" i="17"/>
  <c r="B13" i="17"/>
  <c r="C13" i="17"/>
  <c r="B14" i="17"/>
  <c r="C14" i="17"/>
  <c r="B15" i="17"/>
  <c r="C15" i="17"/>
  <c r="B16" i="17"/>
  <c r="C16" i="17"/>
  <c r="B17" i="17"/>
  <c r="C17" i="17"/>
  <c r="B18" i="17"/>
  <c r="C18" i="17"/>
  <c r="B19" i="17"/>
  <c r="C19" i="17"/>
  <c r="A42" i="5" l="1"/>
  <c r="I33" i="5"/>
  <c r="A35" i="5" s="1"/>
  <c r="A40" i="5"/>
  <c r="I45" i="5"/>
  <c r="A46" i="5" s="1"/>
  <c r="I36" i="5"/>
  <c r="A38" i="5" s="1"/>
  <c r="A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7F9AE526-3D74-47E4-B191-9AF5C6E1578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7F035E7-83AB-4E27-BCC2-3B4F54F3EDC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6370CC65-B0BC-47E9-A852-1D0628C9426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0"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<sst xmlns="http://schemas.openxmlformats.org/spreadsheetml/2006/main" count="268" uniqueCount="210">
  <si>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</si>
  <si>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</si>
  <si>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</si>
  <si>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</si>
  <si>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</si>
  <si>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</si>
  <si>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</si>
  <si>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</si>
  <si>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</si>
  <si>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</si>
  <si>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</si>
  <si>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</si>
  <si>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</si>
  <si>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</si>
  <si>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</si>
  <si>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</si>
  <si>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</si>
  <si>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</si>
  <si>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</si>
  <si>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</si>
  <si>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</si>
  <si>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</si>
  <si>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</si>
  <si>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</si>
  <si>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</si>
  <si>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</si>
  <si>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</si>
  <si>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</si>
  <si>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</si>
  <si>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</si>
  <si>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</si>
  <si>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</si>
  <si>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</si>
  <si>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</si>
  <si>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</si>
  <si>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</si>
  <si>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</si>
  <si>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</si>
  <si>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</si>
  <si>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</si>
  <si>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</si>
  <si>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</si>
  <si>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</si>
  <si>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</si>
  <si>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</si>
  <si>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</si>
  <si>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</si>
  <si>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</si>
  <si>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</si>
  <si>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</si>
  <si>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</si>
  <si>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</si>
  <si>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</si>
  <si>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</si>
  <si>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</si>
  <si>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</si>
  <si>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</si>
  <si>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</si>
  <si>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</si>
  <si>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</si>
  <si>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</si>
  <si>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Asche</t>
  </si>
  <si>
    <t>Wasser</t>
  </si>
  <si>
    <t>Feuchtklebergehalt</t>
  </si>
  <si>
    <t>%</t>
  </si>
  <si>
    <t>Fallzahl</t>
  </si>
  <si>
    <t>Sekunden</t>
  </si>
  <si>
    <t>14</t>
  </si>
  <si>
    <t>ICC Nr. 106/2</t>
  </si>
  <si>
    <t>ICC Nr. 106/2, modifiziert</t>
  </si>
  <si>
    <t>ICC Nr. 137/1, modifiziert</t>
  </si>
  <si>
    <t>ICC Nr. 137/1</t>
  </si>
  <si>
    <t>VO (EWG) Nr. 824/2000 vom 19.4.2000 Anhang IV</t>
  </si>
  <si>
    <t>ICC 110/1</t>
  </si>
  <si>
    <t>ICC 110/1, modifiziert</t>
  </si>
  <si>
    <t>§ 64 LFGB Nr. L 16.01-1</t>
  </si>
  <si>
    <t>§ 64 LFGB Nr. L 16.01-1, modifiziert</t>
  </si>
  <si>
    <t>VO (EWG) Nr. 1501/95 vom 29.06.1995, Anhang II</t>
  </si>
  <si>
    <t>ICC 104, modifiziert</t>
  </si>
  <si>
    <t>ICC 104</t>
  </si>
  <si>
    <t>§ 64 LFGB Nr. L 16.01-2</t>
  </si>
  <si>
    <t>§ 64 LFGB Nr. L 16.01-2, modifiziert</t>
  </si>
  <si>
    <t>DIN EN ISO 10520</t>
  </si>
  <si>
    <t>Polarimetrisch: Anhang zur RL (EG) 79/1999 vom 27.7.99 (ABl. EG L 209 vom 7.8.99)</t>
  </si>
  <si>
    <t>Polarimetrisch nach Ewers (auch modifiziert)</t>
  </si>
  <si>
    <t>Anhang II zur VO 4154/87/EWG (VO 203/98/EWG): Säurehydrolyse der Stärke; Bestimmung reduzierender Zucker mit Fehling-Lösung</t>
  </si>
  <si>
    <t>Kjeldahl</t>
  </si>
  <si>
    <t>Dumas</t>
  </si>
  <si>
    <t>Veraschungstemperatur</t>
  </si>
  <si>
    <t>&lt; 525 °C</t>
  </si>
  <si>
    <t>525 °C - 575 °C</t>
  </si>
  <si>
    <t>575 °C - 625 °C</t>
  </si>
  <si>
    <t>625 °C - 675 °C</t>
  </si>
  <si>
    <t>675 °C - 725 °C</t>
  </si>
  <si>
    <t>725 °C - 775 °C</t>
  </si>
  <si>
    <t>775 °C - 825 °C</t>
  </si>
  <si>
    <t>&gt; 925 °C</t>
  </si>
  <si>
    <t>825 °C - 860 °C</t>
  </si>
  <si>
    <t>860 °C - 890 °C</t>
  </si>
  <si>
    <t>890 °C - 910 °C</t>
  </si>
  <si>
    <t>910 °C - 925 °C</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</si>
  <si>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</si>
  <si>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</si>
  <si>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</si>
  <si>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</si>
  <si>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</si>
  <si>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</si>
  <si>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</si>
  <si>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</si>
  <si>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</si>
  <si>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Beschreibung der verwendeten Analysenverfahren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</si>
  <si>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</si>
  <si>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 64 LFGB Nr. L 17.00-15</t>
  </si>
  <si>
    <t>§ 64 LFGB Nr. L 17.00-15, modifiziert</t>
  </si>
  <si>
    <t>§ 64 LFGB Nr. L 06.00-7</t>
  </si>
  <si>
    <t>§ 64 LFGB Nr. L 06.00-7, modifiziert</t>
  </si>
  <si>
    <t>§ 64 LFGB Nr. L 01.00-60</t>
  </si>
  <si>
    <t>§ 64 LFGB Nr. L 01.00-60, modifiziert</t>
  </si>
  <si>
    <t>Reduktometrie</t>
  </si>
  <si>
    <t>Enzymatisch</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</si>
  <si>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</si>
  <si>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</si>
  <si>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</si>
  <si>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check of the e-Mail address</t>
  </si>
  <si>
    <t>result of the control</t>
  </si>
  <si>
    <t>ja / yes</t>
  </si>
  <si>
    <t>nein / no</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</si>
  <si>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Report your results with in column 3 shown </t>
    </r>
    <r>
      <rPr>
        <b/>
        <sz val="12"/>
        <rFont val="Times New Roman"/>
        <family val="1"/>
      </rPr>
      <t>significant numbers</t>
    </r>
    <r>
      <rPr>
        <sz val="12"/>
        <rFont val="Times New Roman"/>
        <family val="1"/>
      </rPr>
      <t xml:space="preserve"> (there are some examples in sheet "hints1".</t>
    </r>
  </si>
  <si>
    <t>Veraschung nach Vorveraschung im aufgeführten Temperaturbereich</t>
  </si>
  <si>
    <t>Veraschung ohne Vorveraschung im aufgeführten Temperaturbereich</t>
  </si>
  <si>
    <t>Enzymatisch nach r-biopharm/Roche, Best.-Nr. 10 207 748 035</t>
  </si>
  <si>
    <t>Polarimetrie</t>
  </si>
  <si>
    <t>§ 64 LFGB Nr. L 17.00-5</t>
  </si>
  <si>
    <t>§ 64 LFGB Nr. L 17.00-5, modifiziert</t>
  </si>
  <si>
    <t>VO (EG) Nr. 687/2008 vom 18.07.2008</t>
  </si>
  <si>
    <t>LECO TGA</t>
  </si>
  <si>
    <t>Kjeldahl gem. RL 72/199/EWG vom 27.04.72 i. V. m. ICC Standard 105/2 und § 64 LFGB 17.00-15</t>
  </si>
  <si>
    <t>ISO 3093 (auch modifiziert)</t>
  </si>
  <si>
    <t>ICC Nr. 107/1</t>
  </si>
  <si>
    <t>ICC Nr. 107/1, modifiziert</t>
  </si>
  <si>
    <t>In einigen Fällen, z.B. bei Gehalten um 1 % oder 10 %, ist die Vorgabe gültiger Stellen schwierig: Die Ergebnisse „1,06%" und "0,98%" sind vergleichbar, nicht aber „1,1 %“ und „0,98%“. Die Angabe einer zusätzlichen gültigen Stelle beim Beispielwert "1,06" ist hier angebracht.</t>
  </si>
  <si>
    <t>Karl Fischer</t>
  </si>
  <si>
    <t>ICC 104/1</t>
  </si>
  <si>
    <t>Trockenschrank 130 °C ± 2 °C</t>
  </si>
  <si>
    <t>ICC 104/1, modifiziert</t>
  </si>
  <si>
    <t>ISO 1871, auch modifiziert</t>
  </si>
  <si>
    <t>HPLC nach Enzymatik</t>
  </si>
  <si>
    <t>Verordnung (EU) Nr. 118/2010 der Kommission vom 09.02.2010</t>
  </si>
  <si>
    <t>enzymatisch nach Megazyme</t>
  </si>
  <si>
    <t>VO (EG) 1272/2009 vom 11.12.2009</t>
  </si>
  <si>
    <t>DIN ISO/TS 16634-2</t>
  </si>
  <si>
    <t>Feuchtklebergehalt nach ICC 155</t>
  </si>
  <si>
    <t>ICC Nr. 155 (aus dem Glutenindex)</t>
  </si>
  <si>
    <t>ICC Nr. 155 (aus dem Glutenindex), modifiziert</t>
  </si>
  <si>
    <t>Parameter 7</t>
  </si>
  <si>
    <t>Beispiel für die Eingabe von 2 eMail-Adressen:
Example how to type in 2 different e-mail addresses:</t>
  </si>
  <si>
    <t>info@lvus.de; ergebnisse@lvus.de</t>
  </si>
  <si>
    <t>§ 64 LFGB Nr. L 15.00-6</t>
  </si>
  <si>
    <t>§ 64 LFGB Nr. L 15.00-6, modifiziert</t>
  </si>
  <si>
    <t>ICC Standard 167, Dumas</t>
  </si>
  <si>
    <t>SLMB Methode Nr. 467.1 (enzymatisch)</t>
  </si>
  <si>
    <t>EN ISO 2171</t>
  </si>
  <si>
    <t>VDLUFA Bd. III, 7.2.1, polarimetrisch</t>
  </si>
  <si>
    <t>VO (EG) Nr. 152/2009 Anhang III, L vom 27.01.2009</t>
  </si>
  <si>
    <t>§ 64 LFGB Nr. L 15.00-3 (DIN EN ISO 20483)</t>
  </si>
  <si>
    <t>§ 64 LFGB Nr. L 15.00-3 (DIN EN ISO 20483), modifizert</t>
  </si>
  <si>
    <t>Infrarotwaage</t>
  </si>
  <si>
    <t>Rohprotein (N * 6,25)</t>
  </si>
  <si>
    <t>Temperatur 103°C, 3 h</t>
  </si>
  <si>
    <t>VO (EG) Nr. 152/2009 Anhang III i.V. mit DIN EN ISO 10520 (auch modifiziert)</t>
  </si>
  <si>
    <t>VO (EU) Nr. 234/2010 in Verbindung mit § 64 LFBG L16.01-2 und ICC 104 (auch modifiziert)</t>
  </si>
  <si>
    <t>VO (EG) 687/2008 Anhang IV i.V.m. ISO 712 und § 64 LFGB Nr. L 16.01-1</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</si>
  <si>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</si>
  <si>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</si>
  <si>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</si>
  <si>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</si>
  <si>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</si>
  <si>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</si>
  <si>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</si>
  <si>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</si>
  <si>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</si>
  <si>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</si>
  <si>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Trockenschrank 103°C, über Nacht</t>
  </si>
  <si>
    <t>§ 64 LFGB Nr. L 7.00-2:5 1983-05</t>
  </si>
  <si>
    <t>§ 64 LFGB Nr. L 7.00-2:5 1983-05, modifiziert</t>
  </si>
  <si>
    <t>?</t>
  </si>
  <si>
    <t>DIN EN ISO 2171 - Entwurf</t>
  </si>
  <si>
    <t>DIN EN ISO 712</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</si>
  <si>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</si>
  <si>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</si>
  <si>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</si>
  <si>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</si>
  <si>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Mehl (Weizenmehl)</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</si>
  <si>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</si>
  <si>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</si>
  <si>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</si>
  <si>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</si>
  <si>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</si>
  <si>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</si>
  <si>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</si>
  <si>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</si>
  <si>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</si>
  <si>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</si>
  <si>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</si>
  <si>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</si>
  <si>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</si>
  <si>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</si>
  <si>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</si>
  <si>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Stärke</t>
  </si>
  <si>
    <t>Spezifischer Drehwinkel bei polarimetischen Verfahren (Grad):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</si>
</sst>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i/>
      <vertAlign val="subscript"/>
      <sz val="11"/>
      <name val="Times New Roman"/>
      <family val="1"/>
    </font>
    <font>
      <sz val="11"/>
      <color indexed="12"/>
      <name val="Times New Roman"/>
      <family val="1"/>
    </font>
    <font>
      <sz val="12"/>
      <color indexed="9"/>
      <name val="Times New Roman"/>
      <family val="1"/>
    </font>
    <font>
      <sz val="11"/>
      <color indexed="8"/>
      <name val="Times New Roman"/>
      <family val="1"/>
    </font>
    <font>
      <sz val="11"/>
      <color indexed="8"/>
      <name val="Calibri"/>
      <family val="2"/>
    </font>
    <font>
      <sz val="11"/>
      <color indexed="9"/>
      <name val="Calibri"/>
      <family val="2"/>
    </font>
    <font>
      <i/>
      <sz val="11"/>
      <color theme="0" tint="-0.499984740745262"/>
      <name val="Times New Roman"/>
      <family val="1"/>
    </font>
    <font>
      <b/>
      <sz val="11"/>
      <color rgb="FFFF0000"/>
      <name val="Times New Roman"/>
      <family val="1"/>
    </font>
  </fonts>
  <fills count="17">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5">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33">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7" fillId="11" borderId="0" xfId="0" applyFont="1" applyFill="1" applyProtection="1">
      <protection hidden="1"/>
    </xf>
    <xf numFmtId="0" fontId="5" fillId="0" borderId="0" xfId="0" applyFont="1" applyProtection="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5" fillId="0" borderId="4" xfId="0" applyFont="1" applyBorder="1" applyAlignment="1">
      <alignment vertical="top" wrapText="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6" fillId="0" borderId="0" xfId="0" applyFont="1" applyProtection="1">
      <protection hidden="1"/>
    </xf>
    <xf numFmtId="0" fontId="18" fillId="13" borderId="0" xfId="0" applyFont="1" applyFill="1" applyAlignment="1" applyProtection="1">
      <alignment vertical="center" wrapText="1"/>
      <protection hidden="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49" fontId="0" fillId="11" borderId="0" xfId="0" applyNumberFormat="1" applyFill="1" applyAlignment="1">
      <alignment horizontal="center"/>
    </xf>
    <xf numFmtId="0" fontId="18" fillId="0" borderId="0" xfId="0" applyFont="1" applyAlignment="1" applyProtection="1">
      <alignment horizontal="center" vertical="center"/>
      <protection hidden="1"/>
    </xf>
    <xf numFmtId="0" fontId="18" fillId="0" borderId="0" xfId="0" applyFont="1" applyAlignment="1" applyProtection="1">
      <alignment vertical="center"/>
      <protection hidden="1"/>
    </xf>
    <xf numFmtId="0" fontId="18" fillId="0" borderId="0" xfId="0" applyFont="1" applyAlignment="1">
      <alignment horizontal="left" wrapText="1"/>
    </xf>
    <xf numFmtId="0" fontId="18" fillId="0" borderId="0" xfId="0" applyFont="1" applyAlignment="1" applyProtection="1">
      <alignment horizontal="left" vertical="center"/>
      <protection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2" fontId="22" fillId="12" borderId="1" xfId="0" applyNumberFormat="1" applyFont="1" applyFill="1" applyBorder="1" applyAlignment="1">
      <alignment horizontal="center" vertical="top" wrapText="1"/>
    </xf>
    <xf numFmtId="0" fontId="5" fillId="13" borderId="1" xfId="0" applyFont="1" applyFill="1" applyBorder="1" applyAlignment="1">
      <alignment horizontal="left" vertical="top" wrapText="1"/>
    </xf>
    <xf numFmtId="0" fontId="22" fillId="0" borderId="0" xfId="0" applyFont="1" applyAlignment="1" applyProtection="1">
      <alignment vertical="center"/>
      <protection hidden="1"/>
    </xf>
    <xf numFmtId="0" fontId="19" fillId="0" borderId="0" xfId="0" applyFont="1" applyAlignment="1" applyProtection="1">
      <alignment horizontal="center" vertical="center"/>
      <protection hidden="1"/>
    </xf>
    <xf numFmtId="0" fontId="5" fillId="0" borderId="3" xfId="0" applyFont="1" applyBorder="1" applyAlignment="1">
      <alignment horizontal="justify" vertical="top" wrapText="1"/>
    </xf>
    <xf numFmtId="0" fontId="5" fillId="0" borderId="0" xfId="0" applyFont="1" applyAlignment="1">
      <alignment horizontal="justify" vertical="top" wrapText="1"/>
    </xf>
    <xf numFmtId="0" fontId="5" fillId="0" borderId="0" xfId="0" applyFont="1"/>
    <xf numFmtId="0" fontId="5" fillId="0" borderId="0" xfId="0" applyFont="1" applyAlignment="1" applyProtection="1">
      <alignment horizontal="left" wrapText="1"/>
      <protection hidden="1"/>
    </xf>
    <xf numFmtId="0" fontId="21" fillId="0" borderId="0" xfId="0" applyFont="1"/>
    <xf numFmtId="0" fontId="17" fillId="0" borderId="0" xfId="0" applyFont="1" applyAlignment="1" applyProtection="1">
      <alignment vertical="center"/>
      <protection hidden="1"/>
    </xf>
    <xf numFmtId="0" fontId="23" fillId="12" borderId="0" xfId="0" applyFont="1" applyFill="1" applyAlignment="1" applyProtection="1">
      <alignment vertical="center"/>
      <protection hidden="1"/>
    </xf>
    <xf numFmtId="0" fontId="26" fillId="0" borderId="0" xfId="0" applyFont="1" applyProtection="1">
      <protection hidden="1"/>
    </xf>
    <xf numFmtId="0" fontId="7" fillId="13" borderId="0" xfId="0" applyFont="1" applyFill="1" applyProtection="1">
      <protection hidden="1"/>
    </xf>
    <xf numFmtId="0" fontId="5" fillId="0" borderId="0" xfId="0" applyFont="1" applyAlignment="1" applyProtection="1">
      <alignment horizontal="left"/>
      <protection hidden="1"/>
    </xf>
    <xf numFmtId="0" fontId="5" fillId="0" borderId="2" xfId="0" applyFont="1" applyBorder="1" applyAlignment="1" applyProtection="1">
      <alignment horizontal="left" vertical="top" wrapText="1"/>
      <protection hidden="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0" fontId="27"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0" fillId="12" borderId="0" xfId="0" applyFill="1"/>
    <xf numFmtId="49" fontId="1" fillId="11" borderId="0" xfId="19" applyNumberFormat="1" applyFill="1" applyAlignment="1" applyProtection="1">
      <alignment vertical="center"/>
      <protection locked="0"/>
    </xf>
    <xf numFmtId="49" fontId="4" fillId="11" borderId="0" xfId="0" applyNumberFormat="1" applyFont="1" applyFill="1" applyAlignment="1" applyProtection="1">
      <alignment horizontal="right"/>
      <protection locked="0"/>
    </xf>
    <xf numFmtId="49" fontId="18" fillId="11" borderId="0" xfId="0" applyNumberFormat="1" applyFont="1" applyFill="1" applyAlignment="1" applyProtection="1">
      <alignment vertical="center"/>
      <protection locked="0"/>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11" borderId="0" xfId="0" applyNumberFormat="1" applyFont="1" applyFill="1" applyAlignment="1">
      <alignment horizontal="center"/>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5" fillId="13" borderId="0" xfId="0" applyFont="1" applyFill="1" applyAlignment="1" applyProtection="1">
      <alignment vertical="center" wrapText="1"/>
      <protection locked="0"/>
    </xf>
    <xf numFmtId="0" fontId="5" fillId="13" borderId="0" xfId="0" applyFont="1" applyFill="1" applyAlignment="1" applyProtection="1">
      <alignment horizontal="center" vertical="center"/>
      <protection hidden="1"/>
    </xf>
    <xf numFmtId="0" fontId="0" fillId="13" borderId="0" xfId="0" applyFill="1" applyAlignment="1" applyProtection="1">
      <alignment horizontal="left" vertical="center"/>
      <protection hidden="1"/>
    </xf>
    <xf numFmtId="0" fontId="4" fillId="0" borderId="0" xfId="0" applyFont="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18" fillId="0" borderId="0" xfId="0" applyFont="1" applyAlignment="1">
      <alignment vertical="center" wrapText="1"/>
    </xf>
    <xf numFmtId="0" fontId="0" fillId="13" borderId="0" xfId="0" applyFill="1" applyAlignment="1" applyProtection="1">
      <alignment horizontal="center" vertical="center"/>
      <protection hidden="1"/>
    </xf>
    <xf numFmtId="0" fontId="23" fillId="0" borderId="0" xfId="0" applyFont="1" applyAlignment="1" applyProtection="1">
      <alignment horizontal="left" vertical="center" wrapText="1"/>
      <protection hidden="1"/>
    </xf>
    <xf numFmtId="0" fontId="4" fillId="13" borderId="0" xfId="0" applyFont="1" applyFill="1" applyAlignment="1" applyProtection="1">
      <alignment vertical="center" wrapText="1"/>
      <protection locked="0"/>
    </xf>
    <xf numFmtId="0" fontId="0" fillId="13" borderId="0" xfId="0" applyFill="1" applyAlignment="1" applyProtection="1">
      <alignment vertical="center" wrapText="1"/>
      <protection locked="0"/>
    </xf>
    <xf numFmtId="0" fontId="0" fillId="13" borderId="0" xfId="0" applyFill="1" applyAlignment="1" applyProtection="1">
      <alignment horizontal="center" vertical="center" wrapText="1"/>
      <protection hidden="1"/>
    </xf>
    <xf numFmtId="0" fontId="4" fillId="11" borderId="0" xfId="0" applyFont="1" applyFill="1" applyAlignment="1" applyProtection="1">
      <alignment horizontal="left"/>
      <protection locked="0"/>
    </xf>
    <xf numFmtId="0" fontId="8" fillId="0" borderId="0" xfId="23" applyFont="1" applyAlignment="1">
      <alignment horizontal="left" vertical="center"/>
    </xf>
    <xf numFmtId="0" fontId="5" fillId="0" borderId="0" xfId="23" applyAlignment="1">
      <alignment vertical="center"/>
    </xf>
    <xf numFmtId="0" fontId="5" fillId="0" borderId="0" xfId="23" applyAlignment="1">
      <alignment horizontal="left" vertical="center" wrapText="1"/>
    </xf>
    <xf numFmtId="0" fontId="5" fillId="0" borderId="0" xfId="23" applyAlignment="1">
      <alignment horizontal="lef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4" fillId="0" borderId="0" xfId="23" applyFont="1"/>
    <xf numFmtId="0" fontId="8" fillId="12" borderId="0" xfId="23" applyFont="1" applyFill="1" applyAlignment="1">
      <alignment horizontal="left"/>
    </xf>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8" fillId="12" borderId="5" xfId="23" applyFont="1" applyFill="1" applyBorder="1" applyAlignment="1">
      <alignment horizontal="left" vertical="center" wrapText="1"/>
    </xf>
    <xf numFmtId="0" fontId="4" fillId="12" borderId="5" xfId="23" applyFont="1" applyFill="1" applyBorder="1" applyAlignment="1">
      <alignment horizontal="left" vertical="center"/>
    </xf>
    <xf numFmtId="0" fontId="4" fillId="12" borderId="0" xfId="23" applyFont="1" applyFill="1" applyAlignment="1">
      <alignment horizontal="left"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2" fillId="12" borderId="1" xfId="23" applyNumberFormat="1" applyFont="1" applyFill="1" applyBorder="1" applyAlignment="1">
      <alignment horizontal="center" vertical="top" wrapText="1"/>
    </xf>
    <xf numFmtId="0" fontId="4" fillId="12" borderId="0" xfId="23" applyFont="1" applyFill="1" applyAlignment="1">
      <alignment horizontal="left" wrapText="1"/>
    </xf>
    <xf numFmtId="0" fontId="4" fillId="12" borderId="0" xfId="23" applyFont="1" applyFill="1" applyAlignment="1">
      <alignment horizontal="left"/>
    </xf>
    <xf numFmtId="164" fontId="22" fillId="12" borderId="1" xfId="23" applyNumberFormat="1" applyFont="1" applyFill="1" applyBorder="1" applyAlignment="1">
      <alignment horizontal="center" vertical="top" wrapText="1"/>
    </xf>
    <xf numFmtId="0" fontId="9" fillId="0" borderId="0" xfId="23" applyFont="1" applyAlignment="1">
      <alignment horizontal="left" vertical="center"/>
    </xf>
    <xf numFmtId="0" fontId="5" fillId="12" borderId="0" xfId="23" applyFill="1" applyAlignment="1">
      <alignment vertical="center"/>
    </xf>
    <xf numFmtId="0" fontId="5" fillId="12" borderId="0" xfId="23" applyFill="1" applyAlignment="1">
      <alignment horizontal="left" vertical="center" wrapText="1"/>
    </xf>
    <xf numFmtId="0" fontId="21" fillId="12" borderId="0" xfId="23" applyFont="1" applyFill="1" applyAlignment="1">
      <alignment horizontal="left" vertical="center" wrapText="1"/>
    </xf>
    <xf numFmtId="0" fontId="5" fillId="12" borderId="0" xfId="23" applyFill="1" applyAlignment="1">
      <alignment horizontal="left" wrapText="1"/>
    </xf>
    <xf numFmtId="0" fontId="5" fillId="12" borderId="0" xfId="23" applyFill="1"/>
    <xf numFmtId="0" fontId="21" fillId="15" borderId="0" xfId="23" applyFont="1" applyFill="1" applyAlignment="1">
      <alignment horizontal="left" vertical="center" wrapText="1"/>
    </xf>
    <xf numFmtId="0" fontId="0" fillId="11" borderId="0" xfId="0" applyNumberFormat="1" applyFill="1" applyAlignment="1">
      <alignment horizontal="center"/>
    </xf>
    <xf numFmtId="0" fontId="5" fillId="16" borderId="0" xfId="0" applyFont="1" applyFill="1" applyAlignment="1" applyProtection="1">
      <alignment horizontal="left" vertical="center"/>
      <protection hidden="1"/>
    </xf>
    <xf numFmtId="0" fontId="18" fillId="16" borderId="0" xfId="0" applyFont="1" applyFill="1" applyAlignment="1" applyProtection="1">
      <alignment horizontal="left" vertical="center"/>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55B87DD7-216C-4F89-8E59-45F92E6768B6}"/>
    <cellStyle name="Standard" xfId="0" builtinId="0"/>
    <cellStyle name="Standard 2" xfId="21" xr:uid="{00000000-0005-0000-0000-000015000000}"/>
    <cellStyle name="Standard 2 2 2" xfId="23" xr:uid="{CC8D1993-5BF5-4CD8-8A71-71ADAD44632A}"/>
    <cellStyle name="Standard 3" xfId="22" xr:uid="{00000000-0005-0000-0000-000016000000}"/>
  </cellStyles>
  <dxfs count="24">
    <dxf>
      <font>
        <strike val="0"/>
        <color auto="1"/>
      </font>
      <fill>
        <patternFill>
          <fgColor rgb="FFCCFFCC"/>
          <bgColor rgb="FFFFFFCC"/>
        </patternFill>
      </fill>
    </dxf>
    <dxf>
      <font>
        <strike val="0"/>
        <color rgb="FFFF0000"/>
      </font>
      <fill>
        <patternFill>
          <fgColor auto="1"/>
          <bgColor rgb="FFCC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20" fmlaLink="Wasser!$B$1" fmlaRange="Wasser!$B$3:$B$21" sel="19" val="0"/>
</file>

<file path=xl/ctrlProps/ctrlProp2.xml><?xml version="1.0" encoding="utf-8"?>
<formControlPr xmlns="http://schemas.microsoft.com/office/spreadsheetml/2009/9/main" objectType="Drop" dropLines="50" dropStyle="combo" dx="20" fmlaLink="Asche!$B$1" fmlaRange="Asche!$B$3:$B$17" sel="15" val="0"/>
</file>

<file path=xl/ctrlProps/ctrlProp3.xml><?xml version="1.0" encoding="utf-8"?>
<formControlPr xmlns="http://schemas.microsoft.com/office/spreadsheetml/2009/9/main" objectType="Drop" dropLines="50" dropStyle="combo" dx="20" fmlaLink="Stärke!$B$1" fmlaRange="Stärke!$B$3:$B$19" sel="17" val="0"/>
</file>

<file path=xl/ctrlProps/ctrlProp4.xml><?xml version="1.0" encoding="utf-8"?>
<formControlPr xmlns="http://schemas.microsoft.com/office/spreadsheetml/2009/9/main" objectType="Drop" dropLines="50" dropStyle="combo" dx="20" fmlaLink="Rohprotein!$B$1" fmlaRange="Rohprotein!$B$3:$B$18" sel="16" val="0"/>
</file>

<file path=xl/ctrlProps/ctrlProp5.xml><?xml version="1.0" encoding="utf-8"?>
<formControlPr xmlns="http://schemas.microsoft.com/office/spreadsheetml/2009/9/main" objectType="Drop" dropLines="50" dropStyle="combo" dx="20" fmlaLink="Parameter5!$B$1" fmlaRange="Parameter5!$B$3:$B$8" sel="6" val="0"/>
</file>

<file path=xl/ctrlProps/ctrlProp6.xml><?xml version="1.0" encoding="utf-8"?>
<formControlPr xmlns="http://schemas.microsoft.com/office/spreadsheetml/2009/9/main" objectType="Drop" dropLines="15" dropStyle="combo" dx="20" fmlaLink="Parameter6!$B$1" fmlaRange="Parameter6!$B$3:$B$7" sel="5" val="0"/>
</file>

<file path=xl/ctrlProps/ctrlProp7.xml><?xml version="1.0" encoding="utf-8"?>
<formControlPr xmlns="http://schemas.microsoft.com/office/spreadsheetml/2009/9/main" objectType="Drop" dropLines="50" dropStyle="combo" dx="20" fmlaLink="Asche!$B$25" fmlaRange="Asche!$B$26:$B$38" sel="13"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50" dropStyle="combo" dx="20" fmlaLink="Parameter5a!$B$1" fmlaRange="Parameter5a!$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D178739D-1A50-49C4-ABBD-8D448172D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8526" cy="7148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30</xdr:row>
          <xdr:rowOff>38100</xdr:rowOff>
        </xdr:from>
        <xdr:to>
          <xdr:col>7</xdr:col>
          <xdr:colOff>556260</xdr:colOff>
          <xdr:row>30</xdr:row>
          <xdr:rowOff>236220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22860</xdr:rowOff>
        </xdr:from>
        <xdr:to>
          <xdr:col>7</xdr:col>
          <xdr:colOff>556260</xdr:colOff>
          <xdr:row>32</xdr:row>
          <xdr:rowOff>236220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38100</xdr:rowOff>
        </xdr:from>
        <xdr:to>
          <xdr:col>7</xdr:col>
          <xdr:colOff>556260</xdr:colOff>
          <xdr:row>35</xdr:row>
          <xdr:rowOff>236220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38100</xdr:rowOff>
        </xdr:from>
        <xdr:to>
          <xdr:col>7</xdr:col>
          <xdr:colOff>556260</xdr:colOff>
          <xdr:row>38</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38100</xdr:rowOff>
        </xdr:from>
        <xdr:to>
          <xdr:col>7</xdr:col>
          <xdr:colOff>556260</xdr:colOff>
          <xdr:row>40</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38100</xdr:rowOff>
        </xdr:from>
        <xdr:to>
          <xdr:col>7</xdr:col>
          <xdr:colOff>556260</xdr:colOff>
          <xdr:row>44</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22860</xdr:rowOff>
        </xdr:from>
        <xdr:to>
          <xdr:col>7</xdr:col>
          <xdr:colOff>556260</xdr:colOff>
          <xdr:row>33</xdr:row>
          <xdr:rowOff>236220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xdr:row>
          <xdr:rowOff>22860</xdr:rowOff>
        </xdr:from>
        <xdr:to>
          <xdr:col>6</xdr:col>
          <xdr:colOff>899160</xdr:colOff>
          <xdr:row>13</xdr:row>
          <xdr:rowOff>289560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38100</xdr:rowOff>
        </xdr:from>
        <xdr:to>
          <xdr:col>7</xdr:col>
          <xdr:colOff>556260</xdr:colOff>
          <xdr:row>42</xdr:row>
          <xdr:rowOff>236220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09-ungesch&#252;tzt.xlsx" TargetMode="External"/><Relationship Id="rId1" Type="http://schemas.openxmlformats.org/officeDocument/2006/relationships/externalLinkPath" Target="/Daten/TABELLEN/LVU/Ergebnistabellen/2023/ungeschuetzt/2023-09-ungesch&#252;tz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Asche"/>
      <sheetName val="Glutaminsre"/>
      <sheetName val="Rohprotein"/>
      <sheetName val="Lycopin"/>
      <sheetName val="Natrium"/>
      <sheetName val="Dichte"/>
      <sheetName val="pHWert"/>
      <sheetName val="Gesamtsre"/>
      <sheetName val="Citronensre"/>
      <sheetName val="Kochsalz"/>
      <sheetName val="Gestamttrocken"/>
      <sheetName val="LoeslichTrocken"/>
      <sheetName val="Glucose"/>
      <sheetName val="Fructose"/>
      <sheetName val="Saccharose"/>
      <sheetName val="GluFruSac"/>
      <sheetName val="BenzoeSorbin"/>
      <sheetName val="Formolzahl"/>
      <sheetName val="Ergostero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73A58-8358-4FF9-83C3-2883CA2A3083}">
  <dimension ref="A1:C13"/>
  <sheetViews>
    <sheetView workbookViewId="0">
      <selection sqref="A1:C1"/>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77" t="s">
        <v>51</v>
      </c>
      <c r="B1" s="78"/>
      <c r="C1" s="78"/>
    </row>
    <row r="2" spans="1:3" ht="51.9" customHeight="1" x14ac:dyDescent="0.25">
      <c r="A2" s="79" t="s">
        <v>103</v>
      </c>
      <c r="B2" s="80"/>
      <c r="C2" s="80"/>
    </row>
    <row r="3" spans="1:3" ht="74.25" customHeight="1" x14ac:dyDescent="0.25">
      <c r="A3" s="79" t="s">
        <v>111</v>
      </c>
      <c r="B3" s="79"/>
      <c r="C3" s="79"/>
    </row>
    <row r="4" spans="1:3" ht="80.400000000000006" customHeight="1" x14ac:dyDescent="0.35">
      <c r="A4" s="79" t="s">
        <v>104</v>
      </c>
      <c r="B4" s="80"/>
      <c r="C4" s="80"/>
    </row>
    <row r="5" spans="1:3" ht="30.45" customHeight="1" x14ac:dyDescent="0.3">
      <c r="A5" s="81"/>
      <c r="B5" s="81"/>
      <c r="C5" s="81"/>
    </row>
    <row r="6" spans="1:3" ht="30.45" customHeight="1" x14ac:dyDescent="0.25">
      <c r="A6" s="54" t="s">
        <v>52</v>
      </c>
    </row>
    <row r="7" spans="1:3" ht="54" customHeight="1" x14ac:dyDescent="0.25">
      <c r="A7" s="75" t="s">
        <v>53</v>
      </c>
      <c r="B7" s="76"/>
      <c r="C7" s="76"/>
    </row>
    <row r="9" spans="1:3" x14ac:dyDescent="0.25">
      <c r="A9" s="47" t="s">
        <v>54</v>
      </c>
      <c r="B9" s="47" t="s">
        <v>55</v>
      </c>
    </row>
    <row r="10" spans="1:3" ht="15.6" x14ac:dyDescent="0.25">
      <c r="A10" s="4">
        <v>1379</v>
      </c>
      <c r="B10" s="4">
        <v>1380</v>
      </c>
    </row>
    <row r="11" spans="1:3" ht="15.6" x14ac:dyDescent="0.25">
      <c r="A11" s="4">
        <v>179.34</v>
      </c>
      <c r="B11" s="4">
        <v>179</v>
      </c>
    </row>
    <row r="12" spans="1:3" ht="15.6" x14ac:dyDescent="0.25">
      <c r="A12" s="4">
        <v>80.12</v>
      </c>
      <c r="B12" s="4">
        <v>80.099999999999994</v>
      </c>
    </row>
    <row r="13" spans="1:3" ht="15.6" x14ac:dyDescent="0.25">
      <c r="A13" s="4">
        <v>7.8</v>
      </c>
      <c r="B13" s="46">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18</v>
      </c>
      <c r="H1" s="57">
        <f>COUNTA(A2:G38)</f>
        <v>0</v>
      </c>
    </row>
    <row r="2" spans="1:8" x14ac:dyDescent="0.3">
      <c r="A2" s="98"/>
      <c r="B2" s="98"/>
      <c r="C2" s="98"/>
      <c r="D2" s="98"/>
      <c r="E2" s="98"/>
      <c r="F2" s="98"/>
      <c r="G2" s="98"/>
    </row>
    <row r="3" spans="1:8" x14ac:dyDescent="0.3">
      <c r="A3" s="98"/>
      <c r="B3" s="98"/>
      <c r="C3" s="98"/>
      <c r="D3" s="98"/>
      <c r="E3" s="98"/>
      <c r="F3" s="98"/>
      <c r="G3" s="98"/>
    </row>
    <row r="4" spans="1:8" x14ac:dyDescent="0.3">
      <c r="A4" s="98"/>
      <c r="B4" s="98"/>
      <c r="C4" s="98"/>
      <c r="D4" s="98"/>
      <c r="E4" s="98"/>
      <c r="F4" s="98"/>
      <c r="G4" s="98"/>
    </row>
    <row r="5" spans="1:8" x14ac:dyDescent="0.3">
      <c r="A5" s="98"/>
      <c r="B5" s="98"/>
      <c r="C5" s="98"/>
      <c r="D5" s="98"/>
      <c r="E5" s="98"/>
      <c r="F5" s="98"/>
      <c r="G5" s="98"/>
    </row>
    <row r="6" spans="1:8" x14ac:dyDescent="0.3">
      <c r="A6" s="98"/>
      <c r="B6" s="98"/>
      <c r="C6" s="98"/>
      <c r="D6" s="98"/>
      <c r="E6" s="98"/>
      <c r="F6" s="98"/>
      <c r="G6" s="98"/>
    </row>
    <row r="7" spans="1:8" x14ac:dyDescent="0.3">
      <c r="A7" s="98"/>
      <c r="B7" s="98"/>
      <c r="C7" s="98"/>
      <c r="D7" s="98"/>
      <c r="E7" s="98"/>
      <c r="F7" s="98"/>
      <c r="G7" s="98"/>
    </row>
    <row r="8" spans="1:8" x14ac:dyDescent="0.3">
      <c r="A8" s="98"/>
      <c r="B8" s="98"/>
      <c r="C8" s="98"/>
      <c r="D8" s="98"/>
      <c r="E8" s="98"/>
      <c r="F8" s="98"/>
      <c r="G8" s="98"/>
    </row>
    <row r="9" spans="1:8" x14ac:dyDescent="0.3">
      <c r="A9" s="98"/>
      <c r="B9" s="98"/>
      <c r="C9" s="98"/>
      <c r="D9" s="98"/>
      <c r="E9" s="98"/>
      <c r="F9" s="98"/>
      <c r="G9" s="98"/>
    </row>
    <row r="10" spans="1:8" x14ac:dyDescent="0.3">
      <c r="A10" s="98"/>
      <c r="B10" s="98"/>
      <c r="C10" s="98"/>
      <c r="D10" s="98"/>
      <c r="E10" s="98"/>
      <c r="F10" s="98"/>
      <c r="G10" s="98"/>
    </row>
    <row r="11" spans="1:8" x14ac:dyDescent="0.3">
      <c r="A11" s="98"/>
      <c r="B11" s="98"/>
      <c r="C11" s="98"/>
      <c r="D11" s="98"/>
      <c r="E11" s="98"/>
      <c r="F11" s="98"/>
      <c r="G11" s="98"/>
    </row>
    <row r="12" spans="1:8" x14ac:dyDescent="0.3">
      <c r="A12" s="98"/>
      <c r="B12" s="98"/>
      <c r="C12" s="98"/>
      <c r="D12" s="98"/>
      <c r="E12" s="98"/>
      <c r="F12" s="98"/>
      <c r="G12" s="98"/>
    </row>
    <row r="13" spans="1:8" x14ac:dyDescent="0.3">
      <c r="A13" s="98"/>
      <c r="B13" s="98"/>
      <c r="C13" s="98"/>
      <c r="D13" s="98"/>
      <c r="E13" s="98"/>
      <c r="F13" s="98"/>
      <c r="G13" s="98"/>
    </row>
    <row r="14" spans="1:8" x14ac:dyDescent="0.3">
      <c r="A14" s="98"/>
      <c r="B14" s="98"/>
      <c r="C14" s="98"/>
      <c r="D14" s="98"/>
      <c r="E14" s="98"/>
      <c r="F14" s="98"/>
      <c r="G14" s="98"/>
    </row>
    <row r="15" spans="1:8" x14ac:dyDescent="0.3">
      <c r="A15" s="98"/>
      <c r="B15" s="98"/>
      <c r="C15" s="98"/>
      <c r="D15" s="98"/>
      <c r="E15" s="98"/>
      <c r="F15" s="98"/>
      <c r="G15" s="98"/>
    </row>
    <row r="16" spans="1:8" x14ac:dyDescent="0.3">
      <c r="A16" s="98"/>
      <c r="B16" s="98"/>
      <c r="C16" s="98"/>
      <c r="D16" s="98"/>
      <c r="E16" s="98"/>
      <c r="F16" s="98"/>
      <c r="G16" s="98"/>
    </row>
    <row r="17" spans="1:7" x14ac:dyDescent="0.3">
      <c r="A17" s="98"/>
      <c r="B17" s="98"/>
      <c r="C17" s="98"/>
      <c r="D17" s="98"/>
      <c r="E17" s="98"/>
      <c r="F17" s="98"/>
      <c r="G17" s="98"/>
    </row>
    <row r="18" spans="1:7" x14ac:dyDescent="0.3">
      <c r="A18" s="98"/>
      <c r="B18" s="98"/>
      <c r="C18" s="98"/>
      <c r="D18" s="98"/>
      <c r="E18" s="98"/>
      <c r="F18" s="98"/>
      <c r="G18" s="98"/>
    </row>
    <row r="19" spans="1:7" x14ac:dyDescent="0.3">
      <c r="A19" s="98"/>
      <c r="B19" s="98"/>
      <c r="C19" s="98"/>
      <c r="D19" s="98"/>
      <c r="E19" s="98"/>
      <c r="F19" s="98"/>
      <c r="G19" s="98"/>
    </row>
    <row r="20" spans="1:7" x14ac:dyDescent="0.3">
      <c r="A20" s="98"/>
      <c r="B20" s="98"/>
      <c r="C20" s="98"/>
      <c r="D20" s="98"/>
      <c r="E20" s="98"/>
      <c r="F20" s="98"/>
      <c r="G20" s="98"/>
    </row>
    <row r="21" spans="1:7" x14ac:dyDescent="0.3">
      <c r="A21" s="98"/>
      <c r="B21" s="98"/>
      <c r="C21" s="98"/>
      <c r="D21" s="98"/>
      <c r="E21" s="98"/>
      <c r="F21" s="98"/>
      <c r="G21" s="98"/>
    </row>
    <row r="22" spans="1:7" x14ac:dyDescent="0.3">
      <c r="A22" s="98"/>
      <c r="B22" s="98"/>
      <c r="C22" s="98"/>
      <c r="D22" s="98"/>
      <c r="E22" s="98"/>
      <c r="F22" s="98"/>
      <c r="G22" s="98"/>
    </row>
    <row r="23" spans="1:7" x14ac:dyDescent="0.3">
      <c r="A23" s="98"/>
      <c r="B23" s="98"/>
      <c r="C23" s="98"/>
      <c r="D23" s="98"/>
      <c r="E23" s="98"/>
      <c r="F23" s="98"/>
      <c r="G23" s="98"/>
    </row>
    <row r="24" spans="1:7" x14ac:dyDescent="0.3">
      <c r="A24" s="98"/>
      <c r="B24" s="98"/>
      <c r="C24" s="98"/>
      <c r="D24" s="98"/>
      <c r="E24" s="98"/>
      <c r="F24" s="98"/>
      <c r="G24" s="98"/>
    </row>
    <row r="25" spans="1:7" x14ac:dyDescent="0.3">
      <c r="A25" s="98"/>
      <c r="B25" s="98"/>
      <c r="C25" s="98"/>
      <c r="D25" s="98"/>
      <c r="E25" s="98"/>
      <c r="F25" s="98"/>
      <c r="G25" s="98"/>
    </row>
    <row r="26" spans="1:7" x14ac:dyDescent="0.3">
      <c r="A26" s="98"/>
      <c r="B26" s="98"/>
      <c r="C26" s="98"/>
      <c r="D26" s="98"/>
      <c r="E26" s="98"/>
      <c r="F26" s="98"/>
      <c r="G26" s="98"/>
    </row>
    <row r="27" spans="1:7" x14ac:dyDescent="0.3">
      <c r="A27" s="98"/>
      <c r="B27" s="98"/>
      <c r="C27" s="98"/>
      <c r="D27" s="98"/>
      <c r="E27" s="98"/>
      <c r="F27" s="98"/>
      <c r="G27" s="98"/>
    </row>
    <row r="28" spans="1:7" x14ac:dyDescent="0.3">
      <c r="A28" s="98"/>
      <c r="B28" s="98"/>
      <c r="C28" s="98"/>
      <c r="D28" s="98"/>
      <c r="E28" s="98"/>
      <c r="F28" s="98"/>
      <c r="G28" s="98"/>
    </row>
    <row r="29" spans="1:7" x14ac:dyDescent="0.3">
      <c r="A29" s="98"/>
      <c r="B29" s="98"/>
      <c r="C29" s="98"/>
      <c r="D29" s="98"/>
      <c r="E29" s="98"/>
      <c r="F29" s="98"/>
      <c r="G29" s="98"/>
    </row>
    <row r="30" spans="1:7" x14ac:dyDescent="0.3">
      <c r="A30" s="98"/>
      <c r="B30" s="98"/>
      <c r="C30" s="98"/>
      <c r="D30" s="98"/>
      <c r="E30" s="98"/>
      <c r="F30" s="98"/>
      <c r="G30" s="98"/>
    </row>
    <row r="31" spans="1:7" x14ac:dyDescent="0.3">
      <c r="A31" s="98"/>
      <c r="B31" s="98"/>
      <c r="C31" s="98"/>
      <c r="D31" s="98"/>
      <c r="E31" s="98"/>
      <c r="F31" s="98"/>
      <c r="G31" s="98"/>
    </row>
    <row r="32" spans="1:7" x14ac:dyDescent="0.3">
      <c r="A32" s="98"/>
      <c r="B32" s="98"/>
      <c r="C32" s="98"/>
      <c r="D32" s="98"/>
      <c r="E32" s="98"/>
      <c r="F32" s="98"/>
      <c r="G32" s="98"/>
    </row>
    <row r="33" spans="1:7" x14ac:dyDescent="0.3">
      <c r="A33" s="98"/>
      <c r="B33" s="98"/>
      <c r="C33" s="98"/>
      <c r="D33" s="98"/>
      <c r="E33" s="98"/>
      <c r="F33" s="98"/>
      <c r="G33" s="98"/>
    </row>
    <row r="34" spans="1:7" x14ac:dyDescent="0.3">
      <c r="A34" s="98"/>
      <c r="B34" s="98"/>
      <c r="C34" s="98"/>
      <c r="D34" s="98"/>
      <c r="E34" s="98"/>
      <c r="F34" s="98"/>
      <c r="G34" s="98"/>
    </row>
    <row r="35" spans="1:7" x14ac:dyDescent="0.3">
      <c r="A35" s="98"/>
      <c r="B35" s="98"/>
      <c r="C35" s="98"/>
      <c r="D35" s="98"/>
      <c r="E35" s="98"/>
      <c r="F35" s="98"/>
      <c r="G35" s="98"/>
    </row>
    <row r="36" spans="1:7" x14ac:dyDescent="0.3">
      <c r="A36" s="98"/>
      <c r="B36" s="98"/>
      <c r="C36" s="98"/>
      <c r="D36" s="98"/>
      <c r="E36" s="98"/>
      <c r="F36" s="98"/>
      <c r="G36" s="98"/>
    </row>
    <row r="37" spans="1:7" x14ac:dyDescent="0.3">
      <c r="A37" s="98"/>
      <c r="B37" s="98"/>
      <c r="C37" s="98"/>
      <c r="D37" s="98"/>
      <c r="E37" s="98"/>
      <c r="F37" s="98"/>
      <c r="G37" s="98"/>
    </row>
    <row r="38" spans="1:7" x14ac:dyDescent="0.3">
      <c r="A38" s="98"/>
      <c r="B38" s="98"/>
      <c r="C38" s="98"/>
      <c r="D38" s="98"/>
      <c r="E38" s="98"/>
      <c r="F38" s="98"/>
      <c r="G38" s="98"/>
    </row>
  </sheetData>
  <sheetProtection algorithmName="SHA-512" hashValue="ba8ViMqDoSgmlmvhp1m01qV2LSA6fitPPk4wfpKq+AX1qQsUKDHrsX91Byr2sX7QgNt62u6bB0qv2EvlUIU29w==" saltValue="jwKzEx30fXyENPlt2gggJw=="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1"/>
  <sheetViews>
    <sheetView workbookViewId="0">
      <selection activeCell="B3" sqref="B3:B16"/>
    </sheetView>
  </sheetViews>
  <sheetFormatPr baseColWidth="10" defaultColWidth="11.44140625" defaultRowHeight="13.8" x14ac:dyDescent="0.25"/>
  <cols>
    <col min="1" max="1" width="24.44140625" style="18" customWidth="1"/>
    <col min="2" max="2" width="55.109375" style="18" customWidth="1"/>
    <col min="3" max="16384" width="11.44140625" style="18"/>
  </cols>
  <sheetData>
    <row r="1" spans="1:3" ht="14.4" thickBot="1" x14ac:dyDescent="0.3">
      <c r="A1" s="23" t="str">
        <f>Ergebnisse!A21</f>
        <v>Wasser</v>
      </c>
      <c r="B1" s="22">
        <v>19</v>
      </c>
      <c r="C1" s="18">
        <f>MAX($A$3:$A$21)-1</f>
        <v>18</v>
      </c>
    </row>
    <row r="2" spans="1:3" ht="14.4" thickTop="1" x14ac:dyDescent="0.25">
      <c r="A2" s="33"/>
      <c r="B2" s="19" t="s">
        <v>31</v>
      </c>
      <c r="C2" s="18" t="s">
        <v>33</v>
      </c>
    </row>
    <row r="3" spans="1:3" x14ac:dyDescent="0.25">
      <c r="A3" s="20">
        <v>1</v>
      </c>
      <c r="B3" s="50" t="s">
        <v>75</v>
      </c>
      <c r="C3" s="21"/>
    </row>
    <row r="4" spans="1:3" x14ac:dyDescent="0.25">
      <c r="A4" s="20">
        <v>2</v>
      </c>
      <c r="B4" s="51" t="s">
        <v>76</v>
      </c>
      <c r="C4" s="18" t="s">
        <v>34</v>
      </c>
    </row>
    <row r="5" spans="1:3" x14ac:dyDescent="0.25">
      <c r="A5" s="20">
        <v>3</v>
      </c>
      <c r="B5" s="20" t="s">
        <v>157</v>
      </c>
      <c r="C5" s="53"/>
    </row>
    <row r="6" spans="1:3" x14ac:dyDescent="0.25">
      <c r="A6" s="20">
        <v>4</v>
      </c>
      <c r="B6" s="51" t="s">
        <v>158</v>
      </c>
      <c r="C6" s="18" t="s">
        <v>34</v>
      </c>
    </row>
    <row r="7" spans="1:3" x14ac:dyDescent="0.25">
      <c r="A7" s="20">
        <v>5</v>
      </c>
      <c r="B7" s="51" t="s">
        <v>72</v>
      </c>
    </row>
    <row r="8" spans="1:3" x14ac:dyDescent="0.25">
      <c r="A8" s="20">
        <v>6</v>
      </c>
      <c r="B8" s="64" t="s">
        <v>134</v>
      </c>
    </row>
    <row r="9" spans="1:3" ht="27.6" x14ac:dyDescent="0.25">
      <c r="A9" s="20">
        <v>7</v>
      </c>
      <c r="B9" s="51" t="s">
        <v>171</v>
      </c>
    </row>
    <row r="10" spans="1:3" x14ac:dyDescent="0.25">
      <c r="A10" s="20">
        <v>8</v>
      </c>
      <c r="B10" s="64" t="s">
        <v>149</v>
      </c>
    </row>
    <row r="11" spans="1:3" x14ac:dyDescent="0.25">
      <c r="A11" s="20">
        <v>9</v>
      </c>
      <c r="B11" s="51" t="s">
        <v>168</v>
      </c>
    </row>
    <row r="12" spans="1:3" x14ac:dyDescent="0.25">
      <c r="A12" s="20">
        <v>10</v>
      </c>
      <c r="B12" s="51" t="s">
        <v>143</v>
      </c>
    </row>
    <row r="13" spans="1:3" x14ac:dyDescent="0.25">
      <c r="A13" s="20">
        <v>11</v>
      </c>
      <c r="B13" s="51" t="s">
        <v>73</v>
      </c>
      <c r="C13" s="53"/>
    </row>
    <row r="14" spans="1:3" x14ac:dyDescent="0.25">
      <c r="A14" s="20">
        <v>12</v>
      </c>
      <c r="B14" s="64" t="s">
        <v>74</v>
      </c>
      <c r="C14" s="53" t="s">
        <v>34</v>
      </c>
    </row>
    <row r="15" spans="1:3" x14ac:dyDescent="0.25">
      <c r="A15" s="20">
        <v>13</v>
      </c>
      <c r="B15" s="64" t="s">
        <v>135</v>
      </c>
      <c r="C15" s="53"/>
    </row>
    <row r="16" spans="1:3" x14ac:dyDescent="0.25">
      <c r="A16" s="20">
        <v>14</v>
      </c>
      <c r="B16" s="20" t="s">
        <v>141</v>
      </c>
      <c r="C16" s="53"/>
    </row>
    <row r="17" spans="1:3" x14ac:dyDescent="0.25">
      <c r="A17" s="20">
        <v>15</v>
      </c>
      <c r="B17" s="51" t="s">
        <v>166</v>
      </c>
    </row>
    <row r="18" spans="1:3" x14ac:dyDescent="0.25">
      <c r="A18" s="20">
        <v>16</v>
      </c>
      <c r="B18" s="51" t="s">
        <v>182</v>
      </c>
    </row>
    <row r="19" spans="1:3" x14ac:dyDescent="0.25">
      <c r="A19" s="20">
        <v>17</v>
      </c>
      <c r="B19" s="51" t="s">
        <v>187</v>
      </c>
    </row>
    <row r="20" spans="1:3" x14ac:dyDescent="0.25">
      <c r="A20" s="20">
        <v>18</v>
      </c>
      <c r="B20" s="20" t="s">
        <v>4</v>
      </c>
      <c r="C20" s="34"/>
    </row>
    <row r="21" spans="1:3" x14ac:dyDescent="0.25">
      <c r="A21" s="20">
        <v>19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38"/>
  <sheetViews>
    <sheetView workbookViewId="0">
      <selection activeCell="B3" sqref="B3:B16"/>
    </sheetView>
  </sheetViews>
  <sheetFormatPr baseColWidth="10" defaultColWidth="11.44140625" defaultRowHeight="13.8" x14ac:dyDescent="0.25"/>
  <cols>
    <col min="1" max="1" width="18.6640625" style="18" bestFit="1" customWidth="1"/>
    <col min="2" max="2" width="64.44140625" style="18" customWidth="1"/>
    <col min="3" max="3" width="6.88671875" style="18" bestFit="1" customWidth="1"/>
    <col min="4" max="16384" width="11.44140625" style="18"/>
  </cols>
  <sheetData>
    <row r="1" spans="1:3" ht="14.4" thickBot="1" x14ac:dyDescent="0.3">
      <c r="A1" s="34" t="str">
        <f>Ergebnisse!A22</f>
        <v>Asche</v>
      </c>
      <c r="B1" s="22">
        <v>15</v>
      </c>
      <c r="C1" s="18">
        <f>MAX($A$3:$A$17)-1</f>
        <v>14</v>
      </c>
    </row>
    <row r="2" spans="1:3" ht="14.4" thickTop="1" x14ac:dyDescent="0.25">
      <c r="A2" s="19" t="s">
        <v>30</v>
      </c>
      <c r="B2" s="19" t="s">
        <v>31</v>
      </c>
      <c r="C2" s="18" t="s">
        <v>32</v>
      </c>
    </row>
    <row r="3" spans="1:3" x14ac:dyDescent="0.25">
      <c r="A3" s="20">
        <v>1</v>
      </c>
      <c r="B3" s="50" t="s">
        <v>80</v>
      </c>
      <c r="C3" s="20"/>
    </row>
    <row r="4" spans="1:3" x14ac:dyDescent="0.25">
      <c r="A4" s="20">
        <v>2</v>
      </c>
      <c r="B4" s="51" t="s">
        <v>81</v>
      </c>
      <c r="C4" s="20" t="s">
        <v>34</v>
      </c>
    </row>
    <row r="5" spans="1:3" x14ac:dyDescent="0.25">
      <c r="A5" s="20">
        <v>3</v>
      </c>
      <c r="B5" s="51" t="s">
        <v>77</v>
      </c>
      <c r="C5" s="20"/>
    </row>
    <row r="6" spans="1:3" x14ac:dyDescent="0.25">
      <c r="A6" s="20">
        <v>4</v>
      </c>
      <c r="B6" s="51" t="s">
        <v>128</v>
      </c>
      <c r="C6" s="20"/>
    </row>
    <row r="7" spans="1:3" x14ac:dyDescent="0.25">
      <c r="A7" s="20">
        <v>5</v>
      </c>
      <c r="B7" s="51" t="s">
        <v>129</v>
      </c>
      <c r="C7" s="20"/>
    </row>
    <row r="8" spans="1:3" x14ac:dyDescent="0.25">
      <c r="A8" s="20">
        <v>6</v>
      </c>
      <c r="B8" s="51" t="s">
        <v>79</v>
      </c>
      <c r="C8" s="20"/>
    </row>
    <row r="9" spans="1:3" x14ac:dyDescent="0.25">
      <c r="A9" s="20">
        <v>7</v>
      </c>
      <c r="B9" s="20" t="s">
        <v>78</v>
      </c>
      <c r="C9" s="20" t="s">
        <v>34</v>
      </c>
    </row>
    <row r="10" spans="1:3" x14ac:dyDescent="0.25">
      <c r="A10" s="20">
        <v>8</v>
      </c>
      <c r="B10" s="51" t="s">
        <v>142</v>
      </c>
      <c r="C10" s="20"/>
    </row>
    <row r="11" spans="1:3" x14ac:dyDescent="0.25">
      <c r="A11" s="20">
        <v>9</v>
      </c>
      <c r="B11" s="51" t="s">
        <v>144</v>
      </c>
      <c r="C11" s="20" t="s">
        <v>34</v>
      </c>
    </row>
    <row r="12" spans="1:3" x14ac:dyDescent="0.25">
      <c r="A12" s="20">
        <v>10</v>
      </c>
      <c r="B12" s="20" t="s">
        <v>135</v>
      </c>
      <c r="C12" s="20"/>
    </row>
    <row r="13" spans="1:3" ht="27.6" x14ac:dyDescent="0.25">
      <c r="A13" s="20">
        <v>11</v>
      </c>
      <c r="B13" s="20" t="s">
        <v>170</v>
      </c>
      <c r="C13" s="20"/>
    </row>
    <row r="14" spans="1:3" x14ac:dyDescent="0.25">
      <c r="A14" s="20">
        <v>12</v>
      </c>
      <c r="B14" s="20" t="s">
        <v>161</v>
      </c>
      <c r="C14" s="20"/>
    </row>
    <row r="15" spans="1:3" x14ac:dyDescent="0.25">
      <c r="A15" s="20">
        <v>13</v>
      </c>
      <c r="B15" s="20" t="s">
        <v>186</v>
      </c>
      <c r="C15" s="20"/>
    </row>
    <row r="16" spans="1:3" x14ac:dyDescent="0.25">
      <c r="A16" s="20">
        <v>14</v>
      </c>
      <c r="B16" s="20" t="s">
        <v>4</v>
      </c>
      <c r="C16" s="20"/>
    </row>
    <row r="17" spans="1:3" x14ac:dyDescent="0.25">
      <c r="A17" s="20">
        <v>15</v>
      </c>
    </row>
    <row r="25" spans="1:3" x14ac:dyDescent="0.25">
      <c r="A25" s="18" t="s">
        <v>88</v>
      </c>
      <c r="B25" s="18">
        <v>13</v>
      </c>
      <c r="C25" s="18">
        <f>MAX($A$26:$A$38)-1</f>
        <v>12</v>
      </c>
    </row>
    <row r="26" spans="1:3" x14ac:dyDescent="0.25">
      <c r="A26" s="18">
        <v>1</v>
      </c>
      <c r="B26" s="18" t="s">
        <v>89</v>
      </c>
    </row>
    <row r="27" spans="1:3" x14ac:dyDescent="0.25">
      <c r="A27" s="18">
        <v>2</v>
      </c>
      <c r="B27" s="18" t="s">
        <v>90</v>
      </c>
    </row>
    <row r="28" spans="1:3" x14ac:dyDescent="0.25">
      <c r="A28" s="18">
        <v>3</v>
      </c>
      <c r="B28" s="18" t="s">
        <v>91</v>
      </c>
    </row>
    <row r="29" spans="1:3" x14ac:dyDescent="0.25">
      <c r="A29" s="18">
        <v>4</v>
      </c>
      <c r="B29" s="18" t="s">
        <v>92</v>
      </c>
    </row>
    <row r="30" spans="1:3" x14ac:dyDescent="0.25">
      <c r="A30" s="18">
        <v>5</v>
      </c>
      <c r="B30" s="18" t="s">
        <v>93</v>
      </c>
    </row>
    <row r="31" spans="1:3" x14ac:dyDescent="0.25">
      <c r="A31" s="18">
        <v>6</v>
      </c>
      <c r="B31" s="18" t="s">
        <v>94</v>
      </c>
    </row>
    <row r="32" spans="1:3" x14ac:dyDescent="0.25">
      <c r="A32" s="18">
        <v>7</v>
      </c>
      <c r="B32" s="18" t="s">
        <v>95</v>
      </c>
    </row>
    <row r="33" spans="1:2" x14ac:dyDescent="0.25">
      <c r="A33" s="18">
        <v>8</v>
      </c>
      <c r="B33" s="18" t="s">
        <v>97</v>
      </c>
    </row>
    <row r="34" spans="1:2" x14ac:dyDescent="0.25">
      <c r="A34" s="18">
        <v>9</v>
      </c>
      <c r="B34" s="18" t="s">
        <v>98</v>
      </c>
    </row>
    <row r="35" spans="1:2" x14ac:dyDescent="0.25">
      <c r="A35" s="18">
        <v>10</v>
      </c>
      <c r="B35" s="18" t="s">
        <v>99</v>
      </c>
    </row>
    <row r="36" spans="1:2" x14ac:dyDescent="0.25">
      <c r="A36" s="18">
        <v>11</v>
      </c>
      <c r="B36" s="18" t="s">
        <v>100</v>
      </c>
    </row>
    <row r="37" spans="1:2" x14ac:dyDescent="0.25">
      <c r="A37" s="18">
        <v>12</v>
      </c>
      <c r="B37" s="18" t="s">
        <v>96</v>
      </c>
    </row>
    <row r="38" spans="1:2" x14ac:dyDescent="0.25">
      <c r="A38" s="18">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19"/>
  <sheetViews>
    <sheetView workbookViewId="0">
      <selection activeCell="B3" sqref="B3:B16"/>
    </sheetView>
  </sheetViews>
  <sheetFormatPr baseColWidth="10" defaultColWidth="11.44140625" defaultRowHeight="13.8" x14ac:dyDescent="0.25"/>
  <cols>
    <col min="1" max="1" width="13.109375" style="18" customWidth="1"/>
    <col min="2" max="2" width="56.44140625" style="59" customWidth="1"/>
    <col min="3" max="16384" width="11.44140625" style="18"/>
  </cols>
  <sheetData>
    <row r="1" spans="1:4" ht="14.4" thickBot="1" x14ac:dyDescent="0.3">
      <c r="A1" s="18" t="str">
        <f>Ergebnisse!A23</f>
        <v>Stärke</v>
      </c>
      <c r="B1" s="59">
        <v>17</v>
      </c>
      <c r="C1" s="18">
        <f>MAX($A$3:$A$19)-1</f>
        <v>16</v>
      </c>
    </row>
    <row r="2" spans="1:4" ht="14.4" thickTop="1" x14ac:dyDescent="0.25">
      <c r="A2" s="19" t="s">
        <v>30</v>
      </c>
      <c r="B2" s="60" t="s">
        <v>31</v>
      </c>
    </row>
    <row r="3" spans="1:4" x14ac:dyDescent="0.25">
      <c r="A3" s="20">
        <v>1</v>
      </c>
      <c r="B3" s="61" t="s">
        <v>132</v>
      </c>
      <c r="C3" s="21"/>
      <c r="D3" s="18" t="s">
        <v>131</v>
      </c>
    </row>
    <row r="4" spans="1:4" x14ac:dyDescent="0.25">
      <c r="A4" s="20">
        <v>2</v>
      </c>
      <c r="B4" s="62" t="s">
        <v>133</v>
      </c>
      <c r="C4" s="18" t="s">
        <v>34</v>
      </c>
      <c r="D4" s="18" t="s">
        <v>131</v>
      </c>
    </row>
    <row r="5" spans="1:4" x14ac:dyDescent="0.25">
      <c r="A5" s="20">
        <v>3</v>
      </c>
      <c r="B5" s="62" t="s">
        <v>82</v>
      </c>
      <c r="D5" s="18" t="s">
        <v>131</v>
      </c>
    </row>
    <row r="6" spans="1:4" x14ac:dyDescent="0.25">
      <c r="A6" s="20">
        <v>4</v>
      </c>
      <c r="B6" s="62" t="s">
        <v>84</v>
      </c>
      <c r="D6" s="18" t="s">
        <v>131</v>
      </c>
    </row>
    <row r="7" spans="1:4" ht="27.6" x14ac:dyDescent="0.25">
      <c r="A7" s="20">
        <v>5</v>
      </c>
      <c r="B7" s="62" t="s">
        <v>83</v>
      </c>
      <c r="D7" s="18" t="s">
        <v>131</v>
      </c>
    </row>
    <row r="8" spans="1:4" ht="41.4" x14ac:dyDescent="0.25">
      <c r="A8" s="20">
        <v>6</v>
      </c>
      <c r="B8" s="62" t="s">
        <v>85</v>
      </c>
      <c r="D8" s="18" t="s">
        <v>118</v>
      </c>
    </row>
    <row r="9" spans="1:4" x14ac:dyDescent="0.25">
      <c r="A9" s="20">
        <v>7</v>
      </c>
      <c r="B9" s="62" t="s">
        <v>130</v>
      </c>
      <c r="D9" s="18" t="s">
        <v>119</v>
      </c>
    </row>
    <row r="10" spans="1:4" ht="27.6" x14ac:dyDescent="0.25">
      <c r="A10" s="20">
        <v>8</v>
      </c>
      <c r="B10" s="62" t="s">
        <v>169</v>
      </c>
      <c r="D10" s="18" t="s">
        <v>131</v>
      </c>
    </row>
    <row r="11" spans="1:4" x14ac:dyDescent="0.25">
      <c r="A11" s="20">
        <v>9</v>
      </c>
      <c r="B11" s="62" t="s">
        <v>147</v>
      </c>
      <c r="D11" s="18" t="s">
        <v>146</v>
      </c>
    </row>
    <row r="12" spans="1:4" x14ac:dyDescent="0.25">
      <c r="A12" s="20">
        <v>10</v>
      </c>
      <c r="B12" s="62" t="s">
        <v>148</v>
      </c>
      <c r="D12" s="18" t="s">
        <v>119</v>
      </c>
    </row>
    <row r="13" spans="1:4" x14ac:dyDescent="0.25">
      <c r="A13" s="20">
        <v>11</v>
      </c>
      <c r="B13" s="62" t="s">
        <v>160</v>
      </c>
      <c r="D13" s="18" t="s">
        <v>119</v>
      </c>
    </row>
    <row r="14" spans="1:4" x14ac:dyDescent="0.25">
      <c r="A14" s="20">
        <v>12</v>
      </c>
      <c r="B14" s="62" t="s">
        <v>162</v>
      </c>
      <c r="D14" s="18" t="s">
        <v>131</v>
      </c>
    </row>
    <row r="15" spans="1:4" x14ac:dyDescent="0.25">
      <c r="A15" s="20">
        <v>13</v>
      </c>
      <c r="B15" s="62" t="s">
        <v>163</v>
      </c>
      <c r="D15" s="18" t="s">
        <v>131</v>
      </c>
    </row>
    <row r="16" spans="1:4" x14ac:dyDescent="0.25">
      <c r="A16" s="20">
        <v>14</v>
      </c>
      <c r="B16" s="61" t="s">
        <v>183</v>
      </c>
      <c r="C16" s="21"/>
      <c r="D16" s="18" t="s">
        <v>119</v>
      </c>
    </row>
    <row r="17" spans="1:4" x14ac:dyDescent="0.25">
      <c r="A17" s="20">
        <v>15</v>
      </c>
      <c r="B17" s="62" t="s">
        <v>184</v>
      </c>
      <c r="C17" s="18" t="s">
        <v>34</v>
      </c>
      <c r="D17" s="18" t="s">
        <v>119</v>
      </c>
    </row>
    <row r="18" spans="1:4" x14ac:dyDescent="0.25">
      <c r="A18" s="20">
        <v>16</v>
      </c>
      <c r="B18" s="63" t="s">
        <v>4</v>
      </c>
    </row>
    <row r="19" spans="1:4" x14ac:dyDescent="0.25">
      <c r="A19" s="20">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22"/>
  <sheetViews>
    <sheetView workbookViewId="0">
      <selection activeCell="B3" sqref="B3:B16"/>
    </sheetView>
  </sheetViews>
  <sheetFormatPr baseColWidth="10" defaultColWidth="11.44140625" defaultRowHeight="13.8" x14ac:dyDescent="0.25"/>
  <cols>
    <col min="1" max="1" width="13.109375" style="18" customWidth="1"/>
    <col min="2" max="2" width="55.109375" style="18" customWidth="1"/>
    <col min="3" max="16384" width="11.44140625" style="18"/>
  </cols>
  <sheetData>
    <row r="1" spans="1:3" ht="28.2" thickBot="1" x14ac:dyDescent="0.3">
      <c r="A1" s="34" t="str">
        <f>Ergebnisse!A24</f>
        <v>Rohprotein (N * 6,25)</v>
      </c>
      <c r="B1" s="22">
        <v>16</v>
      </c>
      <c r="C1" s="18">
        <f>MAX($A$3:$A$18)-1</f>
        <v>15</v>
      </c>
    </row>
    <row r="2" spans="1:3" ht="14.4" thickTop="1" x14ac:dyDescent="0.25">
      <c r="A2" s="19" t="s">
        <v>30</v>
      </c>
      <c r="B2" s="19" t="s">
        <v>31</v>
      </c>
      <c r="C2" s="18" t="s">
        <v>32</v>
      </c>
    </row>
    <row r="3" spans="1:3" x14ac:dyDescent="0.25">
      <c r="A3" s="20">
        <v>1</v>
      </c>
      <c r="B3" s="50" t="s">
        <v>112</v>
      </c>
      <c r="C3" s="21"/>
    </row>
    <row r="4" spans="1:3" x14ac:dyDescent="0.25">
      <c r="A4" s="20">
        <v>2</v>
      </c>
      <c r="B4" s="51" t="s">
        <v>113</v>
      </c>
      <c r="C4" s="18" t="s">
        <v>34</v>
      </c>
    </row>
    <row r="5" spans="1:3" x14ac:dyDescent="0.25">
      <c r="A5" s="20">
        <v>3</v>
      </c>
      <c r="B5" s="51" t="s">
        <v>164</v>
      </c>
    </row>
    <row r="6" spans="1:3" x14ac:dyDescent="0.25">
      <c r="A6" s="20">
        <v>4</v>
      </c>
      <c r="B6" s="51" t="s">
        <v>165</v>
      </c>
      <c r="C6" s="18" t="s">
        <v>34</v>
      </c>
    </row>
    <row r="7" spans="1:3" x14ac:dyDescent="0.25">
      <c r="A7" s="20">
        <v>5</v>
      </c>
      <c r="B7" s="51" t="s">
        <v>114</v>
      </c>
    </row>
    <row r="8" spans="1:3" x14ac:dyDescent="0.25">
      <c r="A8" s="20">
        <v>6</v>
      </c>
      <c r="B8" s="51" t="s">
        <v>115</v>
      </c>
      <c r="C8" s="18" t="s">
        <v>34</v>
      </c>
    </row>
    <row r="9" spans="1:3" x14ac:dyDescent="0.25">
      <c r="A9" s="20">
        <v>7</v>
      </c>
      <c r="B9" s="51" t="s">
        <v>116</v>
      </c>
    </row>
    <row r="10" spans="1:3" x14ac:dyDescent="0.25">
      <c r="A10" s="20">
        <v>8</v>
      </c>
      <c r="B10" s="51" t="s">
        <v>117</v>
      </c>
      <c r="C10" s="18" t="s">
        <v>34</v>
      </c>
    </row>
    <row r="11" spans="1:3" x14ac:dyDescent="0.25">
      <c r="A11" s="20">
        <v>9</v>
      </c>
      <c r="B11" s="51" t="s">
        <v>86</v>
      </c>
    </row>
    <row r="12" spans="1:3" x14ac:dyDescent="0.25">
      <c r="A12" s="20">
        <v>10</v>
      </c>
      <c r="B12" s="51" t="s">
        <v>87</v>
      </c>
    </row>
    <row r="13" spans="1:3" ht="27.6" x14ac:dyDescent="0.25">
      <c r="A13" s="20">
        <v>11</v>
      </c>
      <c r="B13" s="51" t="s">
        <v>136</v>
      </c>
    </row>
    <row r="14" spans="1:3" x14ac:dyDescent="0.25">
      <c r="A14" s="20">
        <v>12</v>
      </c>
      <c r="B14" s="51" t="s">
        <v>145</v>
      </c>
    </row>
    <row r="15" spans="1:3" x14ac:dyDescent="0.25">
      <c r="A15" s="20">
        <v>13</v>
      </c>
      <c r="B15" s="51" t="s">
        <v>150</v>
      </c>
    </row>
    <row r="16" spans="1:3" x14ac:dyDescent="0.25">
      <c r="A16" s="20">
        <v>14</v>
      </c>
      <c r="B16" s="51" t="s">
        <v>159</v>
      </c>
    </row>
    <row r="17" spans="1:2" x14ac:dyDescent="0.25">
      <c r="A17" s="20">
        <v>15</v>
      </c>
      <c r="B17" s="20" t="s">
        <v>4</v>
      </c>
    </row>
    <row r="18" spans="1:2" x14ac:dyDescent="0.25">
      <c r="A18" s="20">
        <v>16</v>
      </c>
    </row>
    <row r="22" spans="1:2" x14ac:dyDescent="0.25">
      <c r="B22" s="5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D8"/>
  <sheetViews>
    <sheetView workbookViewId="0">
      <selection activeCell="B3" sqref="B3:B16"/>
    </sheetView>
  </sheetViews>
  <sheetFormatPr baseColWidth="10" defaultColWidth="11.44140625" defaultRowHeight="13.8" x14ac:dyDescent="0.25"/>
  <cols>
    <col min="1" max="1" width="15" style="18" customWidth="1"/>
    <col min="2" max="2" width="55.109375" style="18" customWidth="1"/>
    <col min="3" max="16384" width="11.44140625" style="18"/>
  </cols>
  <sheetData>
    <row r="1" spans="1:4" ht="28.2" thickBot="1" x14ac:dyDescent="0.3">
      <c r="A1" s="23" t="str">
        <f>Ergebnisse!A25</f>
        <v>Feuchtklebergehalt</v>
      </c>
      <c r="B1" s="22">
        <v>6</v>
      </c>
      <c r="C1" s="18">
        <f>MAX($A$3:$A$8)-1</f>
        <v>5</v>
      </c>
    </row>
    <row r="2" spans="1:4" ht="14.4" thickTop="1" x14ac:dyDescent="0.25">
      <c r="A2" s="19" t="s">
        <v>30</v>
      </c>
      <c r="B2" s="19" t="s">
        <v>31</v>
      </c>
      <c r="C2" s="18" t="s">
        <v>32</v>
      </c>
    </row>
    <row r="3" spans="1:4" x14ac:dyDescent="0.25">
      <c r="A3" s="51">
        <v>1</v>
      </c>
      <c r="B3" s="52" t="s">
        <v>68</v>
      </c>
      <c r="C3" s="51"/>
    </row>
    <row r="4" spans="1:4" x14ac:dyDescent="0.25">
      <c r="A4" s="51">
        <v>2</v>
      </c>
      <c r="B4" s="52" t="s">
        <v>69</v>
      </c>
      <c r="C4" s="51" t="s">
        <v>34</v>
      </c>
      <c r="D4" s="53"/>
    </row>
    <row r="5" spans="1:4" x14ac:dyDescent="0.25">
      <c r="A5" s="51">
        <v>3</v>
      </c>
      <c r="B5" s="20" t="s">
        <v>71</v>
      </c>
      <c r="C5" s="51"/>
      <c r="D5" s="53"/>
    </row>
    <row r="6" spans="1:4" x14ac:dyDescent="0.25">
      <c r="A6" s="51">
        <v>4</v>
      </c>
      <c r="B6" s="52" t="s">
        <v>70</v>
      </c>
      <c r="C6" s="51" t="s">
        <v>34</v>
      </c>
      <c r="D6" s="53"/>
    </row>
    <row r="7" spans="1:4" x14ac:dyDescent="0.25">
      <c r="A7" s="51">
        <v>5</v>
      </c>
      <c r="B7" s="20" t="s">
        <v>4</v>
      </c>
      <c r="C7" s="20"/>
      <c r="D7" s="34"/>
    </row>
    <row r="8" spans="1:4" x14ac:dyDescent="0.25">
      <c r="A8" s="51">
        <v>6</v>
      </c>
      <c r="B8"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D6"/>
  <sheetViews>
    <sheetView workbookViewId="0">
      <selection activeCell="B3" sqref="B3:B16"/>
    </sheetView>
  </sheetViews>
  <sheetFormatPr baseColWidth="10" defaultColWidth="11.44140625" defaultRowHeight="13.8" x14ac:dyDescent="0.25"/>
  <cols>
    <col min="1" max="1" width="15" style="18" customWidth="1"/>
    <col min="2" max="2" width="55.109375" style="18" customWidth="1"/>
    <col min="3" max="16384" width="11.44140625" style="18"/>
  </cols>
  <sheetData>
    <row r="1" spans="1:4" ht="28.2" thickBot="1" x14ac:dyDescent="0.3">
      <c r="A1" s="23" t="str">
        <f>Ergebnisse!A25</f>
        <v>Feuchtklebergehalt</v>
      </c>
      <c r="B1" s="22">
        <v>4</v>
      </c>
      <c r="C1" s="18">
        <f>MAX($A$3:$A$6)-1</f>
        <v>3</v>
      </c>
    </row>
    <row r="2" spans="1:4" ht="14.4" thickTop="1" x14ac:dyDescent="0.25">
      <c r="A2" s="19" t="s">
        <v>30</v>
      </c>
      <c r="B2" s="19" t="s">
        <v>31</v>
      </c>
      <c r="C2" s="18" t="s">
        <v>32</v>
      </c>
    </row>
    <row r="3" spans="1:4" x14ac:dyDescent="0.25">
      <c r="A3" s="51">
        <v>1</v>
      </c>
      <c r="B3" s="52" t="s">
        <v>152</v>
      </c>
      <c r="C3" s="51"/>
    </row>
    <row r="4" spans="1:4" x14ac:dyDescent="0.25">
      <c r="A4" s="51">
        <v>2</v>
      </c>
      <c r="B4" s="52" t="s">
        <v>153</v>
      </c>
      <c r="C4" s="51" t="s">
        <v>34</v>
      </c>
      <c r="D4" s="53"/>
    </row>
    <row r="5" spans="1:4" x14ac:dyDescent="0.25">
      <c r="A5" s="51">
        <v>3</v>
      </c>
      <c r="B5" s="20" t="s">
        <v>4</v>
      </c>
      <c r="C5" s="20"/>
      <c r="D5" s="34"/>
    </row>
    <row r="6" spans="1:4" x14ac:dyDescent="0.25">
      <c r="A6" s="51">
        <v>4</v>
      </c>
      <c r="B6"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3"/>
  <dimension ref="A1:C7"/>
  <sheetViews>
    <sheetView workbookViewId="0">
      <selection activeCell="B3" sqref="B3:B16"/>
    </sheetView>
  </sheetViews>
  <sheetFormatPr baseColWidth="10" defaultColWidth="11.44140625" defaultRowHeight="13.8" x14ac:dyDescent="0.25"/>
  <cols>
    <col min="1" max="1" width="13.109375" style="18" customWidth="1"/>
    <col min="2" max="2" width="56.6640625" style="18" customWidth="1"/>
    <col min="3" max="16384" width="11.44140625" style="18"/>
  </cols>
  <sheetData>
    <row r="1" spans="1:3" ht="14.4" thickBot="1" x14ac:dyDescent="0.3">
      <c r="A1" s="23" t="str">
        <f>Ergebnisse!A27</f>
        <v>Fallzahl</v>
      </c>
      <c r="B1" s="22">
        <v>5</v>
      </c>
      <c r="C1" s="18">
        <f>MAX($A$3:$A$7)-1</f>
        <v>4</v>
      </c>
    </row>
    <row r="2" spans="1:3" ht="14.4" thickTop="1" x14ac:dyDescent="0.25">
      <c r="A2" s="19" t="s">
        <v>30</v>
      </c>
      <c r="B2" s="19" t="s">
        <v>31</v>
      </c>
      <c r="C2" s="18" t="s">
        <v>32</v>
      </c>
    </row>
    <row r="3" spans="1:3" x14ac:dyDescent="0.25">
      <c r="A3" s="51">
        <v>1</v>
      </c>
      <c r="B3" s="52" t="s">
        <v>138</v>
      </c>
      <c r="C3" s="51"/>
    </row>
    <row r="4" spans="1:3" x14ac:dyDescent="0.25">
      <c r="A4" s="51">
        <v>2</v>
      </c>
      <c r="B4" s="52" t="s">
        <v>139</v>
      </c>
      <c r="C4" s="51" t="s">
        <v>34</v>
      </c>
    </row>
    <row r="5" spans="1:3" x14ac:dyDescent="0.25">
      <c r="A5" s="51">
        <v>3</v>
      </c>
      <c r="B5" s="52" t="s">
        <v>137</v>
      </c>
      <c r="C5" s="51"/>
    </row>
    <row r="6" spans="1:3" x14ac:dyDescent="0.25">
      <c r="A6" s="51">
        <v>4</v>
      </c>
      <c r="B6" s="20" t="s">
        <v>4</v>
      </c>
      <c r="C6" s="20"/>
    </row>
    <row r="7" spans="1:3" x14ac:dyDescent="0.25">
      <c r="A7" s="51">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B3" sqref="B3:B16"/>
    </sheetView>
  </sheetViews>
  <sheetFormatPr baseColWidth="10" defaultRowHeight="13.8"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7BF70-CF77-4201-8A04-8FC2253188A8}">
  <dimension ref="A1"/>
  <sheetViews>
    <sheetView workbookViewId="0"/>
  </sheetViews>
  <sheetFormatPr baseColWidth="10" defaultColWidth="11.44140625" defaultRowHeight="13.8" x14ac:dyDescent="0.25"/>
  <cols>
    <col min="1" max="16384" width="11.44140625" style="67"/>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BB734-B6E8-4B15-938F-D700E5388052}">
  <dimension ref="A1:C7"/>
  <sheetViews>
    <sheetView workbookViewId="0">
      <selection sqref="A1:C1"/>
    </sheetView>
  </sheetViews>
  <sheetFormatPr baseColWidth="10" defaultColWidth="11.44140625" defaultRowHeight="13.8" x14ac:dyDescent="0.25"/>
  <cols>
    <col min="1" max="3" width="27.5546875" style="103" customWidth="1"/>
    <col min="4" max="16384" width="11.44140625" style="103"/>
  </cols>
  <sheetData>
    <row r="1" spans="1:3" s="100" customFormat="1" ht="15.6" x14ac:dyDescent="0.25">
      <c r="A1" s="99" t="s">
        <v>101</v>
      </c>
      <c r="B1" s="99"/>
      <c r="C1" s="99"/>
    </row>
    <row r="2" spans="1:3" s="100" customFormat="1" ht="79.650000000000006" customHeight="1" x14ac:dyDescent="0.25">
      <c r="A2" s="101" t="s">
        <v>193</v>
      </c>
      <c r="B2" s="102"/>
      <c r="C2" s="102"/>
    </row>
    <row r="3" spans="1:3" s="100" customFormat="1" ht="66.150000000000006" customHeight="1" x14ac:dyDescent="0.25">
      <c r="A3" s="101" t="s">
        <v>120</v>
      </c>
      <c r="B3" s="102"/>
      <c r="C3" s="102"/>
    </row>
    <row r="4" spans="1:3" s="100" customFormat="1" ht="45" customHeight="1" x14ac:dyDescent="0.25">
      <c r="A4" s="101" t="s">
        <v>102</v>
      </c>
      <c r="B4" s="102"/>
      <c r="C4" s="102"/>
    </row>
    <row r="5" spans="1:3" s="100" customFormat="1" ht="45" customHeight="1" x14ac:dyDescent="0.25">
      <c r="A5" s="101" t="s">
        <v>121</v>
      </c>
      <c r="B5" s="101"/>
      <c r="C5" s="101"/>
    </row>
    <row r="6" spans="1:3" s="100" customFormat="1" ht="70.2" customHeight="1" x14ac:dyDescent="0.25">
      <c r="A6" s="101" t="s">
        <v>122</v>
      </c>
      <c r="B6" s="102"/>
      <c r="C6" s="102"/>
    </row>
    <row r="7" spans="1:3" s="100" customFormat="1" ht="65.25" customHeight="1" x14ac:dyDescent="0.25">
      <c r="A7" s="101" t="s">
        <v>194</v>
      </c>
      <c r="B7" s="102"/>
      <c r="C7" s="102"/>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366E-C7D8-467F-A555-57619381DC0A}">
  <dimension ref="A1:D16"/>
  <sheetViews>
    <sheetView workbookViewId="0"/>
  </sheetViews>
  <sheetFormatPr baseColWidth="10" defaultColWidth="11.44140625" defaultRowHeight="15.6" x14ac:dyDescent="0.3"/>
  <cols>
    <col min="1" max="3" width="27.5546875" style="109" customWidth="1"/>
    <col min="4" max="16384" width="11.44140625" style="109"/>
  </cols>
  <sheetData>
    <row r="1" spans="1:4" s="105" customFormat="1" x14ac:dyDescent="0.25">
      <c r="A1" s="104" t="s">
        <v>9</v>
      </c>
      <c r="B1" s="104"/>
      <c r="C1" s="104"/>
      <c r="D1" s="104"/>
    </row>
    <row r="2" spans="1:4" s="105" customFormat="1" ht="72" customHeight="1" x14ac:dyDescent="0.25">
      <c r="A2" s="106" t="s">
        <v>22</v>
      </c>
      <c r="B2" s="107"/>
      <c r="C2" s="107"/>
    </row>
    <row r="3" spans="1:4" s="105" customFormat="1" ht="59.4" customHeight="1" x14ac:dyDescent="0.25">
      <c r="A3" s="106" t="s">
        <v>23</v>
      </c>
      <c r="B3" s="107"/>
      <c r="C3" s="107"/>
    </row>
    <row r="4" spans="1:4" s="105" customFormat="1" ht="108" customHeight="1" x14ac:dyDescent="0.25">
      <c r="A4" s="106" t="s">
        <v>24</v>
      </c>
      <c r="B4" s="107"/>
      <c r="C4" s="107"/>
    </row>
    <row r="5" spans="1:4" s="105" customFormat="1" ht="154.5" customHeight="1" x14ac:dyDescent="0.25">
      <c r="A5" s="106" t="s">
        <v>25</v>
      </c>
      <c r="B5" s="106"/>
      <c r="C5" s="106"/>
    </row>
    <row r="6" spans="1:4" s="105" customFormat="1" ht="141.9" customHeight="1" x14ac:dyDescent="0.25">
      <c r="A6" s="106" t="s">
        <v>26</v>
      </c>
      <c r="B6" s="106"/>
      <c r="C6" s="106"/>
    </row>
    <row r="7" spans="1:4" s="105" customFormat="1" ht="195.15" customHeight="1" x14ac:dyDescent="0.25">
      <c r="A7" s="106" t="s">
        <v>195</v>
      </c>
      <c r="B7" s="107"/>
      <c r="C7" s="107"/>
    </row>
    <row r="8" spans="1:4" s="105" customFormat="1" ht="79.650000000000006" customHeight="1" x14ac:dyDescent="0.25">
      <c r="A8" s="106" t="s">
        <v>50</v>
      </c>
      <c r="B8" s="107"/>
      <c r="C8" s="107"/>
    </row>
    <row r="9" spans="1:4" x14ac:dyDescent="0.3">
      <c r="A9" s="108"/>
      <c r="B9" s="108"/>
      <c r="C9" s="108"/>
    </row>
    <row r="10" spans="1:4" x14ac:dyDescent="0.3">
      <c r="A10" s="108"/>
      <c r="B10" s="108"/>
      <c r="C10" s="108"/>
    </row>
    <row r="11" spans="1:4" x14ac:dyDescent="0.3">
      <c r="A11" s="108"/>
      <c r="B11" s="108"/>
      <c r="C11" s="108"/>
    </row>
    <row r="12" spans="1:4" x14ac:dyDescent="0.3">
      <c r="A12" s="108"/>
      <c r="B12" s="108"/>
      <c r="C12" s="108"/>
    </row>
    <row r="13" spans="1:4" x14ac:dyDescent="0.3">
      <c r="A13" s="108"/>
      <c r="B13" s="108"/>
      <c r="C13" s="108"/>
    </row>
    <row r="14" spans="1:4" x14ac:dyDescent="0.3">
      <c r="A14" s="108"/>
      <c r="B14" s="108"/>
      <c r="C14" s="108"/>
    </row>
    <row r="15" spans="1:4" x14ac:dyDescent="0.3">
      <c r="A15" s="108"/>
      <c r="B15" s="108"/>
      <c r="C15" s="108"/>
    </row>
    <row r="16" spans="1:4" x14ac:dyDescent="0.3">
      <c r="A16" s="108"/>
      <c r="B16" s="108"/>
      <c r="C16" s="108"/>
    </row>
  </sheetData>
  <sheetProtection algorithmName="SHA-512" hashValue="IlYQPrkCOBu15Gtnk0KsLQeD/rEsWlhVkQd1OwMq4JGbwMUWoGMc1XpuyuPZwiVX8xWuxFCNeQrVLRRV+TtewQ==" saltValue="ekssBqdNrZE/vSJPvo/xQ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2585-CB47-4665-9907-ECDA74450DDE}">
  <sheetPr>
    <pageSetUpPr fitToPage="1"/>
  </sheetPr>
  <dimension ref="A1:E11"/>
  <sheetViews>
    <sheetView workbookViewId="0">
      <selection sqref="A1:C1"/>
    </sheetView>
  </sheetViews>
  <sheetFormatPr baseColWidth="10" defaultColWidth="11.44140625" defaultRowHeight="15.6" x14ac:dyDescent="0.3"/>
  <cols>
    <col min="1" max="3" width="27.5546875" style="111" customWidth="1"/>
    <col min="4" max="16384" width="11.44140625" style="111"/>
  </cols>
  <sheetData>
    <row r="1" spans="1:5" ht="27.75" customHeight="1" x14ac:dyDescent="0.3">
      <c r="A1" s="110" t="s">
        <v>196</v>
      </c>
      <c r="B1" s="110"/>
      <c r="C1" s="110"/>
    </row>
    <row r="2" spans="1:5" s="112" customFormat="1" ht="100.2" customHeight="1" x14ac:dyDescent="0.25">
      <c r="A2" s="106" t="s">
        <v>197</v>
      </c>
      <c r="B2" s="107"/>
      <c r="C2" s="107"/>
      <c r="E2" s="113"/>
    </row>
    <row r="3" spans="1:5" s="112" customFormat="1" ht="45" customHeight="1" x14ac:dyDescent="0.25">
      <c r="A3" s="106" t="s">
        <v>198</v>
      </c>
      <c r="B3" s="107"/>
      <c r="C3" s="107"/>
      <c r="E3" s="113"/>
    </row>
    <row r="4" spans="1:5" s="112" customFormat="1" ht="66.75" customHeight="1" x14ac:dyDescent="0.25">
      <c r="A4" s="114" t="s">
        <v>199</v>
      </c>
      <c r="B4" s="115"/>
      <c r="C4" s="116"/>
      <c r="E4" s="113"/>
    </row>
    <row r="5" spans="1:5" ht="31.2" x14ac:dyDescent="0.3">
      <c r="A5" s="117" t="s">
        <v>35</v>
      </c>
      <c r="B5" s="117" t="s">
        <v>49</v>
      </c>
    </row>
    <row r="6" spans="1:5" x14ac:dyDescent="0.3">
      <c r="A6" s="118">
        <v>1379</v>
      </c>
      <c r="B6" s="118">
        <v>1380</v>
      </c>
    </row>
    <row r="7" spans="1:5" x14ac:dyDescent="0.3">
      <c r="A7" s="118">
        <v>179.34</v>
      </c>
      <c r="B7" s="118">
        <v>179</v>
      </c>
    </row>
    <row r="8" spans="1:5" x14ac:dyDescent="0.3">
      <c r="A8" s="118">
        <v>80.12</v>
      </c>
      <c r="B8" s="118">
        <v>80.099999999999994</v>
      </c>
    </row>
    <row r="9" spans="1:5" x14ac:dyDescent="0.3">
      <c r="A9" s="118">
        <v>7.8</v>
      </c>
      <c r="B9" s="119">
        <v>7.8</v>
      </c>
    </row>
    <row r="10" spans="1:5" ht="24" hidden="1" customHeight="1" x14ac:dyDescent="0.3">
      <c r="A10" s="120"/>
      <c r="B10" s="121"/>
      <c r="C10" s="121"/>
    </row>
    <row r="11" spans="1:5" x14ac:dyDescent="0.3">
      <c r="A11" s="118">
        <v>7.8320000000000001E-2</v>
      </c>
      <c r="B11" s="122">
        <v>7.8299999999999995E-2</v>
      </c>
    </row>
  </sheetData>
  <sheetProtection algorithmName="SHA-512" hashValue="6LSvjQsVuKIxqrpwFsgSmxtgX1GQeaqXfTxEGI4zTi5WuloA7iTMrfVvCjwyi/qBkqUyEJ2dGXpFuJxk+qgdYQ==" saltValue="KjPt254Mku6qZHY6mPdkV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9A64-272F-4B87-8D28-947DCCF0F229}">
  <dimension ref="A1:H20"/>
  <sheetViews>
    <sheetView zoomScaleNormal="100" workbookViewId="0">
      <selection sqref="A1:H1"/>
    </sheetView>
  </sheetViews>
  <sheetFormatPr baseColWidth="10" defaultColWidth="11.44140625" defaultRowHeight="13.8" x14ac:dyDescent="0.25"/>
  <cols>
    <col min="1" max="8" width="10.5546875" style="128" customWidth="1"/>
    <col min="9" max="256" width="11.44140625" style="128"/>
    <col min="257" max="264" width="10.5546875" style="128" customWidth="1"/>
    <col min="265" max="512" width="11.44140625" style="128"/>
    <col min="513" max="520" width="10.5546875" style="128" customWidth="1"/>
    <col min="521" max="768" width="11.44140625" style="128"/>
    <col min="769" max="776" width="10.5546875" style="128" customWidth="1"/>
    <col min="777" max="1024" width="11.44140625" style="128"/>
    <col min="1025" max="1032" width="10.5546875" style="128" customWidth="1"/>
    <col min="1033" max="1280" width="11.44140625" style="128"/>
    <col min="1281" max="1288" width="10.5546875" style="128" customWidth="1"/>
    <col min="1289" max="1536" width="11.44140625" style="128"/>
    <col min="1537" max="1544" width="10.5546875" style="128" customWidth="1"/>
    <col min="1545" max="1792" width="11.44140625" style="128"/>
    <col min="1793" max="1800" width="10.5546875" style="128" customWidth="1"/>
    <col min="1801" max="2048" width="11.44140625" style="128"/>
    <col min="2049" max="2056" width="10.5546875" style="128" customWidth="1"/>
    <col min="2057" max="2304" width="11.44140625" style="128"/>
    <col min="2305" max="2312" width="10.5546875" style="128" customWidth="1"/>
    <col min="2313" max="2560" width="11.44140625" style="128"/>
    <col min="2561" max="2568" width="10.5546875" style="128" customWidth="1"/>
    <col min="2569" max="2816" width="11.44140625" style="128"/>
    <col min="2817" max="2824" width="10.5546875" style="128" customWidth="1"/>
    <col min="2825" max="3072" width="11.44140625" style="128"/>
    <col min="3073" max="3080" width="10.5546875" style="128" customWidth="1"/>
    <col min="3081" max="3328" width="11.44140625" style="128"/>
    <col min="3329" max="3336" width="10.5546875" style="128" customWidth="1"/>
    <col min="3337" max="3584" width="11.44140625" style="128"/>
    <col min="3585" max="3592" width="10.5546875" style="128" customWidth="1"/>
    <col min="3593" max="3840" width="11.44140625" style="128"/>
    <col min="3841" max="3848" width="10.5546875" style="128" customWidth="1"/>
    <col min="3849" max="4096" width="11.44140625" style="128"/>
    <col min="4097" max="4104" width="10.5546875" style="128" customWidth="1"/>
    <col min="4105" max="4352" width="11.44140625" style="128"/>
    <col min="4353" max="4360" width="10.5546875" style="128" customWidth="1"/>
    <col min="4361" max="4608" width="11.44140625" style="128"/>
    <col min="4609" max="4616" width="10.5546875" style="128" customWidth="1"/>
    <col min="4617" max="4864" width="11.44140625" style="128"/>
    <col min="4865" max="4872" width="10.5546875" style="128" customWidth="1"/>
    <col min="4873" max="5120" width="11.44140625" style="128"/>
    <col min="5121" max="5128" width="10.5546875" style="128" customWidth="1"/>
    <col min="5129" max="5376" width="11.44140625" style="128"/>
    <col min="5377" max="5384" width="10.5546875" style="128" customWidth="1"/>
    <col min="5385" max="5632" width="11.44140625" style="128"/>
    <col min="5633" max="5640" width="10.5546875" style="128" customWidth="1"/>
    <col min="5641" max="5888" width="11.44140625" style="128"/>
    <col min="5889" max="5896" width="10.5546875" style="128" customWidth="1"/>
    <col min="5897" max="6144" width="11.44140625" style="128"/>
    <col min="6145" max="6152" width="10.5546875" style="128" customWidth="1"/>
    <col min="6153" max="6400" width="11.44140625" style="128"/>
    <col min="6401" max="6408" width="10.5546875" style="128" customWidth="1"/>
    <col min="6409" max="6656" width="11.44140625" style="128"/>
    <col min="6657" max="6664" width="10.5546875" style="128" customWidth="1"/>
    <col min="6665" max="6912" width="11.44140625" style="128"/>
    <col min="6913" max="6920" width="10.5546875" style="128" customWidth="1"/>
    <col min="6921" max="7168" width="11.44140625" style="128"/>
    <col min="7169" max="7176" width="10.5546875" style="128" customWidth="1"/>
    <col min="7177" max="7424" width="11.44140625" style="128"/>
    <col min="7425" max="7432" width="10.5546875" style="128" customWidth="1"/>
    <col min="7433" max="7680" width="11.44140625" style="128"/>
    <col min="7681" max="7688" width="10.5546875" style="128" customWidth="1"/>
    <col min="7689" max="7936" width="11.44140625" style="128"/>
    <col min="7937" max="7944" width="10.5546875" style="128" customWidth="1"/>
    <col min="7945" max="8192" width="11.44140625" style="128"/>
    <col min="8193" max="8200" width="10.5546875" style="128" customWidth="1"/>
    <col min="8201" max="8448" width="11.44140625" style="128"/>
    <col min="8449" max="8456" width="10.5546875" style="128" customWidth="1"/>
    <col min="8457" max="8704" width="11.44140625" style="128"/>
    <col min="8705" max="8712" width="10.5546875" style="128" customWidth="1"/>
    <col min="8713" max="8960" width="11.44140625" style="128"/>
    <col min="8961" max="8968" width="10.5546875" style="128" customWidth="1"/>
    <col min="8969" max="9216" width="11.44140625" style="128"/>
    <col min="9217" max="9224" width="10.5546875" style="128" customWidth="1"/>
    <col min="9225" max="9472" width="11.44140625" style="128"/>
    <col min="9473" max="9480" width="10.5546875" style="128" customWidth="1"/>
    <col min="9481" max="9728" width="11.44140625" style="128"/>
    <col min="9729" max="9736" width="10.5546875" style="128" customWidth="1"/>
    <col min="9737" max="9984" width="11.44140625" style="128"/>
    <col min="9985" max="9992" width="10.5546875" style="128" customWidth="1"/>
    <col min="9993" max="10240" width="11.44140625" style="128"/>
    <col min="10241" max="10248" width="10.5546875" style="128" customWidth="1"/>
    <col min="10249" max="10496" width="11.44140625" style="128"/>
    <col min="10497" max="10504" width="10.5546875" style="128" customWidth="1"/>
    <col min="10505" max="10752" width="11.44140625" style="128"/>
    <col min="10753" max="10760" width="10.5546875" style="128" customWidth="1"/>
    <col min="10761" max="11008" width="11.44140625" style="128"/>
    <col min="11009" max="11016" width="10.5546875" style="128" customWidth="1"/>
    <col min="11017" max="11264" width="11.44140625" style="128"/>
    <col min="11265" max="11272" width="10.5546875" style="128" customWidth="1"/>
    <col min="11273" max="11520" width="11.44140625" style="128"/>
    <col min="11521" max="11528" width="10.5546875" style="128" customWidth="1"/>
    <col min="11529" max="11776" width="11.44140625" style="128"/>
    <col min="11777" max="11784" width="10.5546875" style="128" customWidth="1"/>
    <col min="11785" max="12032" width="11.44140625" style="128"/>
    <col min="12033" max="12040" width="10.5546875" style="128" customWidth="1"/>
    <col min="12041" max="12288" width="11.44140625" style="128"/>
    <col min="12289" max="12296" width="10.5546875" style="128" customWidth="1"/>
    <col min="12297" max="12544" width="11.44140625" style="128"/>
    <col min="12545" max="12552" width="10.5546875" style="128" customWidth="1"/>
    <col min="12553" max="12800" width="11.44140625" style="128"/>
    <col min="12801" max="12808" width="10.5546875" style="128" customWidth="1"/>
    <col min="12809" max="13056" width="11.44140625" style="128"/>
    <col min="13057" max="13064" width="10.5546875" style="128" customWidth="1"/>
    <col min="13065" max="13312" width="11.44140625" style="128"/>
    <col min="13313" max="13320" width="10.5546875" style="128" customWidth="1"/>
    <col min="13321" max="13568" width="11.44140625" style="128"/>
    <col min="13569" max="13576" width="10.5546875" style="128" customWidth="1"/>
    <col min="13577" max="13824" width="11.44140625" style="128"/>
    <col min="13825" max="13832" width="10.5546875" style="128" customWidth="1"/>
    <col min="13833" max="14080" width="11.44140625" style="128"/>
    <col min="14081" max="14088" width="10.5546875" style="128" customWidth="1"/>
    <col min="14089" max="14336" width="11.44140625" style="128"/>
    <col min="14337" max="14344" width="10.5546875" style="128" customWidth="1"/>
    <col min="14345" max="14592" width="11.44140625" style="128"/>
    <col min="14593" max="14600" width="10.5546875" style="128" customWidth="1"/>
    <col min="14601" max="14848" width="11.44140625" style="128"/>
    <col min="14849" max="14856" width="10.5546875" style="128" customWidth="1"/>
    <col min="14857" max="15104" width="11.44140625" style="128"/>
    <col min="15105" max="15112" width="10.5546875" style="128" customWidth="1"/>
    <col min="15113" max="15360" width="11.44140625" style="128"/>
    <col min="15361" max="15368" width="10.5546875" style="128" customWidth="1"/>
    <col min="15369" max="15616" width="11.44140625" style="128"/>
    <col min="15617" max="15624" width="10.5546875" style="128" customWidth="1"/>
    <col min="15625" max="15872" width="11.44140625" style="128"/>
    <col min="15873" max="15880" width="10.5546875" style="128" customWidth="1"/>
    <col min="15881" max="16128" width="11.44140625" style="128"/>
    <col min="16129" max="16136" width="10.5546875" style="128" customWidth="1"/>
    <col min="16137" max="16384" width="11.44140625" style="128"/>
  </cols>
  <sheetData>
    <row r="1" spans="1:8" s="124" customFormat="1" ht="20.100000000000001" customHeight="1" x14ac:dyDescent="0.25">
      <c r="A1" s="123" t="s">
        <v>172</v>
      </c>
      <c r="B1" s="123"/>
      <c r="C1" s="123"/>
      <c r="D1" s="123"/>
      <c r="E1" s="123"/>
      <c r="F1" s="123"/>
      <c r="G1" s="123"/>
      <c r="H1" s="123"/>
    </row>
    <row r="2" spans="1:8" s="124" customFormat="1" ht="43.5" customHeight="1" x14ac:dyDescent="0.25">
      <c r="A2" s="125" t="s">
        <v>200</v>
      </c>
      <c r="B2" s="125"/>
      <c r="C2" s="125"/>
      <c r="D2" s="125"/>
      <c r="E2" s="125"/>
      <c r="F2" s="125"/>
      <c r="G2" s="125"/>
      <c r="H2" s="125"/>
    </row>
    <row r="3" spans="1:8" s="124" customFormat="1" ht="35.1" customHeight="1" x14ac:dyDescent="0.25">
      <c r="A3" s="125" t="s">
        <v>173</v>
      </c>
      <c r="B3" s="125"/>
      <c r="C3" s="125"/>
      <c r="D3" s="125"/>
      <c r="E3" s="125"/>
      <c r="F3" s="125"/>
      <c r="G3" s="125"/>
      <c r="H3" s="125"/>
    </row>
    <row r="4" spans="1:8" s="124" customFormat="1" ht="99.75" customHeight="1" x14ac:dyDescent="0.25">
      <c r="A4" s="125" t="s">
        <v>201</v>
      </c>
      <c r="B4" s="125"/>
      <c r="C4" s="125"/>
      <c r="D4" s="125"/>
      <c r="E4" s="125"/>
      <c r="F4" s="125"/>
      <c r="G4" s="125"/>
      <c r="H4" s="125"/>
    </row>
    <row r="5" spans="1:8" s="124" customFormat="1" ht="53.1" customHeight="1" x14ac:dyDescent="0.25">
      <c r="A5" s="125" t="s">
        <v>174</v>
      </c>
      <c r="B5" s="125"/>
      <c r="C5" s="125"/>
      <c r="D5" s="125"/>
      <c r="E5" s="125"/>
      <c r="F5" s="125"/>
      <c r="G5" s="125"/>
      <c r="H5" s="125"/>
    </row>
    <row r="6" spans="1:8" s="124" customFormat="1" ht="35.1" customHeight="1" x14ac:dyDescent="0.25">
      <c r="A6" s="125" t="s">
        <v>175</v>
      </c>
      <c r="B6" s="125"/>
      <c r="C6" s="125"/>
      <c r="D6" s="125"/>
      <c r="E6" s="125"/>
      <c r="F6" s="125"/>
      <c r="G6" s="125"/>
      <c r="H6" s="125"/>
    </row>
    <row r="7" spans="1:8" s="124" customFormat="1" ht="88.35" customHeight="1" x14ac:dyDescent="0.25">
      <c r="A7" s="125" t="s">
        <v>202</v>
      </c>
      <c r="B7" s="125"/>
      <c r="C7" s="125"/>
      <c r="D7" s="125"/>
      <c r="E7" s="125"/>
      <c r="F7" s="125"/>
      <c r="G7" s="125"/>
      <c r="H7" s="125"/>
    </row>
    <row r="8" spans="1:8" s="124" customFormat="1" ht="88.35" customHeight="1" x14ac:dyDescent="0.25">
      <c r="A8" s="125" t="s">
        <v>176</v>
      </c>
      <c r="B8" s="125"/>
      <c r="C8" s="125"/>
      <c r="D8" s="125"/>
      <c r="E8" s="125"/>
      <c r="F8" s="125"/>
      <c r="G8" s="125"/>
      <c r="H8" s="125"/>
    </row>
    <row r="9" spans="1:8" s="124" customFormat="1" ht="70.349999999999994" customHeight="1" x14ac:dyDescent="0.25">
      <c r="A9" s="125" t="s">
        <v>203</v>
      </c>
      <c r="B9" s="125"/>
      <c r="C9" s="125"/>
      <c r="D9" s="125"/>
      <c r="E9" s="125"/>
      <c r="F9" s="125"/>
      <c r="G9" s="125"/>
      <c r="H9" s="125"/>
    </row>
    <row r="10" spans="1:8" s="124" customFormat="1" ht="53.1" customHeight="1" x14ac:dyDescent="0.25">
      <c r="A10" s="125" t="s">
        <v>177</v>
      </c>
      <c r="B10" s="125"/>
      <c r="C10" s="125"/>
      <c r="D10" s="125"/>
      <c r="E10" s="125"/>
      <c r="F10" s="125"/>
      <c r="G10" s="125"/>
      <c r="H10" s="125"/>
    </row>
    <row r="11" spans="1:8" s="124" customFormat="1" ht="122.7" customHeight="1" x14ac:dyDescent="0.25">
      <c r="A11" s="126" t="s">
        <v>204</v>
      </c>
      <c r="B11" s="125"/>
      <c r="C11" s="125"/>
      <c r="D11" s="125"/>
      <c r="E11" s="125"/>
      <c r="F11" s="125"/>
      <c r="G11" s="125"/>
      <c r="H11" s="125"/>
    </row>
    <row r="12" spans="1:8" s="124" customFormat="1" ht="35.1" customHeight="1" x14ac:dyDescent="0.25">
      <c r="A12" s="125" t="s">
        <v>178</v>
      </c>
      <c r="B12" s="125"/>
      <c r="C12" s="125"/>
      <c r="D12" s="125"/>
      <c r="E12" s="125"/>
      <c r="F12" s="125"/>
      <c r="G12" s="125"/>
      <c r="H12" s="125"/>
    </row>
    <row r="13" spans="1:8" s="124" customFormat="1" ht="97.35" customHeight="1" x14ac:dyDescent="0.25">
      <c r="A13" s="125" t="s">
        <v>179</v>
      </c>
      <c r="B13" s="125"/>
      <c r="C13" s="125"/>
      <c r="D13" s="125"/>
      <c r="E13" s="125"/>
      <c r="F13" s="125"/>
      <c r="G13" s="125"/>
      <c r="H13" s="125"/>
    </row>
    <row r="14" spans="1:8" s="124" customFormat="1" ht="97.35" customHeight="1" x14ac:dyDescent="0.25">
      <c r="A14" s="125" t="s">
        <v>180</v>
      </c>
      <c r="B14" s="125"/>
      <c r="C14" s="125"/>
      <c r="D14" s="125"/>
      <c r="E14" s="125"/>
      <c r="F14" s="125"/>
      <c r="G14" s="125"/>
      <c r="H14" s="125"/>
    </row>
    <row r="15" spans="1:8" s="124" customFormat="1" ht="20.100000000000001" customHeight="1" x14ac:dyDescent="0.25">
      <c r="A15" s="125" t="s">
        <v>181</v>
      </c>
      <c r="B15" s="125"/>
      <c r="C15" s="125"/>
      <c r="D15" s="125"/>
      <c r="E15" s="125"/>
      <c r="F15" s="125"/>
      <c r="G15" s="125"/>
      <c r="H15" s="125"/>
    </row>
    <row r="16" spans="1:8" x14ac:dyDescent="0.25">
      <c r="A16" s="127"/>
      <c r="B16" s="127"/>
      <c r="C16" s="127"/>
      <c r="D16" s="127"/>
      <c r="E16" s="127"/>
      <c r="F16" s="127"/>
      <c r="G16" s="127"/>
      <c r="H16" s="127"/>
    </row>
    <row r="17" spans="1:8" x14ac:dyDescent="0.25">
      <c r="A17" s="127"/>
      <c r="B17" s="127"/>
      <c r="C17" s="127"/>
      <c r="D17" s="127"/>
      <c r="E17" s="127"/>
      <c r="F17" s="127"/>
      <c r="G17" s="127"/>
      <c r="H17" s="127"/>
    </row>
    <row r="18" spans="1:8" x14ac:dyDescent="0.25">
      <c r="A18" s="127"/>
      <c r="B18" s="127"/>
      <c r="C18" s="127"/>
      <c r="D18" s="127"/>
      <c r="E18" s="127"/>
      <c r="F18" s="127"/>
      <c r="G18" s="127"/>
      <c r="H18" s="127"/>
    </row>
    <row r="19" spans="1:8" x14ac:dyDescent="0.25">
      <c r="A19" s="127"/>
      <c r="B19" s="127"/>
      <c r="C19" s="127"/>
      <c r="D19" s="127"/>
      <c r="E19" s="127"/>
      <c r="F19" s="127"/>
      <c r="G19" s="127"/>
      <c r="H19" s="127"/>
    </row>
    <row r="20" spans="1:8" x14ac:dyDescent="0.25">
      <c r="A20" s="127"/>
      <c r="B20" s="127"/>
      <c r="C20" s="127"/>
      <c r="D20" s="127"/>
      <c r="E20" s="127"/>
      <c r="F20" s="127"/>
      <c r="G20" s="127"/>
      <c r="H20" s="12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42" bestFit="1" customWidth="1"/>
    <col min="2" max="2" width="39" style="42" customWidth="1"/>
    <col min="3" max="16384" width="11.44140625" style="42"/>
  </cols>
  <sheetData>
    <row r="1" spans="1:7" ht="20.100000000000001" customHeight="1" x14ac:dyDescent="0.25">
      <c r="A1" s="41" t="s">
        <v>42</v>
      </c>
      <c r="C1" s="43" t="s">
        <v>43</v>
      </c>
    </row>
    <row r="2" spans="1:7" ht="20.100000000000001" customHeight="1" x14ac:dyDescent="0.25">
      <c r="A2" s="42" t="s">
        <v>44</v>
      </c>
      <c r="B2" s="44"/>
      <c r="C2" s="42" t="s">
        <v>44</v>
      </c>
    </row>
    <row r="3" spans="1:7" ht="20.100000000000001" customHeight="1" x14ac:dyDescent="0.25">
      <c r="A3" s="42" t="s">
        <v>45</v>
      </c>
      <c r="B3" s="68"/>
      <c r="C3" s="42" t="s">
        <v>46</v>
      </c>
    </row>
    <row r="4" spans="1:7" ht="20.100000000000001" customHeight="1" x14ac:dyDescent="0.25">
      <c r="A4" s="42" t="s">
        <v>47</v>
      </c>
      <c r="B4" s="44"/>
      <c r="C4" s="42" t="s">
        <v>48</v>
      </c>
    </row>
    <row r="5" spans="1:7" ht="10.050000000000001" customHeight="1" x14ac:dyDescent="0.25"/>
    <row r="6" spans="1:7" ht="60" customHeight="1" x14ac:dyDescent="0.25">
      <c r="A6" s="85" t="s">
        <v>205</v>
      </c>
      <c r="B6" s="86"/>
      <c r="C6" s="86"/>
      <c r="D6" s="86"/>
      <c r="E6" s="86"/>
      <c r="F6" s="86"/>
      <c r="G6" s="86"/>
    </row>
    <row r="7" spans="1:7" ht="15" customHeight="1" x14ac:dyDescent="0.25">
      <c r="A7" s="71"/>
      <c r="B7" s="71"/>
      <c r="C7" s="71"/>
      <c r="D7" s="71"/>
      <c r="E7" s="71"/>
      <c r="F7" s="71"/>
      <c r="G7" s="71"/>
    </row>
    <row r="8" spans="1:7" ht="60" customHeight="1" x14ac:dyDescent="0.25">
      <c r="A8" s="85" t="s">
        <v>206</v>
      </c>
      <c r="B8" s="86"/>
      <c r="C8" s="86"/>
      <c r="D8" s="86"/>
      <c r="E8" s="86"/>
      <c r="F8" s="86"/>
      <c r="G8" s="86"/>
    </row>
    <row r="9" spans="1:7" ht="20.100000000000001" customHeight="1" x14ac:dyDescent="0.25">
      <c r="A9" s="72"/>
      <c r="B9" s="72"/>
      <c r="C9" s="72"/>
      <c r="D9" s="72"/>
      <c r="E9" s="72"/>
      <c r="F9" s="72"/>
      <c r="G9" s="72"/>
    </row>
    <row r="10" spans="1:7" ht="45" customHeight="1" x14ac:dyDescent="0.25">
      <c r="A10" s="82" t="s">
        <v>188</v>
      </c>
      <c r="B10" s="82"/>
      <c r="C10" s="82"/>
      <c r="D10" s="82"/>
      <c r="E10" s="82"/>
      <c r="F10" s="82"/>
      <c r="G10" s="82"/>
    </row>
    <row r="11" spans="1:7" ht="75" customHeight="1" x14ac:dyDescent="0.25">
      <c r="A11" s="129" t="s">
        <v>207</v>
      </c>
      <c r="B11" s="129"/>
      <c r="C11" s="129"/>
      <c r="D11" s="129"/>
      <c r="E11" s="129"/>
      <c r="F11" s="129"/>
      <c r="G11" s="129"/>
    </row>
    <row r="12" spans="1:7" ht="45" customHeight="1" x14ac:dyDescent="0.25">
      <c r="A12" s="82" t="s">
        <v>155</v>
      </c>
      <c r="B12" s="82"/>
      <c r="C12" s="83" t="s">
        <v>156</v>
      </c>
      <c r="D12" s="83"/>
      <c r="E12" s="83"/>
      <c r="F12" s="83"/>
      <c r="G12" s="73"/>
    </row>
    <row r="13" spans="1:7" ht="10.050000000000001" customHeight="1" x14ac:dyDescent="0.25">
      <c r="A13" s="65"/>
      <c r="B13" s="65"/>
      <c r="C13" s="66"/>
      <c r="D13" s="66"/>
      <c r="E13" s="66"/>
      <c r="F13" s="66"/>
      <c r="G13" s="66"/>
    </row>
    <row r="14" spans="1:7" ht="10.050000000000001" customHeight="1" x14ac:dyDescent="0.25"/>
    <row r="15" spans="1:7" x14ac:dyDescent="0.25">
      <c r="A15" s="42" t="s">
        <v>105</v>
      </c>
      <c r="B15" s="68"/>
      <c r="C15" s="84" t="s">
        <v>123</v>
      </c>
      <c r="D15" s="84"/>
      <c r="E15" s="84"/>
    </row>
    <row r="16" spans="1:7" x14ac:dyDescent="0.25">
      <c r="A16" s="42" t="s">
        <v>106</v>
      </c>
      <c r="B16" s="45" t="str">
        <f>IF(ISBLANK(B15),"",IF(B3=B15,"Kontrolle erfolgreich - check ok","FEHLER - ERROR"))</f>
        <v/>
      </c>
      <c r="C16" s="42" t="s">
        <v>124</v>
      </c>
    </row>
    <row r="17" spans="2:2" x14ac:dyDescent="0.25">
      <c r="B17" s="45" t="str">
        <f>IF(ISBLANK(B15),"",IF(ISERROR(FIND("@",B15,1)),"keine gültige eMail-Adresse",IF((VALUE(FIND("@",B15,1))&gt;1),"","keine gültige eMail-Adresse!")))</f>
        <v/>
      </c>
    </row>
    <row r="18" spans="2:2" x14ac:dyDescent="0.25">
      <c r="B18" s="45" t="str">
        <f>IF(ISBLANK(B15),"",IF(ISERROR(FIND("@",B15,1)),"no valid eMail-adress",IF((VALUE(FIND("@",B15,1))&gt;1),"","no valid eMail-address!")))</f>
        <v/>
      </c>
    </row>
    <row r="19" spans="2:2" x14ac:dyDescent="0.25">
      <c r="B19" s="42" t="str">
        <f>IF(ISBLANK(B15),"",IF(ISERROR(FIND("; ",B15,1)),"",IF((VALUE(FIND("; ",B15,1))&gt;8),"","Achtung - die zweite eMail-Adresse wurde nicht korrekt eingegeben")))</f>
        <v/>
      </c>
    </row>
  </sheetData>
  <sheetProtection algorithmName="SHA-512" hashValue="GeIEFJuK2QcRYtqkbRJQ5NCx2exnv7xVprs2roIxbAvB8qJJ9TwuBkD/SH2RxMfJw2ETIhRX81Kqbkmeo+Ujnw==" saltValue="VffuuW4HRc5TbPv2jLBHM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19"/>
  <sheetViews>
    <sheetView workbookViewId="0">
      <selection activeCell="B13" sqref="B13"/>
    </sheetView>
  </sheetViews>
  <sheetFormatPr baseColWidth="10" defaultRowHeight="13.8" x14ac:dyDescent="0.25"/>
  <cols>
    <col min="1" max="1" width="39.44140625" bestFit="1" customWidth="1"/>
    <col min="2" max="2" width="33.109375" bestFit="1" customWidth="1"/>
  </cols>
  <sheetData>
    <row r="1" spans="1:7" x14ac:dyDescent="0.25">
      <c r="A1" t="s">
        <v>10</v>
      </c>
      <c r="B1" s="3" t="str">
        <f>IF(ISNUMBER(VALUE(Ergebnisse!G1)),IF(VALUE(Ergebnisse!G1)&gt;0,VALUE(Ergebnisse!G1),""),"")</f>
        <v/>
      </c>
      <c r="D1" t="s">
        <v>17</v>
      </c>
    </row>
    <row r="2" spans="1:7" x14ac:dyDescent="0.25">
      <c r="A2" t="s">
        <v>2</v>
      </c>
      <c r="B2" s="3" t="str">
        <f>IF(ISNUMBER(VALUE(Ergebnisse!G2)),IF(VALUE(Ergebnisse!G2)&gt;0,VALUE(Ergebnisse!G2),""),"")</f>
        <v/>
      </c>
    </row>
    <row r="3" spans="1:7" x14ac:dyDescent="0.25">
      <c r="A3" t="s">
        <v>11</v>
      </c>
      <c r="B3" s="35" t="s">
        <v>67</v>
      </c>
      <c r="D3" t="s">
        <v>16</v>
      </c>
    </row>
    <row r="4" spans="1:7" x14ac:dyDescent="0.25">
      <c r="A4" t="s">
        <v>12</v>
      </c>
      <c r="B4" s="3">
        <f>YEAR(Ergebnisse!E5)</f>
        <v>2023</v>
      </c>
      <c r="D4" s="5">
        <v>2</v>
      </c>
    </row>
    <row r="5" spans="1:7" x14ac:dyDescent="0.25">
      <c r="A5" t="s">
        <v>13</v>
      </c>
      <c r="B5" s="3" t="str">
        <f>D8</f>
        <v>N</v>
      </c>
      <c r="D5" t="str">
        <f>IF(D4=2,"N","J")</f>
        <v>N</v>
      </c>
      <c r="F5">
        <v>1</v>
      </c>
      <c r="G5" s="52" t="s">
        <v>125</v>
      </c>
    </row>
    <row r="6" spans="1:7" x14ac:dyDescent="0.25">
      <c r="A6" t="s">
        <v>36</v>
      </c>
      <c r="B6" s="3">
        <f>Ergebnisse!G3</f>
        <v>1</v>
      </c>
      <c r="F6">
        <v>2</v>
      </c>
      <c r="G6" s="52" t="s">
        <v>126</v>
      </c>
    </row>
    <row r="7" spans="1:7" x14ac:dyDescent="0.25">
      <c r="A7" t="s">
        <v>40</v>
      </c>
      <c r="B7" s="40">
        <f>Ergebnisse!E5</f>
        <v>45186</v>
      </c>
    </row>
    <row r="8" spans="1:7" x14ac:dyDescent="0.25">
      <c r="A8" t="s">
        <v>14</v>
      </c>
      <c r="B8" s="3">
        <v>7</v>
      </c>
      <c r="D8" t="str">
        <f>LEFT(D5,1)</f>
        <v>N</v>
      </c>
    </row>
    <row r="9" spans="1:7" x14ac:dyDescent="0.25">
      <c r="A9" t="s">
        <v>15</v>
      </c>
      <c r="B9" s="130">
        <v>2</v>
      </c>
    </row>
    <row r="10" spans="1:7" x14ac:dyDescent="0.25">
      <c r="A10" t="s">
        <v>189</v>
      </c>
      <c r="B10" s="74">
        <f>Kontakt!B2</f>
        <v>0</v>
      </c>
    </row>
    <row r="11" spans="1:7" x14ac:dyDescent="0.25">
      <c r="A11" t="s">
        <v>190</v>
      </c>
      <c r="B11" s="3">
        <f>IF(Kontakt!B3=Kontakt!B15,Kontakt!B3,0)</f>
        <v>0</v>
      </c>
    </row>
    <row r="12" spans="1:7" x14ac:dyDescent="0.25">
      <c r="A12" s="52" t="s">
        <v>191</v>
      </c>
      <c r="B12" s="3">
        <v>1</v>
      </c>
    </row>
    <row r="13" spans="1:7" x14ac:dyDescent="0.25">
      <c r="A13" t="s">
        <v>19</v>
      </c>
      <c r="B13" s="2" t="str">
        <f>Ergebnisse!A21</f>
        <v>Wasser</v>
      </c>
      <c r="C13" s="2" t="str">
        <f>Ergebnisse!B21</f>
        <v>g/100 g</v>
      </c>
    </row>
    <row r="14" spans="1:7" x14ac:dyDescent="0.25">
      <c r="A14" t="s">
        <v>20</v>
      </c>
      <c r="B14" s="2" t="str">
        <f>Ergebnisse!A22</f>
        <v>Asche</v>
      </c>
      <c r="C14" s="2" t="str">
        <f>Ergebnisse!B22</f>
        <v>g/100 g</v>
      </c>
    </row>
    <row r="15" spans="1:7" x14ac:dyDescent="0.25">
      <c r="A15" t="s">
        <v>21</v>
      </c>
      <c r="B15" s="2" t="str">
        <f>Ergebnisse!A23</f>
        <v>Stärke</v>
      </c>
      <c r="C15" s="2" t="str">
        <f>Ergebnisse!B23</f>
        <v>g/100 g</v>
      </c>
    </row>
    <row r="16" spans="1:7" x14ac:dyDescent="0.25">
      <c r="A16" t="s">
        <v>27</v>
      </c>
      <c r="B16" s="2" t="str">
        <f>Ergebnisse!A24</f>
        <v>Rohprotein (N * 6,25)</v>
      </c>
      <c r="C16" s="2" t="str">
        <f>Ergebnisse!B24</f>
        <v>g/100 g</v>
      </c>
    </row>
    <row r="17" spans="1:3" x14ac:dyDescent="0.25">
      <c r="A17" t="s">
        <v>28</v>
      </c>
      <c r="B17" s="2" t="str">
        <f>Ergebnisse!A25</f>
        <v>Feuchtklebergehalt</v>
      </c>
      <c r="C17" s="2" t="str">
        <f>Ergebnisse!B25</f>
        <v>%</v>
      </c>
    </row>
    <row r="18" spans="1:3" x14ac:dyDescent="0.25">
      <c r="A18" t="s">
        <v>29</v>
      </c>
      <c r="B18" s="2" t="str">
        <f>Ergebnisse!A26</f>
        <v>Feuchtklebergehalt nach ICC 155</v>
      </c>
      <c r="C18" s="2" t="str">
        <f>Ergebnisse!B26</f>
        <v>%</v>
      </c>
    </row>
    <row r="19" spans="1:3" x14ac:dyDescent="0.25">
      <c r="A19" t="s">
        <v>154</v>
      </c>
      <c r="B19" s="2" t="str">
        <f>Ergebnisse!A27</f>
        <v>Fallzahl</v>
      </c>
      <c r="C19" s="2" t="str">
        <f>Ergebnisse!B27</f>
        <v>Sekunden</v>
      </c>
    </row>
  </sheetData>
  <sheetProtection algorithmName="SHA-512" hashValue="/iBvaexcEgaGCulXpKrMr9N/zJnxcLnMv9Ct1vfEPP0D2RDgJvco1OFASWH5Wl4am7ZYrWb//carYjPF0LuXnQ==" saltValue="XzRfJTsqj7UdPEzq7+28q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46"/>
  <sheetViews>
    <sheetView workbookViewId="0">
      <selection activeCell="G1" sqref="G1"/>
    </sheetView>
  </sheetViews>
  <sheetFormatPr baseColWidth="10" defaultColWidth="11.44140625" defaultRowHeight="13.8" x14ac:dyDescent="0.25"/>
  <cols>
    <col min="1" max="1" width="34.44140625" style="10" customWidth="1"/>
    <col min="2" max="2" width="12" style="10" bestFit="1" customWidth="1"/>
    <col min="3" max="3" width="13" style="10" bestFit="1" customWidth="1"/>
    <col min="4" max="6" width="15.6640625" style="10" customWidth="1"/>
    <col min="7" max="7" width="13.44140625" style="10" customWidth="1"/>
    <col min="8" max="8" width="9.6640625" style="10" customWidth="1"/>
    <col min="9" max="9" width="5.6640625" style="10" customWidth="1"/>
    <col min="10" max="10" width="11.6640625" style="10" customWidth="1"/>
    <col min="11" max="16384" width="11.44140625" style="10"/>
  </cols>
  <sheetData>
    <row r="1" spans="1:8" ht="21.9" customHeight="1" x14ac:dyDescent="0.4">
      <c r="A1" s="6" t="s">
        <v>56</v>
      </c>
      <c r="B1" s="7"/>
      <c r="E1" s="8" t="s">
        <v>57</v>
      </c>
      <c r="F1" s="9"/>
      <c r="G1" s="69" t="s">
        <v>185</v>
      </c>
    </row>
    <row r="2" spans="1:8" ht="21.9" customHeight="1" x14ac:dyDescent="0.4">
      <c r="A2" s="6" t="s">
        <v>192</v>
      </c>
      <c r="B2" s="7"/>
      <c r="E2" s="8" t="s">
        <v>58</v>
      </c>
      <c r="F2" s="9"/>
      <c r="G2" s="69" t="s">
        <v>185</v>
      </c>
    </row>
    <row r="3" spans="1:8" ht="9.9" customHeight="1" x14ac:dyDescent="0.4">
      <c r="A3" s="6"/>
      <c r="B3" s="7"/>
      <c r="E3" s="94" t="s">
        <v>41</v>
      </c>
      <c r="F3" s="94"/>
      <c r="G3" s="56">
        <v>1</v>
      </c>
    </row>
    <row r="4" spans="1:8" ht="21.9" customHeight="1" x14ac:dyDescent="0.35">
      <c r="A4" s="8" t="s">
        <v>8</v>
      </c>
      <c r="B4" s="10" t="s">
        <v>3</v>
      </c>
      <c r="E4" s="31" t="s">
        <v>37</v>
      </c>
      <c r="F4" s="48" t="str">
        <f>IF(OR(ISBLANK(G1),G1="?"),"",IF(ISNUMBER(VALUE(G1)),"","Bitte nur Ziffern eingeben (numbers only)"))</f>
        <v/>
      </c>
      <c r="G4" s="30"/>
      <c r="H4" s="11"/>
    </row>
    <row r="5" spans="1:8" ht="21.9" customHeight="1" x14ac:dyDescent="0.35">
      <c r="A5" s="11" t="s">
        <v>59</v>
      </c>
      <c r="E5" s="13">
        <v>45186</v>
      </c>
      <c r="F5" s="48" t="str">
        <f>IF(OR(ISBLANK(G2),G2="?"),"",IF(ISNUMBER(VALUE(G2)),"","Bitte nur Ziffern eingeben (numbers only)"))</f>
        <v/>
      </c>
      <c r="G5" s="9"/>
      <c r="H5" s="11"/>
    </row>
    <row r="6" spans="1:8" ht="9.9" customHeight="1" x14ac:dyDescent="0.25"/>
    <row r="7" spans="1:8" s="15" customFormat="1" ht="38.1" customHeight="1" x14ac:dyDescent="0.25">
      <c r="A7" s="90" t="s">
        <v>107</v>
      </c>
      <c r="B7" s="90"/>
      <c r="C7" s="90"/>
      <c r="D7" s="90"/>
      <c r="E7" s="90"/>
      <c r="F7" s="90"/>
      <c r="G7" s="90"/>
      <c r="H7" s="90"/>
    </row>
    <row r="8" spans="1:8" s="15" customFormat="1" ht="38.1" customHeight="1" x14ac:dyDescent="0.25">
      <c r="A8" s="90" t="s">
        <v>127</v>
      </c>
      <c r="B8" s="90"/>
      <c r="C8" s="90"/>
      <c r="D8" s="90"/>
      <c r="E8" s="90"/>
      <c r="F8" s="90"/>
      <c r="G8" s="90"/>
      <c r="H8" s="90"/>
    </row>
    <row r="9" spans="1:8" s="15" customFormat="1" ht="38.1" customHeight="1" x14ac:dyDescent="0.25">
      <c r="A9" s="90" t="s">
        <v>140</v>
      </c>
      <c r="B9" s="90"/>
      <c r="C9" s="90"/>
      <c r="D9" s="90"/>
      <c r="E9" s="90"/>
      <c r="F9" s="90"/>
      <c r="G9" s="90"/>
      <c r="H9" s="90"/>
    </row>
    <row r="10" spans="1:8" s="15" customFormat="1" ht="38.1" customHeight="1" x14ac:dyDescent="0.25">
      <c r="A10" s="90" t="s">
        <v>108</v>
      </c>
      <c r="B10" s="90"/>
      <c r="C10" s="90"/>
      <c r="D10" s="90"/>
      <c r="E10" s="90"/>
      <c r="F10" s="90"/>
      <c r="G10" s="90"/>
      <c r="H10" s="90"/>
    </row>
    <row r="11" spans="1:8" s="15" customFormat="1" ht="38.1" customHeight="1" x14ac:dyDescent="0.25">
      <c r="A11" s="90" t="s">
        <v>109</v>
      </c>
      <c r="B11" s="90"/>
      <c r="C11" s="90"/>
      <c r="D11" s="90"/>
      <c r="E11" s="90"/>
      <c r="F11" s="90"/>
      <c r="G11" s="90"/>
      <c r="H11" s="90"/>
    </row>
    <row r="12" spans="1:8" s="15" customFormat="1" ht="20.100000000000001" customHeight="1" x14ac:dyDescent="0.25">
      <c r="A12" s="91"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2" s="91"/>
      <c r="C12" s="91"/>
      <c r="D12" s="91"/>
      <c r="E12" s="91"/>
      <c r="F12" s="91"/>
      <c r="G12" s="91"/>
      <c r="H12" s="91"/>
    </row>
    <row r="13" spans="1:8" s="15" customFormat="1" ht="20.100000000000001" customHeight="1" x14ac:dyDescent="0.25">
      <c r="A13" s="91" t="str">
        <f>IF(OR(OR(ISBLANK(G1),G1="?"),OR(ISBLANK(G2),G2="?")),"Nur wenn diese beiden Felder ausgefüllt sind, kann der Absender dieser Tabelle korrekt identifiziert werden.","")</f>
        <v>Nur wenn diese beiden Felder ausgefüllt sind, kann der Absender dieser Tabelle korrekt identifiziert werden.</v>
      </c>
      <c r="B13" s="91"/>
      <c r="C13" s="91"/>
      <c r="D13" s="91"/>
      <c r="E13" s="91"/>
      <c r="F13" s="91"/>
      <c r="G13" s="91"/>
      <c r="H13" s="91"/>
    </row>
    <row r="14" spans="1:8" ht="25.2" customHeight="1" x14ac:dyDescent="0.35">
      <c r="A14" s="14" t="s">
        <v>38</v>
      </c>
      <c r="B14" s="8"/>
      <c r="C14" s="11"/>
      <c r="D14" s="8"/>
      <c r="E14" s="8"/>
      <c r="F14" s="8"/>
      <c r="G14" s="58"/>
      <c r="H14" s="8"/>
    </row>
    <row r="15" spans="1:8" ht="9.9" customHeight="1" x14ac:dyDescent="0.35">
      <c r="A15" s="14"/>
      <c r="B15" s="8"/>
      <c r="C15" s="11"/>
      <c r="D15" s="8"/>
      <c r="E15" s="8"/>
      <c r="F15" s="8"/>
      <c r="G15" s="8"/>
      <c r="H15" s="8"/>
    </row>
    <row r="16" spans="1:8" ht="20.100000000000001" hidden="1" customHeight="1" x14ac:dyDescent="0.35">
      <c r="A16" s="14"/>
      <c r="B16" s="8"/>
      <c r="C16" s="11"/>
      <c r="D16" s="8"/>
      <c r="E16" s="8"/>
      <c r="F16" s="8"/>
      <c r="G16" s="17"/>
      <c r="H16" s="17"/>
    </row>
    <row r="17" spans="1:10" ht="20.100000000000001" hidden="1" customHeight="1" x14ac:dyDescent="0.35">
      <c r="A17" s="14"/>
      <c r="B17" s="8"/>
      <c r="C17" s="11"/>
      <c r="D17" s="8"/>
      <c r="E17" s="8"/>
      <c r="F17" s="8"/>
      <c r="G17" s="17"/>
      <c r="H17" s="17"/>
    </row>
    <row r="18" spans="1:10" ht="20.100000000000001" hidden="1" customHeight="1" x14ac:dyDescent="0.35">
      <c r="A18" s="14"/>
      <c r="B18" s="8"/>
      <c r="C18" s="11"/>
      <c r="D18" s="8"/>
      <c r="E18" s="8"/>
      <c r="F18" s="8"/>
      <c r="G18" s="17"/>
      <c r="H18" s="17"/>
    </row>
    <row r="19" spans="1:10" ht="20.100000000000001" hidden="1" customHeight="1" x14ac:dyDescent="0.35">
      <c r="A19" s="14"/>
      <c r="B19" s="8"/>
      <c r="C19" s="11"/>
      <c r="D19" s="8"/>
      <c r="E19" s="8"/>
      <c r="F19" s="8"/>
      <c r="G19" s="17"/>
      <c r="H19" s="17"/>
    </row>
    <row r="20" spans="1:10" s="24" customFormat="1" ht="36" customHeight="1" x14ac:dyDescent="0.3">
      <c r="A20" s="24" t="s">
        <v>0</v>
      </c>
      <c r="B20" s="24" t="s">
        <v>1</v>
      </c>
      <c r="C20" s="25" t="s">
        <v>39</v>
      </c>
      <c r="D20" s="25" t="s">
        <v>5</v>
      </c>
      <c r="E20" s="25" t="s">
        <v>6</v>
      </c>
      <c r="F20" s="25" t="s">
        <v>7</v>
      </c>
      <c r="G20" s="38"/>
      <c r="H20" s="26"/>
      <c r="I20" s="25"/>
    </row>
    <row r="21" spans="1:10" s="37" customFormat="1" ht="22.2" customHeight="1" x14ac:dyDescent="0.25">
      <c r="A21" s="27" t="s">
        <v>62</v>
      </c>
      <c r="B21" s="27" t="s">
        <v>60</v>
      </c>
      <c r="C21" s="36">
        <v>4</v>
      </c>
      <c r="D21" s="70"/>
      <c r="E21" s="70"/>
      <c r="F21" s="36">
        <f>Wasser!$B$1</f>
        <v>19</v>
      </c>
      <c r="G21" s="39"/>
      <c r="H21" s="49">
        <f>Wasser!$C$1</f>
        <v>18</v>
      </c>
      <c r="I21" s="36"/>
      <c r="J21" s="36"/>
    </row>
    <row r="22" spans="1:10" s="37" customFormat="1" ht="22.2" customHeight="1" x14ac:dyDescent="0.25">
      <c r="A22" s="27" t="s">
        <v>61</v>
      </c>
      <c r="B22" s="27" t="s">
        <v>60</v>
      </c>
      <c r="C22" s="36">
        <v>3</v>
      </c>
      <c r="D22" s="70"/>
      <c r="E22" s="70"/>
      <c r="F22" s="36">
        <f>Asche!$B$1</f>
        <v>15</v>
      </c>
      <c r="G22" s="36">
        <f>Asche!$B$25</f>
        <v>13</v>
      </c>
      <c r="H22" s="49">
        <f>Asche!$C$1</f>
        <v>14</v>
      </c>
      <c r="I22" s="49">
        <f>Asche!$C$25</f>
        <v>12</v>
      </c>
      <c r="J22" s="36"/>
    </row>
    <row r="23" spans="1:10" s="37" customFormat="1" ht="22.2" customHeight="1" x14ac:dyDescent="0.25">
      <c r="A23" s="27" t="s">
        <v>208</v>
      </c>
      <c r="B23" s="27" t="s">
        <v>60</v>
      </c>
      <c r="C23" s="36">
        <v>4</v>
      </c>
      <c r="D23" s="70"/>
      <c r="E23" s="70"/>
      <c r="F23" s="36">
        <f>Stärke!$B$1</f>
        <v>17</v>
      </c>
      <c r="G23" s="36"/>
      <c r="H23" s="49">
        <f>Stärke!$C$1</f>
        <v>16</v>
      </c>
      <c r="I23" s="36"/>
      <c r="J23" s="36"/>
    </row>
    <row r="24" spans="1:10" s="37" customFormat="1" ht="22.2" customHeight="1" x14ac:dyDescent="0.25">
      <c r="A24" s="27" t="s">
        <v>167</v>
      </c>
      <c r="B24" s="27" t="s">
        <v>60</v>
      </c>
      <c r="C24" s="36">
        <v>4</v>
      </c>
      <c r="D24" s="70"/>
      <c r="E24" s="70"/>
      <c r="F24" s="36">
        <f>Rohprotein!B1</f>
        <v>16</v>
      </c>
      <c r="G24" s="36"/>
      <c r="H24" s="49">
        <f>Rohprotein!$C$1</f>
        <v>15</v>
      </c>
      <c r="I24" s="36"/>
      <c r="J24" s="36"/>
    </row>
    <row r="25" spans="1:10" s="37" customFormat="1" ht="22.2" customHeight="1" x14ac:dyDescent="0.25">
      <c r="A25" s="27" t="s">
        <v>63</v>
      </c>
      <c r="B25" s="27" t="s">
        <v>64</v>
      </c>
      <c r="C25" s="36">
        <v>3</v>
      </c>
      <c r="D25" s="70"/>
      <c r="E25" s="70"/>
      <c r="F25" s="36">
        <f>Parameter5!B1</f>
        <v>6</v>
      </c>
      <c r="G25" s="36"/>
      <c r="H25" s="49">
        <f>Parameter5!$C$1</f>
        <v>5</v>
      </c>
      <c r="I25" s="36"/>
      <c r="J25" s="36"/>
    </row>
    <row r="26" spans="1:10" s="37" customFormat="1" ht="22.2" customHeight="1" x14ac:dyDescent="0.25">
      <c r="A26" s="27" t="s">
        <v>151</v>
      </c>
      <c r="B26" s="27" t="s">
        <v>64</v>
      </c>
      <c r="C26" s="36">
        <v>3</v>
      </c>
      <c r="D26" s="70"/>
      <c r="E26" s="70"/>
      <c r="F26" s="36">
        <f>Parameter5a!$B$1</f>
        <v>4</v>
      </c>
      <c r="G26" s="36"/>
      <c r="H26" s="49">
        <f>Parameter5a!$C$1</f>
        <v>3</v>
      </c>
      <c r="I26" s="36"/>
      <c r="J26" s="36"/>
    </row>
    <row r="27" spans="1:10" s="37" customFormat="1" ht="22.2" customHeight="1" x14ac:dyDescent="0.25">
      <c r="A27" s="27" t="s">
        <v>65</v>
      </c>
      <c r="B27" s="27" t="s">
        <v>66</v>
      </c>
      <c r="C27" s="36">
        <v>3</v>
      </c>
      <c r="D27" s="70"/>
      <c r="E27" s="70"/>
      <c r="F27" s="36">
        <f>Parameter6!$B$1</f>
        <v>5</v>
      </c>
      <c r="H27" s="49">
        <f>Parameter6!$C$1</f>
        <v>4</v>
      </c>
      <c r="I27" s="36"/>
      <c r="J27" s="36"/>
    </row>
    <row r="28" spans="1:10" s="24" customFormat="1" ht="20.100000000000001" customHeight="1" x14ac:dyDescent="0.3">
      <c r="A28" s="27"/>
      <c r="B28" s="92"/>
      <c r="C28" s="92"/>
      <c r="F28" s="28"/>
      <c r="G28" s="28"/>
      <c r="H28" s="29"/>
    </row>
    <row r="29" spans="1:10" ht="30.45" customHeight="1" x14ac:dyDescent="0.3">
      <c r="A29" s="12" t="s">
        <v>110</v>
      </c>
    </row>
    <row r="30" spans="1:10" ht="15" customHeight="1" x14ac:dyDescent="0.35">
      <c r="A30" s="9"/>
    </row>
    <row r="31" spans="1:10" s="15" customFormat="1" ht="25.2" customHeight="1" x14ac:dyDescent="0.25">
      <c r="A31" s="32" t="s">
        <v>62</v>
      </c>
      <c r="B31" s="93"/>
      <c r="C31" s="93"/>
      <c r="D31" s="93"/>
      <c r="E31" s="93"/>
      <c r="F31" s="93"/>
      <c r="G31" s="93"/>
      <c r="H31" s="93"/>
      <c r="I31" s="55" t="b">
        <f>ISBLANK(VLOOKUP(F21,Wasser!A3:C27,3))</f>
        <v>1</v>
      </c>
    </row>
    <row r="32" spans="1:10" s="15" customFormat="1" ht="40.200000000000003" customHeight="1" x14ac:dyDescent="0.25">
      <c r="A32" s="16" t="str">
        <f>IF(F21=H21,"bitte eingeben:",IF(I31,"","Art der Modifikation:"))</f>
        <v/>
      </c>
      <c r="B32" s="87"/>
      <c r="C32" s="87"/>
      <c r="D32" s="87"/>
      <c r="E32" s="87"/>
      <c r="F32" s="87"/>
      <c r="G32" s="87"/>
      <c r="H32" s="87"/>
      <c r="I32" s="55"/>
    </row>
    <row r="33" spans="1:9" s="15" customFormat="1" ht="25.2" customHeight="1" x14ac:dyDescent="0.25">
      <c r="A33" s="32" t="s">
        <v>61</v>
      </c>
      <c r="B33" s="93"/>
      <c r="C33" s="93"/>
      <c r="D33" s="93"/>
      <c r="E33" s="93"/>
      <c r="F33" s="93"/>
      <c r="G33" s="93"/>
      <c r="H33" s="93"/>
      <c r="I33" s="55" t="b">
        <f>ISBLANK(VLOOKUP(F22,Asche!A3:C23,3))</f>
        <v>1</v>
      </c>
    </row>
    <row r="34" spans="1:9" s="15" customFormat="1" ht="25.2" customHeight="1" x14ac:dyDescent="0.25">
      <c r="A34" s="32" t="s">
        <v>88</v>
      </c>
      <c r="B34" s="89"/>
      <c r="C34" s="89"/>
      <c r="D34" s="89"/>
      <c r="E34" s="89"/>
      <c r="F34" s="89"/>
      <c r="G34" s="89"/>
      <c r="H34" s="89"/>
      <c r="I34" s="55"/>
    </row>
    <row r="35" spans="1:9" s="15" customFormat="1" ht="40.200000000000003" customHeight="1" x14ac:dyDescent="0.25">
      <c r="A35" s="16" t="str">
        <f>IF(F22=H22,"bitte eingeben:",IF(I33,"","Art der Modifikation:"))</f>
        <v/>
      </c>
      <c r="B35" s="96"/>
      <c r="C35" s="96"/>
      <c r="D35" s="96"/>
      <c r="E35" s="96"/>
      <c r="F35" s="96"/>
      <c r="G35" s="96"/>
      <c r="H35" s="96"/>
      <c r="I35" s="55"/>
    </row>
    <row r="36" spans="1:9" s="15" customFormat="1" ht="25.2" customHeight="1" x14ac:dyDescent="0.25">
      <c r="A36" s="32" t="str">
        <f>A23</f>
        <v>Stärke</v>
      </c>
      <c r="B36" s="88"/>
      <c r="C36" s="88"/>
      <c r="D36" s="88"/>
      <c r="E36" s="88"/>
      <c r="F36" s="88"/>
      <c r="G36" s="88"/>
      <c r="H36" s="88"/>
      <c r="I36" s="55" t="b">
        <f>ISBLANK(VLOOKUP(F23,Stärke!A3:C25,3))</f>
        <v>1</v>
      </c>
    </row>
    <row r="37" spans="1:9" s="15" customFormat="1" ht="25.2" customHeight="1" x14ac:dyDescent="0.25">
      <c r="A37" s="131" t="s">
        <v>209</v>
      </c>
      <c r="B37" s="131"/>
      <c r="C37" s="131"/>
      <c r="D37" s="131"/>
      <c r="E37" s="131"/>
      <c r="F37" s="132"/>
      <c r="G37" s="132"/>
      <c r="H37" s="132"/>
      <c r="I37" s="55"/>
    </row>
    <row r="38" spans="1:9" s="15" customFormat="1" ht="40.200000000000003" customHeight="1" x14ac:dyDescent="0.25">
      <c r="A38" s="16" t="str">
        <f>IF(F23=H23,"bitte eingeben:",IF(I36,"","Art der Modifikation:"))</f>
        <v/>
      </c>
      <c r="B38" s="96"/>
      <c r="C38" s="96"/>
      <c r="D38" s="96"/>
      <c r="E38" s="96"/>
      <c r="F38" s="96"/>
      <c r="G38" s="96"/>
      <c r="H38" s="96"/>
      <c r="I38" s="55"/>
    </row>
    <row r="39" spans="1:9" s="15" customFormat="1" ht="25.2" customHeight="1" x14ac:dyDescent="0.25">
      <c r="A39" s="32" t="str">
        <f>A24</f>
        <v>Rohprotein (N * 6,25)</v>
      </c>
      <c r="B39" s="93"/>
      <c r="C39" s="93"/>
      <c r="D39" s="93"/>
      <c r="E39" s="93"/>
      <c r="F39" s="93"/>
      <c r="G39" s="93"/>
      <c r="H39" s="93"/>
      <c r="I39" s="55" t="b">
        <f>ISBLANK(VLOOKUP(F24,Rohprotein!A3:C21,3))</f>
        <v>1</v>
      </c>
    </row>
    <row r="40" spans="1:9" s="15" customFormat="1" ht="40.200000000000003" customHeight="1" x14ac:dyDescent="0.25">
      <c r="A40" s="16" t="str">
        <f>IF(F24=H24,"bitte eingeben:",IF(I39,"","Art der Modifikation:"))</f>
        <v/>
      </c>
      <c r="B40" s="96"/>
      <c r="C40" s="96"/>
      <c r="D40" s="96"/>
      <c r="E40" s="96"/>
      <c r="F40" s="96"/>
      <c r="G40" s="96"/>
      <c r="H40" s="96"/>
      <c r="I40" s="55"/>
    </row>
    <row r="41" spans="1:9" s="15" customFormat="1" ht="25.2" customHeight="1" x14ac:dyDescent="0.25">
      <c r="A41" s="32" t="str">
        <f>A25</f>
        <v>Feuchtklebergehalt</v>
      </c>
      <c r="B41" s="89"/>
      <c r="C41" s="89"/>
      <c r="D41" s="89"/>
      <c r="E41" s="89"/>
      <c r="F41" s="89"/>
      <c r="G41" s="89"/>
      <c r="H41" s="89"/>
      <c r="I41" s="55" t="b">
        <f>ISBLANK(VLOOKUP(F25,Parameter5!A3:C19,3))</f>
        <v>1</v>
      </c>
    </row>
    <row r="42" spans="1:9" s="15" customFormat="1" ht="40.200000000000003" customHeight="1" x14ac:dyDescent="0.25">
      <c r="A42" s="16" t="str">
        <f>IF(F25=H25,"bitte eingeben:",IF(I41,"","Art der Modifikation:"))</f>
        <v/>
      </c>
      <c r="B42" s="96"/>
      <c r="C42" s="96"/>
      <c r="D42" s="96"/>
      <c r="E42" s="96"/>
      <c r="F42" s="96"/>
      <c r="G42" s="96"/>
      <c r="H42" s="96"/>
      <c r="I42" s="55"/>
    </row>
    <row r="43" spans="1:9" s="15" customFormat="1" ht="25.2" customHeight="1" x14ac:dyDescent="0.25">
      <c r="A43" s="32" t="s">
        <v>151</v>
      </c>
      <c r="B43" s="97"/>
      <c r="C43" s="97"/>
      <c r="D43" s="97"/>
      <c r="E43" s="97"/>
      <c r="F43" s="97"/>
      <c r="G43" s="97"/>
      <c r="H43" s="97"/>
      <c r="I43" s="55" t="b">
        <f>ISBLANK(VLOOKUP(F26,Parameter5a!A3:C19,3))</f>
        <v>1</v>
      </c>
    </row>
    <row r="44" spans="1:9" s="15" customFormat="1" ht="40.200000000000003" customHeight="1" x14ac:dyDescent="0.25">
      <c r="A44" s="16" t="str">
        <f>IF(F26=H26,"bitte eingeben:",IF(I43,"","Art der Modifikation:"))</f>
        <v/>
      </c>
      <c r="B44" s="96"/>
      <c r="C44" s="96"/>
      <c r="D44" s="96"/>
      <c r="E44" s="96"/>
      <c r="F44" s="96"/>
      <c r="G44" s="96"/>
      <c r="H44" s="96"/>
      <c r="I44" s="55"/>
    </row>
    <row r="45" spans="1:9" s="15" customFormat="1" ht="25.2" customHeight="1" x14ac:dyDescent="0.25">
      <c r="A45" s="32" t="str">
        <f>A27</f>
        <v>Fallzahl</v>
      </c>
      <c r="B45" s="89"/>
      <c r="C45" s="89"/>
      <c r="D45" s="89"/>
      <c r="E45" s="89"/>
      <c r="F45" s="89"/>
      <c r="G45" s="89"/>
      <c r="H45" s="89"/>
      <c r="I45" s="55" t="b">
        <f>ISBLANK(VLOOKUP(F27,Parameter6!A3:C12,3))</f>
        <v>1</v>
      </c>
    </row>
    <row r="46" spans="1:9" s="15" customFormat="1" ht="40.200000000000003" customHeight="1" x14ac:dyDescent="0.25">
      <c r="A46" s="16" t="str">
        <f>IF(F27=H27,"bitte eingeben:",IF(I45,"","Art der Modifikation:"))</f>
        <v/>
      </c>
      <c r="B46" s="95"/>
      <c r="C46" s="95"/>
      <c r="D46" s="95"/>
      <c r="E46" s="95"/>
      <c r="F46" s="95"/>
      <c r="G46" s="95"/>
      <c r="H46" s="95"/>
      <c r="I46" s="55"/>
    </row>
  </sheetData>
  <sheetProtection algorithmName="SHA-512" hashValue="cUquVFq7MTZuBcyPUd6zI8xIG5SozUXtn7CxaHIeR9+Vgaut2afM83FHHph+jENjxVgx4irBToR/kNKQgLcrAg==" saltValue="KJNEN9IAAmLQ/6ysLx+teg==" spinCount="100000" sheet="1" objects="1" scenarios="1"/>
  <mergeCells count="26">
    <mergeCell ref="B46:H46"/>
    <mergeCell ref="B33:H33"/>
    <mergeCell ref="B41:H41"/>
    <mergeCell ref="B45:H45"/>
    <mergeCell ref="B35:H35"/>
    <mergeCell ref="B43:H43"/>
    <mergeCell ref="B44:H44"/>
    <mergeCell ref="B39:H39"/>
    <mergeCell ref="B40:H40"/>
    <mergeCell ref="B38:H38"/>
    <mergeCell ref="B42:H42"/>
    <mergeCell ref="A37:E37"/>
    <mergeCell ref="F37:H37"/>
    <mergeCell ref="E3:F3"/>
    <mergeCell ref="A7:H7"/>
    <mergeCell ref="A8:H8"/>
    <mergeCell ref="A10:H10"/>
    <mergeCell ref="A9:H9"/>
    <mergeCell ref="B32:H32"/>
    <mergeCell ref="B36:H36"/>
    <mergeCell ref="B34:H34"/>
    <mergeCell ref="A11:H11"/>
    <mergeCell ref="A12:H12"/>
    <mergeCell ref="A13:H13"/>
    <mergeCell ref="B28:C28"/>
    <mergeCell ref="B31:H31"/>
  </mergeCells>
  <phoneticPr fontId="0" type="noConversion"/>
  <conditionalFormatting sqref="B32:H32">
    <cfRule type="expression" dxfId="23" priority="15" stopIfTrue="1">
      <formula>OR($F$21-$H$21=0,NOT(I31))</formula>
    </cfRule>
  </conditionalFormatting>
  <conditionalFormatting sqref="B35:H35">
    <cfRule type="expression" dxfId="22" priority="16" stopIfTrue="1">
      <formula>OR($F$22-$H$22=0,NOT(I33))</formula>
    </cfRule>
  </conditionalFormatting>
  <conditionalFormatting sqref="B38:H38">
    <cfRule type="expression" dxfId="21" priority="17" stopIfTrue="1">
      <formula>OR($F$23-$H$23=0,NOT(I36))</formula>
    </cfRule>
  </conditionalFormatting>
  <conditionalFormatting sqref="B40:H40">
    <cfRule type="expression" dxfId="20" priority="18" stopIfTrue="1">
      <formula>OR($F$24-$H$24=0,NOT(I39))</formula>
    </cfRule>
  </conditionalFormatting>
  <conditionalFormatting sqref="B41:H41">
    <cfRule type="expression" dxfId="19" priority="6" stopIfTrue="1">
      <formula>$H$21-5=0</formula>
    </cfRule>
  </conditionalFormatting>
  <conditionalFormatting sqref="B42:H42">
    <cfRule type="expression" dxfId="18" priority="19" stopIfTrue="1">
      <formula>OR($F$25-$H$25=0,NOT(I41))</formula>
    </cfRule>
  </conditionalFormatting>
  <conditionalFormatting sqref="B44:H44">
    <cfRule type="expression" dxfId="17" priority="23" stopIfTrue="1">
      <formula>OR($F$26-$H$26=0,NOT(I43))</formula>
    </cfRule>
  </conditionalFormatting>
  <conditionalFormatting sqref="B45:H45">
    <cfRule type="expression" dxfId="16" priority="7" stopIfTrue="1">
      <formula>$I$21-3=0</formula>
    </cfRule>
  </conditionalFormatting>
  <conditionalFormatting sqref="B46:H46">
    <cfRule type="expression" dxfId="15" priority="20" stopIfTrue="1">
      <formula>OR($F$27-$H$27=0,NOT(I45))</formula>
    </cfRule>
  </conditionalFormatting>
  <conditionalFormatting sqref="F21">
    <cfRule type="expression" dxfId="14" priority="9" stopIfTrue="1">
      <formula>$F$21-$H$21=1</formula>
    </cfRule>
  </conditionalFormatting>
  <conditionalFormatting sqref="F22">
    <cfRule type="expression" dxfId="13" priority="10" stopIfTrue="1">
      <formula>$F$22-$H$22=1</formula>
    </cfRule>
  </conditionalFormatting>
  <conditionalFormatting sqref="F23">
    <cfRule type="expression" dxfId="12" priority="11" stopIfTrue="1">
      <formula>$F$23-$H$23=1</formula>
    </cfRule>
  </conditionalFormatting>
  <conditionalFormatting sqref="F24">
    <cfRule type="expression" dxfId="11" priority="12" stopIfTrue="1">
      <formula>$F$24-$H$24=1</formula>
    </cfRule>
  </conditionalFormatting>
  <conditionalFormatting sqref="F25">
    <cfRule type="expression" dxfId="10" priority="13" stopIfTrue="1">
      <formula>$F$25-$H$25=1</formula>
    </cfRule>
  </conditionalFormatting>
  <conditionalFormatting sqref="F26">
    <cfRule type="expression" dxfId="9" priority="24" stopIfTrue="1">
      <formula>$F$26-$H$26=1</formula>
    </cfRule>
  </conditionalFormatting>
  <conditionalFormatting sqref="F27">
    <cfRule type="expression" dxfId="8" priority="14" stopIfTrue="1">
      <formula>$F$27-$H$27=1</formula>
    </cfRule>
  </conditionalFormatting>
  <conditionalFormatting sqref="F28">
    <cfRule type="expression" dxfId="7" priority="21" stopIfTrue="1">
      <formula>$F$28-$H$28=1</formula>
    </cfRule>
  </conditionalFormatting>
  <conditionalFormatting sqref="G21 G23:G26 G28">
    <cfRule type="cellIs" dxfId="6" priority="8" stopIfTrue="1" operator="equal">
      <formula>10</formula>
    </cfRule>
  </conditionalFormatting>
  <conditionalFormatting sqref="G22">
    <cfRule type="cellIs" dxfId="5" priority="22" stopIfTrue="1" operator="equal">
      <formula>13</formula>
    </cfRule>
  </conditionalFormatting>
  <conditionalFormatting sqref="H21:H24 I22">
    <cfRule type="cellIs" dxfId="4" priority="3" stopIfTrue="1" operator="equal">
      <formula>6</formula>
    </cfRule>
  </conditionalFormatting>
  <conditionalFormatting sqref="I21 I23:I27">
    <cfRule type="cellIs" dxfId="3" priority="5" stopIfTrue="1" operator="equal">
      <formula>11</formula>
    </cfRule>
  </conditionalFormatting>
  <conditionalFormatting sqref="J21:J27">
    <cfRule type="cellIs" dxfId="2" priority="4" stopIfTrue="1" operator="equal">
      <formula>15</formula>
    </cfRule>
  </conditionalFormatting>
  <conditionalFormatting sqref="F37">
    <cfRule type="expression" dxfId="0" priority="2" stopIfTrue="1">
      <formula>$F$23-$H$23&lt;1</formula>
    </cfRule>
  </conditionalFormatting>
  <conditionalFormatting sqref="A37">
    <cfRule type="expression" dxfId="1" priority="1" stopIfTrue="1">
      <formula>$F$23-$H$23&lt;1</formula>
    </cfRule>
  </conditionalFormatting>
  <hyperlinks>
    <hyperlink ref="B4" r:id="rId1" xr:uid="{00000000-0004-0000-0800-000000000000}"/>
  </hyperlinks>
  <pageMargins left="0.59055118110236227" right="0.59055118110236227" top="0.51181102362204722" bottom="0.39370078740157483" header="0.27559055118110237" footer="0.27559055118110237"/>
  <pageSetup paperSize="9" scale="98"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30</xdr:row>
                    <xdr:rowOff>38100</xdr:rowOff>
                  </from>
                  <to>
                    <xdr:col>7</xdr:col>
                    <xdr:colOff>556260</xdr:colOff>
                    <xdr:row>30</xdr:row>
                    <xdr:rowOff>236220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22860</xdr:colOff>
                    <xdr:row>32</xdr:row>
                    <xdr:rowOff>22860</xdr:rowOff>
                  </from>
                  <to>
                    <xdr:col>7</xdr:col>
                    <xdr:colOff>556260</xdr:colOff>
                    <xdr:row>32</xdr:row>
                    <xdr:rowOff>236220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22860</xdr:colOff>
                    <xdr:row>35</xdr:row>
                    <xdr:rowOff>38100</xdr:rowOff>
                  </from>
                  <to>
                    <xdr:col>7</xdr:col>
                    <xdr:colOff>556260</xdr:colOff>
                    <xdr:row>35</xdr:row>
                    <xdr:rowOff>236220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22860</xdr:colOff>
                    <xdr:row>38</xdr:row>
                    <xdr:rowOff>38100</xdr:rowOff>
                  </from>
                  <to>
                    <xdr:col>7</xdr:col>
                    <xdr:colOff>556260</xdr:colOff>
                    <xdr:row>38</xdr:row>
                    <xdr:rowOff>236220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22860</xdr:colOff>
                    <xdr:row>40</xdr:row>
                    <xdr:rowOff>38100</xdr:rowOff>
                  </from>
                  <to>
                    <xdr:col>7</xdr:col>
                    <xdr:colOff>556260</xdr:colOff>
                    <xdr:row>40</xdr:row>
                    <xdr:rowOff>236220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22860</xdr:colOff>
                    <xdr:row>44</xdr:row>
                    <xdr:rowOff>38100</xdr:rowOff>
                  </from>
                  <to>
                    <xdr:col>7</xdr:col>
                    <xdr:colOff>556260</xdr:colOff>
                    <xdr:row>44</xdr:row>
                    <xdr:rowOff>236220</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1</xdr:col>
                    <xdr:colOff>22860</xdr:colOff>
                    <xdr:row>33</xdr:row>
                    <xdr:rowOff>22860</xdr:rowOff>
                  </from>
                  <to>
                    <xdr:col>7</xdr:col>
                    <xdr:colOff>556260</xdr:colOff>
                    <xdr:row>33</xdr:row>
                    <xdr:rowOff>236220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6</xdr:col>
                    <xdr:colOff>30480</xdr:colOff>
                    <xdr:row>13</xdr:row>
                    <xdr:rowOff>22860</xdr:rowOff>
                  </from>
                  <to>
                    <xdr:col>6</xdr:col>
                    <xdr:colOff>899160</xdr:colOff>
                    <xdr:row>13</xdr:row>
                    <xdr:rowOff>289560</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22860</xdr:colOff>
                    <xdr:row>42</xdr:row>
                    <xdr:rowOff>38100</xdr:rowOff>
                  </from>
                  <to>
                    <xdr:col>7</xdr:col>
                    <xdr:colOff>556260</xdr:colOff>
                    <xdr:row>42</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8</vt:i4>
      </vt:variant>
    </vt:vector>
  </HeadingPairs>
  <TitlesOfParts>
    <vt:vector size="26"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Wasser</vt:lpstr>
      <vt:lpstr>Asche</vt:lpstr>
      <vt:lpstr>Stärke</vt:lpstr>
      <vt:lpstr>Rohprotein</vt:lpstr>
      <vt:lpstr>Parameter5</vt:lpstr>
      <vt:lpstr>Parameter5a</vt:lpstr>
      <vt:lpstr>Parameter6</vt:lpstr>
      <vt:lpstr>Tabelle1</vt:lpstr>
      <vt:lpstr>Auswertung!_ftn1</vt:lpstr>
      <vt:lpstr>Hints1!_ftnref1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2017-07-26T20:27:31Z</cp:lastPrinted>
  <dcterms:created xsi:type="dcterms:W3CDTF">2005-02-14T18:41:01Z</dcterms:created>
  <dcterms:modified xsi:type="dcterms:W3CDTF">2023-07-13T17:52:16Z</dcterms:modified>
</cp:coreProperties>
</file>