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codeName="DieseArbeitsmappe"/>
  <mc:AlternateContent xmlns:mc="http://schemas.openxmlformats.org/markup-compatibility/2006">
    <mc:Choice Requires="x15">
      <x15ac:absPath xmlns:x15ac="http://schemas.microsoft.com/office/spreadsheetml/2010/11/ac" url="C:\Daten\internet\html\xls\2023\"/>
    </mc:Choice>
  </mc:AlternateContent>
  <xr:revisionPtr revIDLastSave="0" documentId="13_ncr:1_{9ED1421B-8B70-4521-BE70-9E2CFD0BA41C}" xr6:coauthVersionLast="47" xr6:coauthVersionMax="47" xr10:uidLastSave="{00000000-0000-0000-0000-000000000000}"/>
  <workbookProtection workbookAlgorithmName="SHA-512" workbookHashValue="9spjsa+oZUDgWceIjYId9B2Af9nPYTUq947rsPAjFvoR5KboRSNRcwX2+GNsoCcmj5wp0973Ygiwa20R62iMJQ==" workbookSaltValue="uvVBFDFF32POLwQgLY5MRg==" workbookSpinCount="100000" lockStructure="1"/>
  <bookViews>
    <workbookView xWindow="-93" yWindow="-93" windowWidth="25786" windowHeight="13986" activeTab="8" xr2:uid="{00000000-000D-0000-FFFF-FFFF00000000}"/>
  </bookViews>
  <sheets>
    <sheet name="Hints1" sheetId="36" r:id="rId1"/>
    <sheet name="Reporting" sheetId="37" r:id="rId2"/>
    <sheet name="Auswertung" sheetId="38" r:id="rId3"/>
    <sheet name="Datenübernahme" sheetId="39" r:id="rId4"/>
    <sheet name="Signifikanz" sheetId="40" r:id="rId5"/>
    <sheet name="Ausfüllhinweise" sheetId="41" r:id="rId6"/>
    <sheet name="Kontakt" sheetId="33" r:id="rId7"/>
    <sheet name="Teilnehmerdaten" sheetId="17" state="hidden" r:id="rId8"/>
    <sheet name="Ergebnisse" sheetId="5" r:id="rId9"/>
    <sheet name="Mitteilungen" sheetId="15" r:id="rId10"/>
    <sheet name="Natrium" sheetId="34" state="hidden" r:id="rId11"/>
    <sheet name="pH" sheetId="18" state="hidden" r:id="rId12"/>
    <sheet name="GSaeure" sheetId="21" state="hidden" r:id="rId13"/>
    <sheet name="Parameter3" sheetId="22" state="hidden" r:id="rId14"/>
    <sheet name="Milchsre" sheetId="23" state="hidden" r:id="rId15"/>
    <sheet name="Ascorbin" sheetId="24" state="hidden" r:id="rId16"/>
    <sheet name="Flüchtige" sheetId="25" state="hidden" r:id="rId17"/>
    <sheet name="Kochsalz" sheetId="26" state="hidden" r:id="rId18"/>
  </sheets>
  <externalReferences>
    <externalReference r:id="rId19"/>
    <externalReference r:id="rId20"/>
    <externalReference r:id="rId21"/>
    <externalReference r:id="rId22"/>
    <externalReference r:id="rId23"/>
  </externalReferences>
  <definedNames>
    <definedName name="_ftn1" localSheetId="2">Auswertung!$A$3</definedName>
    <definedName name="_ftn1" localSheetId="0">Hints1!#REF!</definedName>
    <definedName name="_ftn1" localSheetId="4">Signifikanz!#REF!</definedName>
    <definedName name="_ftnref1" localSheetId="2">Auswertung!#REF!</definedName>
    <definedName name="_ftnref1" localSheetId="0">Hints1!$A$3</definedName>
    <definedName name="_ftnref1" localSheetId="4">Signifikanz!#REF!</definedName>
    <definedName name="Daten" localSheetId="5">#REF!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5">#REF!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6">#REF!</definedName>
    <definedName name="Parameter2" localSheetId="10">#REF!</definedName>
    <definedName name="Parameter2">GSaeure!$B$5:$B$12</definedName>
    <definedName name="Parameter2alt" localSheetId="5">#REF!</definedName>
    <definedName name="Parameter2alt">#REF!</definedName>
    <definedName name="test" localSheetId="5">[2]Parameter2!$B$3:$B$18</definedName>
    <definedName name="test" localSheetId="2">[3]Parameter2!$B$3:$B$18</definedName>
    <definedName name="test" localSheetId="6">[4]Parameter2!$B$3:$B$18</definedName>
    <definedName name="test" localSheetId="10">[5]Parameter2!$B$3:$B$18</definedName>
    <definedName name="test" localSheetId="1">[1]Parameter2!$B$3:$B$18</definedName>
    <definedName name="test">[4]Parameter2!$B$3:$B$18</definedName>
    <definedName name="test1" localSheetId="5">[4]Parameter2!$B$3:$B$18</definedName>
    <definedName name="test1">[4]Parameter2!$B$3:$B$18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5" l="1"/>
  <c r="B10" i="17" l="1"/>
  <c r="B11" i="17"/>
  <c r="A12" i="5" l="1"/>
  <c r="E5" i="5"/>
  <c r="E4" i="5"/>
  <c r="B4" i="17"/>
  <c r="I25" i="5"/>
  <c r="L25" i="5"/>
  <c r="K25" i="5"/>
  <c r="J25" i="5"/>
  <c r="H25" i="5"/>
  <c r="G25" i="5"/>
  <c r="F25" i="5"/>
  <c r="L16" i="5"/>
  <c r="K16" i="5"/>
  <c r="J16" i="5"/>
  <c r="H16" i="5"/>
  <c r="G16" i="5"/>
  <c r="F16" i="5"/>
  <c r="C15" i="17"/>
  <c r="C16" i="17"/>
  <c r="C17" i="17"/>
  <c r="C18" i="17"/>
  <c r="C19" i="17"/>
  <c r="B20" i="17"/>
  <c r="C20" i="17"/>
  <c r="A18" i="5"/>
  <c r="A29" i="5" s="1"/>
  <c r="F18" i="5"/>
  <c r="B29" i="5"/>
  <c r="A19" i="5"/>
  <c r="B14" i="17" s="1"/>
  <c r="F19" i="5"/>
  <c r="B31" i="5" s="1"/>
  <c r="G19" i="5"/>
  <c r="A20" i="5"/>
  <c r="A34" i="5" s="1"/>
  <c r="F20" i="5"/>
  <c r="B34" i="5"/>
  <c r="A21" i="5"/>
  <c r="B16" i="17" s="1"/>
  <c r="F21" i="5"/>
  <c r="B36" i="5" s="1"/>
  <c r="A22" i="5"/>
  <c r="A38" i="5" s="1"/>
  <c r="F22" i="5"/>
  <c r="B38" i="5" s="1"/>
  <c r="G22" i="5"/>
  <c r="B18" i="17"/>
  <c r="F23" i="5"/>
  <c r="B41" i="5" s="1"/>
  <c r="B19" i="17"/>
  <c r="A43" i="5"/>
  <c r="F24" i="5"/>
  <c r="B43" i="5" s="1"/>
  <c r="B16" i="33"/>
  <c r="B17" i="33"/>
  <c r="B18" i="33"/>
  <c r="B19" i="33"/>
  <c r="H1" i="15"/>
  <c r="C1" i="18"/>
  <c r="H18" i="5" s="1"/>
  <c r="C1" i="21"/>
  <c r="H19" i="5" s="1"/>
  <c r="C21" i="21"/>
  <c r="I19" i="5" s="1"/>
  <c r="C1" i="22"/>
  <c r="H20" i="5"/>
  <c r="C1" i="23"/>
  <c r="H21" i="5"/>
  <c r="C1" i="24"/>
  <c r="H22" i="5" s="1"/>
  <c r="C24" i="24"/>
  <c r="I22" i="5" s="1"/>
  <c r="C1" i="25"/>
  <c r="H23" i="5" s="1"/>
  <c r="C1" i="26"/>
  <c r="H24" i="5" s="1"/>
  <c r="B1" i="17"/>
  <c r="B2" i="17"/>
  <c r="D5" i="17"/>
  <c r="D8" i="17" s="1"/>
  <c r="B5" i="17" s="1"/>
  <c r="B6" i="17"/>
  <c r="B7" i="17"/>
  <c r="C13" i="17"/>
  <c r="C14" i="17"/>
  <c r="A35" i="5"/>
  <c r="A61" i="5" l="1"/>
  <c r="A56" i="5"/>
  <c r="A37" i="5"/>
  <c r="A59" i="5"/>
  <c r="B17" i="17"/>
  <c r="A65" i="5"/>
  <c r="A63" i="5"/>
  <c r="A33" i="5"/>
  <c r="B13" i="17"/>
  <c r="A30" i="5"/>
  <c r="A44" i="5"/>
  <c r="A40" i="5"/>
  <c r="A42" i="5"/>
  <c r="A36" i="5"/>
  <c r="B15"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A4B65F70-8FEC-4BFA-8782-195CEA397BBE}">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4D93D423-A0E3-4742-93C3-9840272D8025}">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BF0427F9-7DE8-4B55-9962-10D2A70B10BF}">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4"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<sst xmlns="http://schemas.openxmlformats.org/spreadsheetml/2006/main" count="334" uniqueCount="279">
  <si>
    <t>Parameter</t>
  </si>
  <si>
    <t>Einheit</t>
  </si>
  <si>
    <t>Postleitzahl</t>
  </si>
  <si>
    <t>ergebnisse@lvus.de</t>
  </si>
  <si>
    <t>Sonstiges</t>
  </si>
  <si>
    <t>Analysen-
gang 1</t>
  </si>
  <si>
    <t>Analysen-
gang 2</t>
  </si>
  <si>
    <t>Verfahren /
Literatur</t>
  </si>
  <si>
    <t>Einsendeadresse:</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</si>
  <si>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</si>
  <si>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</si>
  <si>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</si>
  <si>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</si>
  <si>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</si>
  <si>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</si>
  <si>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</si>
  <si>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</si>
  <si>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</si>
  <si>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</si>
  <si>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</si>
  <si>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</si>
  <si>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Parameter 4</t>
  </si>
  <si>
    <t>Parameter 5</t>
  </si>
  <si>
    <t>Parameter 6</t>
  </si>
  <si>
    <t>Parameter 7</t>
  </si>
  <si>
    <t>Methode</t>
  </si>
  <si>
    <t>Bezeichnung des Analysenverfahrens</t>
  </si>
  <si>
    <t>Anzahl</t>
  </si>
  <si>
    <t>Modifikation</t>
  </si>
  <si>
    <t>x</t>
  </si>
  <si>
    <t>pH-Wert</t>
  </si>
  <si>
    <t>ohne</t>
  </si>
  <si>
    <t>Titrierbare Gesamtsäure</t>
  </si>
  <si>
    <t>Teilnahmen</t>
  </si>
  <si>
    <t>Potentiometrisch</t>
  </si>
  <si>
    <t>Kochsalz</t>
  </si>
  <si>
    <t>Tabelle wurde bereits einmal erfolgreich gesendet, es handelt sich um eine Aktualisierung:</t>
  </si>
  <si>
    <t>Nach Mohr</t>
  </si>
  <si>
    <t>§ 64 LFGB Nr. L 31.00-2 (= L 26.26-4)</t>
  </si>
  <si>
    <t>§ 64 LFGB Nr. L 31.00-2 (= L 26.26-4), modifiziert</t>
  </si>
  <si>
    <t>§ 64 LFGB Nr. L 26.04-3</t>
  </si>
  <si>
    <t>§ 64 LFGB Nr. L 26.04-3, modifiziert</t>
  </si>
  <si>
    <t>§ 64 LFGB Nr. L 26.04-4</t>
  </si>
  <si>
    <t>§ 64 LFGB Nr. L 26.04-4, modifiziert</t>
  </si>
  <si>
    <t>§ 64 LFGB Nr. L 26.04-1</t>
  </si>
  <si>
    <t>§ 64 LFGB Nr. L 26.04-1, modifiziert</t>
  </si>
  <si>
    <t>§ 64 LFGB Nr. L 31.00-3 (= L 26.26.15)</t>
  </si>
  <si>
    <t>§ 64 LFGB Nr. L 31.00-3 (= L 26.26.15), modifiziert</t>
  </si>
  <si>
    <t>Signifikante
Stellen</t>
  </si>
  <si>
    <t>Sauerkraut</t>
  </si>
  <si>
    <t>07</t>
  </si>
  <si>
    <t>g/100 ml</t>
  </si>
  <si>
    <t>D-Milchsäure</t>
  </si>
  <si>
    <t>L-Milchsäure</t>
  </si>
  <si>
    <t>L-Ascorbinsäure</t>
  </si>
  <si>
    <t>mg/100 ml</t>
  </si>
  <si>
    <t>Titrierbare Gesamtsäure
(als Essigsäure)</t>
  </si>
  <si>
    <t>Flüchtige Säure (als Essigsäure)</t>
  </si>
  <si>
    <t>Polarographisch</t>
  </si>
  <si>
    <t>Titration mit Dichlorphenylindophenol</t>
  </si>
  <si>
    <r>
      <t xml:space="preserve">Fujita A. und Ebihara T. in Biochem </t>
    </r>
    <r>
      <rPr>
        <u/>
        <sz val="10"/>
        <rFont val="Times New Roman"/>
        <family val="1"/>
      </rPr>
      <t>290</t>
    </r>
    <r>
      <rPr>
        <sz val="10"/>
        <rFont val="Times New Roman"/>
        <family val="1"/>
      </rPr>
      <t xml:space="preserve"> 182 (1936) und </t>
    </r>
    <r>
      <rPr>
        <u/>
        <sz val="10"/>
        <rFont val="Times New Roman"/>
        <family val="1"/>
      </rPr>
      <t>300</t>
    </r>
    <r>
      <rPr>
        <sz val="10"/>
        <rFont val="Times New Roman"/>
        <family val="1"/>
      </rPr>
      <t xml:space="preserve"> 136 (1936)</t>
    </r>
  </si>
  <si>
    <t>Anhang 14 der VO (EWG) Nr. 2676/90 und IFU Nr. 5 (1962) (Wasserdampfdestillation)</t>
  </si>
  <si>
    <t>DIN EN ISO 10304-1 (1995-4)</t>
  </si>
  <si>
    <t>§ 64 LFGB Nr. L 26.04-5</t>
  </si>
  <si>
    <t>§ 64 LFGB Nr. L 26.04-5, modifiziert</t>
  </si>
  <si>
    <t>§ 64 LFGB Nr. L 52.01.01-7, modifiziert</t>
  </si>
  <si>
    <t>§ 64 LFGB Nr. L 13.05-4, modifiziert</t>
  </si>
  <si>
    <t>Enzymatisch nach r-biopharm /  Roche Nr. 10 139 084 035</t>
  </si>
  <si>
    <t>Enzymatisch nach SCIL Nr. 100 28 91</t>
  </si>
  <si>
    <t>§ 64 LFGB Nr. L 26.04-2 (Titration mit Dichlorphenylindophenol)</t>
  </si>
  <si>
    <t>§ 64 LFGB Nr. L 26.04-2 (Titration mit Dichlorphenylindophenol), modifiziert</t>
  </si>
  <si>
    <t>§ 64 LFGB Nr. L 13.05-4</t>
  </si>
  <si>
    <t>Deadline</t>
  </si>
  <si>
    <t>§ 64 LFGB Nr. L 52.06-3</t>
  </si>
  <si>
    <t>§ 64 LFGB Nr. L 52.06-3, modifiziert</t>
  </si>
  <si>
    <t>HPLC-Verfahren (unterschiedliche Detektoren)</t>
  </si>
  <si>
    <t>HPLC mit DAD als Summe Ascorbinsäure + Dehydroascorbinsäure nach Derivatisierung</t>
  </si>
  <si>
    <t>interne Teilnahme:</t>
  </si>
  <si>
    <t>Ergebnisdatenblatt (Resultsheet)</t>
  </si>
  <si>
    <t>Annahmeschluss/Deadline:</t>
  </si>
  <si>
    <t>Falls Sie einen Parameter nicht bearbeiten, lassen Sie die zugehörigen Ergebnisdatenfelder bitte leer.
If you are not analysing parameters in your laboratory do not write anything into the corresponding fields for the results.</t>
  </si>
  <si>
    <t>Enzymatisch nach r-biopharm / Roche Nr. 11 112 821 035</t>
  </si>
  <si>
    <t>Zusätzliche Angaben</t>
  </si>
  <si>
    <t>Beschreibung der verwendeten Analysenverfahren</t>
  </si>
  <si>
    <t>Untersuchungsergebnisse</t>
  </si>
  <si>
    <t>Titration</t>
  </si>
  <si>
    <t>Titration bis pH 7,0</t>
  </si>
  <si>
    <t>Titration bis pH 8,1</t>
  </si>
  <si>
    <t>Titration bis pH 8,2</t>
  </si>
  <si>
    <t>pH-Wert des Endpunktes</t>
  </si>
  <si>
    <t>Sonstiger pH-Wert</t>
  </si>
  <si>
    <t>Enzymatischer UV-Test: Bestimmung von D- und L-Milchsäure mit Einzelreagenzien</t>
  </si>
  <si>
    <t>Prinzip des Verfahrens</t>
  </si>
  <si>
    <t>Prinzip</t>
  </si>
  <si>
    <t>Enzymatische Bestimmung von L-Ascorbinsäure</t>
  </si>
  <si>
    <t>Polarographie</t>
  </si>
  <si>
    <t>§ 64 LFGB Nr. L 52.01.01-7</t>
  </si>
  <si>
    <t>Potentiometrische Titration mit Silbernitratlösung (auch automatisiert)</t>
  </si>
  <si>
    <t>HPLC (diverse Säulen und Detektoren)</t>
  </si>
  <si>
    <t>Abdampfmethode</t>
  </si>
  <si>
    <t>IFU Nr. 37</t>
  </si>
  <si>
    <t>IFU Nr. 17a</t>
  </si>
  <si>
    <t>IFU Nr. 55</t>
  </si>
  <si>
    <t>IFU Nr. 3</t>
  </si>
  <si>
    <t>IFU Nr. 11</t>
  </si>
  <si>
    <t>ja / yes</t>
  </si>
  <si>
    <t>nein / no</t>
  </si>
  <si>
    <t>Schreiben Sie Ihre Daten in die gelb hinterlegten Felder. Geben Sie Ihre Ergebnisse in den aufgeführten Einheiten an.
Write your data into the yellow cells. Give your results in the units of column 2.</t>
  </si>
  <si>
    <t>Geben Sie Ihre Ergebnisse mit den in Spalte 3 aufgeführten signifikanten Stellen an. Beispiele hierzu sind in "Hinweise1" enthalten.
Report your results with in column 3 shown significant numbers (there are some examples in sheet "hints1" .</t>
  </si>
  <si>
    <t>In einigen Fällen, z.B. bei Gehalten um 1 % oder 10 %, ist die Vorgabe gültiger Stellen schwierig: Die Ergebnisse „1,06% und 0,98% sind vergleichbar, nicht aber „1,1 %“ und „0,98%“. Die Angabe einer zusätzlichen gültigen Stelle beim Beispielwert 1,06 ist hier angebracht.</t>
  </si>
  <si>
    <t>Zur Beschreibung des Analysenverfahrens verwenden Sie bitte die im unteren Teil dieses Datenblatts enthaltenen Auswahlfelder.
To describe your method use the Pulldown-menus following after the result area.</t>
  </si>
  <si>
    <t>Kunden-Nr. (Client-Nb.)</t>
  </si>
  <si>
    <t>Postleitzahl (ZIP-Code)</t>
  </si>
  <si>
    <t>Enzymatisch als Essigsäure (r-biopharm / Roche Nr. 10 148 261 035)</t>
  </si>
  <si>
    <t>Enzymatisch nach SCIL, Best-Nr. 1255</t>
  </si>
  <si>
    <t>Schweizerisches Lebensmittelbuch Kapitel 34 Abschnitt 4.2 (März 94)</t>
  </si>
  <si>
    <t>Photometrie</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</si>
  <si>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</si>
  <si>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</si>
  <si>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</si>
  <si>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</si>
  <si>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</si>
  <si>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</si>
  <si>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</si>
  <si>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Beispielhafter Wert [mg/kg]</t>
  </si>
  <si>
    <t>Ergebnisangabe mit 3 signifikanten Ziffern [mg/kg]</t>
  </si>
  <si>
    <t>Erläuterungen zur Weiterverarbeitung Ihrer Daten</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</si>
  <si>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</si>
  <si>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</si>
  <si>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</si>
  <si>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</si>
  <si>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</si>
  <si>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</si>
  <si>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</si>
  <si>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</si>
  <si>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</si>
  <si>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</si>
  <si>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</si>
  <si>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Kontaktperson</t>
  </si>
  <si>
    <t>Contact person</t>
  </si>
  <si>
    <t>Name</t>
  </si>
  <si>
    <t>eMail</t>
  </si>
  <si>
    <t>eMail-Address</t>
  </si>
  <si>
    <t>Telefon (inklusive Vorwahl):</t>
  </si>
  <si>
    <t>telefone (including country and area code)</t>
  </si>
  <si>
    <t>Beispiel für die Eingabe von 2 eMail-Adressen:
Example how to type in 2 different e-mail addresses:</t>
  </si>
  <si>
    <t>info@lvus.de; ergebnisse@lvus.de</t>
  </si>
  <si>
    <t>eMail-Kontrolle:</t>
  </si>
  <si>
    <t>check of the e-Mail address</t>
  </si>
  <si>
    <t>Ergebnis der Überprüfung:</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</si>
  <si>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</si>
  <si>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</si>
  <si>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 64 LFGB Nr. L 7.00-5/1</t>
  </si>
  <si>
    <t>§ 64 LFGB Nr. L 7.00-5/1, modifiziert</t>
  </si>
  <si>
    <t>HPLC-UV/DAD (nur L-Ascorbinsäure, ohne Dehydroascorbinsäure)</t>
  </si>
  <si>
    <t>Enzymatisch mit Testkombination Enzytec fluid Thermo scientific</t>
  </si>
  <si>
    <t>Enzymatisch mit Kit K-DLATE von Megazyme</t>
  </si>
  <si>
    <t>reflektometrisch mit Teststreifen</t>
  </si>
  <si>
    <t>§ 64 LFGB Nr. L 7.00-5/2</t>
  </si>
  <si>
    <t>§ 64 LFGB Nr. L 7.00-5/2, modifiziert</t>
  </si>
  <si>
    <t>Natrium</t>
  </si>
  <si>
    <t>Parameter 8</t>
  </si>
  <si>
    <t>Elemente</t>
  </si>
  <si>
    <t>Na</t>
  </si>
  <si>
    <t>Probeneinwaage</t>
  </si>
  <si>
    <t>Aufschluss</t>
  </si>
  <si>
    <t>Mikrowellendruckaufschluss</t>
  </si>
  <si>
    <t>Druckaufschluss</t>
  </si>
  <si>
    <t>Trockenveraschung bei 500 bis 540 °C</t>
  </si>
  <si>
    <t>Trockenveraschung bei 540 °C bis 560 °C</t>
  </si>
  <si>
    <t>wässrige Extraktion</t>
  </si>
  <si>
    <t>Digiprep</t>
  </si>
  <si>
    <t>Sonstiger Aufschluss</t>
  </si>
  <si>
    <t>Säuren</t>
  </si>
  <si>
    <t>HCl</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</si>
  <si>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</si>
  <si>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</si>
  <si>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</si>
  <si>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</si>
  <si>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</si>
  <si>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</si>
  <si>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entfällt</t>
  </si>
  <si>
    <t>Sonstiges Oxidationsmittel</t>
  </si>
  <si>
    <t>Messverfahren</t>
  </si>
  <si>
    <t>Flammen-AAS</t>
  </si>
  <si>
    <t>Flammenemmission</t>
  </si>
  <si>
    <t>ICP-MS</t>
  </si>
  <si>
    <t>ICP-OES</t>
  </si>
  <si>
    <t>Ionenchromatographie</t>
  </si>
  <si>
    <t>ICP-AES</t>
  </si>
  <si>
    <t>Ionensensitive Elektrode</t>
  </si>
  <si>
    <t>Verfahren</t>
  </si>
  <si>
    <t>§ 64 LFGB Nr. L 00.00-19/1 (auch modifiziert)</t>
  </si>
  <si>
    <t>§ 64 LFGB Nr. L 00.00-19/2 (auch modifiziert)</t>
  </si>
  <si>
    <t>§ 64 LFGB Nr. L 00.00-135 (auch modifiziert)</t>
  </si>
  <si>
    <t>§ 64 LFGB Nr. L 00.00-144 (auch modifiziert)</t>
  </si>
  <si>
    <t>§ 64 LFGB Nrn. L06.00-4 / L 06.00-9</t>
  </si>
  <si>
    <t>§ 64 LFGB Nr. L 07.00-56 (auch modifiziert)</t>
  </si>
  <si>
    <t>§ 64 LFGB Nr. L 17.00-17 (auch modifiziert)</t>
  </si>
  <si>
    <t>§ 64 LFGB Nr. L 31.00-10 (DIN EN 1134) (auch modifiziert)</t>
  </si>
  <si>
    <t>DIN EN ISO 11885</t>
  </si>
  <si>
    <t>DIN EN ISO 15510</t>
  </si>
  <si>
    <t>Basisnorm 15621</t>
  </si>
  <si>
    <t>DIN EN ISO 15763</t>
  </si>
  <si>
    <t>DIN EN ISO 17294-2</t>
  </si>
  <si>
    <t>Applikation Bulletin Fa. Metrohm Nr. 125/1d</t>
  </si>
  <si>
    <t xml:space="preserve">Hausmethode / Internal Method </t>
  </si>
  <si>
    <t>DIN EN 15505:2008-06</t>
  </si>
  <si>
    <t>EN 16943</t>
  </si>
  <si>
    <t>verwendete Säuren</t>
  </si>
  <si>
    <t>Oxida-tionsmittel</t>
  </si>
  <si>
    <t>Mess-
prinzip</t>
  </si>
  <si>
    <t>Proben-
einwaage</t>
  </si>
  <si>
    <t>Flüchtige Säure</t>
  </si>
  <si>
    <t>Aufschlussprinzip</t>
  </si>
  <si>
    <t>verwendete Säure (1)</t>
  </si>
  <si>
    <t>verwendete Säure (2)</t>
  </si>
  <si>
    <t>Messprinzip</t>
  </si>
  <si>
    <t>Verfahren / Literatur</t>
  </si>
  <si>
    <t>Probenvolumen</t>
  </si>
  <si>
    <t>&lt; 0,5 ml</t>
  </si>
  <si>
    <t>0,5 ml - 1,0 ml</t>
  </si>
  <si>
    <t>1,0 ml - 1,5 ml</t>
  </si>
  <si>
    <t>1,5 ml - 2,5 ml</t>
  </si>
  <si>
    <t>2,5 ml - 5,0 ml</t>
  </si>
  <si>
    <t>5,0 ml - 10,0 ml</t>
  </si>
  <si>
    <t>&gt; 10,0 ml</t>
  </si>
  <si>
    <t>IFU Nr. 5 (2005) (Wasserdampfdestillation)</t>
  </si>
  <si>
    <t>Enzymatisch nach Roche Nr. 10 409 677 035 (auch automatisiert)</t>
  </si>
  <si>
    <t>Enzymatisch nach SCIL Nr. 1002941 (auch automatisiert)</t>
  </si>
  <si>
    <t>Enzymatisch mit Kit K-ASCO von Megazyme  (auch automatisiert)</t>
  </si>
  <si>
    <t>Enzymatisch mit Thermo Fisher Nr. 984635  (auch automatisiert)</t>
  </si>
  <si>
    <t>Enzymatik nach Thermo Fisher Scientific Nr. 984308</t>
  </si>
  <si>
    <t>Enzymatik nach Thermo Fisher Scientific Nr. 984306</t>
  </si>
  <si>
    <r>
      <rPr>
        <sz val="13"/>
        <rFont val="Times New Roman"/>
        <family val="1"/>
      </rPr>
      <t>Flüchtige Säure</t>
    </r>
    <r>
      <rPr>
        <sz val="11"/>
        <rFont val="Times New Roman"/>
        <family val="1"/>
      </rPr>
      <t xml:space="preserve"> 
(als Essigsäure)</t>
    </r>
  </si>
  <si>
    <t>V.1</t>
  </si>
  <si>
    <t>Teststreifen (Merck Reflectoquant)</t>
  </si>
  <si>
    <t>Ionenchromatographisch</t>
  </si>
  <si>
    <t>Titration mit potentiometrischer Endpunktsbestimmung (auch automatisch)</t>
  </si>
  <si>
    <t>?</t>
  </si>
  <si>
    <t>Hinweise zum Erfassen und Einsenden der Untersuchungsergebnisse</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</si>
  <si>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</si>
  <si>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</si>
  <si>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</si>
  <si>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</si>
  <si>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</si>
  <si>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</si>
  <si>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</si>
  <si>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</si>
  <si>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</si>
  <si>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</si>
  <si>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 64 LFGB Nr. L  06.00-2:1980-09</t>
  </si>
  <si>
    <t>§ 64 LFGB Nr. L 06.00-2:1980-09, modifiziert</t>
  </si>
  <si>
    <t>§ 64 LFGB Nr. L 20.01/02-2</t>
  </si>
  <si>
    <t>§ 64 LFGB Nr. L 20.01/02-2, modifiziert</t>
  </si>
  <si>
    <t>Titration bis pH 8,3</t>
  </si>
  <si>
    <t>§ 64 LFGB Nr. L  00.00-168:2020-11 (auch modifiziert)</t>
  </si>
  <si>
    <t>OIV-MA-AS-313-22 von 11/2008</t>
  </si>
  <si>
    <t>Iodometrisch</t>
  </si>
  <si>
    <t>Potentiometrie</t>
  </si>
  <si>
    <t>Kochsalz (über Chlorid)</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</si>
  <si>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</si>
  <si>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</si>
  <si>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</si>
  <si>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</si>
  <si>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</si>
  <si>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</si>
  <si>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t>Zur Bestimmung der Parameter sollen zwei vollständig getrennte Analysengänge durch¬geführt werden. Verwenden Sie für die Analysengänge 1 und 2 Probenmaterial aus verschiedenen Probeneinheiten.</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</si>
  <si>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</si>
  <si>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</si>
  <si>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</si>
  <si>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</si>
  <si>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</si>
  <si>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</si>
  <si>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</si>
  <si>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</si>
  <si>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Kontaktname</t>
  </si>
  <si>
    <t>Mailadresse</t>
  </si>
  <si>
    <t>Zertifikat geeignet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</si>
</sst>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2"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u/>
      <sz val="10"/>
      <name val="Times New Roman"/>
      <family val="1"/>
    </font>
    <font>
      <sz val="12"/>
      <color indexed="10"/>
      <name val="Times New Roman"/>
      <family val="1"/>
    </font>
    <font>
      <sz val="12"/>
      <color indexed="9"/>
      <name val="Times New Roman"/>
      <family val="1"/>
    </font>
    <font>
      <b/>
      <sz val="12"/>
      <name val="Times New Roman"/>
      <family val="1"/>
    </font>
    <font>
      <i/>
      <vertAlign val="subscript"/>
      <sz val="11"/>
      <name val="Times New Roman"/>
      <family val="1"/>
    </font>
    <font>
      <b/>
      <sz val="11"/>
      <name val="Times New Roman"/>
      <family val="1"/>
    </font>
    <font>
      <u/>
      <sz val="12"/>
      <color indexed="12"/>
      <name val="Times New Roman"/>
      <family val="1"/>
    </font>
    <font>
      <sz val="11"/>
      <color indexed="12"/>
      <name val="Times New Roman"/>
      <family val="1"/>
    </font>
    <font>
      <vertAlign val="subscript"/>
      <sz val="11"/>
      <name val="Times New Roman"/>
      <family val="1"/>
    </font>
    <font>
      <sz val="8"/>
      <color theme="0"/>
      <name val="Times New Roman"/>
      <family val="1"/>
    </font>
    <font>
      <sz val="11.5"/>
      <name val="Times New Roman"/>
      <family val="1"/>
    </font>
    <font>
      <i/>
      <sz val="11"/>
      <color theme="0" tint="-0.499984740745262"/>
      <name val="Times New Roman"/>
      <family val="1"/>
    </font>
    <font>
      <b/>
      <sz val="11"/>
      <color rgb="FFFF0000"/>
      <name val="Times New Roman"/>
      <family val="1"/>
    </font>
  </fonts>
  <fills count="9">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rgb="FFCCFFCC"/>
        <bgColor indexed="64"/>
      </patternFill>
    </fill>
    <fill>
      <patternFill patternType="solid">
        <fgColor theme="4" tint="0.79998168889431442"/>
        <bgColor indexed="64"/>
      </patternFill>
    </fill>
    <fill>
      <patternFill patternType="solid">
        <fgColor theme="6" tint="0.79998168889431442"/>
        <bgColor indexed="64"/>
      </patternFill>
    </fill>
  </fills>
  <borders count="6">
    <border>
      <left/>
      <right/>
      <top/>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58">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9" fillId="0" borderId="0" xfId="0" applyFont="1" applyProtection="1">
      <protection hidden="1"/>
    </xf>
    <xf numFmtId="0" fontId="8" fillId="0" borderId="0" xfId="0" applyFont="1" applyProtection="1">
      <protection hidden="1"/>
    </xf>
    <xf numFmtId="14" fontId="13" fillId="0" borderId="0" xfId="0" applyNumberFormat="1" applyFont="1" applyAlignment="1" applyProtection="1">
      <alignment horizontal="left"/>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0" fillId="3" borderId="0" xfId="0" applyFont="1" applyFill="1" applyAlignment="1" applyProtection="1">
      <alignment vertical="center"/>
      <protection hidden="1"/>
    </xf>
    <xf numFmtId="0" fontId="5" fillId="0" borderId="0" xfId="0" applyFont="1" applyProtection="1">
      <protection hidden="1"/>
    </xf>
    <xf numFmtId="0" fontId="4" fillId="0" borderId="0" xfId="0" applyFont="1" applyProtection="1">
      <protection hidden="1"/>
    </xf>
    <xf numFmtId="0" fontId="5" fillId="0" borderId="1"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4" fillId="0" borderId="0" xfId="0" applyFont="1" applyAlignment="1" applyProtection="1">
      <alignment wrapText="1"/>
      <protection hidden="1"/>
    </xf>
    <xf numFmtId="0" fontId="14"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1"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2" xfId="0" applyFont="1" applyBorder="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0" fontId="5" fillId="0" borderId="3" xfId="0" applyFont="1" applyBorder="1" applyAlignment="1">
      <alignment vertical="top" wrapText="1"/>
    </xf>
    <xf numFmtId="0" fontId="16" fillId="0" borderId="0" xfId="0" applyFont="1" applyProtection="1">
      <protection hidden="1"/>
    </xf>
    <xf numFmtId="0" fontId="16" fillId="0" borderId="0" xfId="0" applyFont="1" applyAlignment="1">
      <alignment vertical="center" wrapText="1"/>
    </xf>
    <xf numFmtId="0" fontId="18" fillId="0" borderId="0" xfId="0" applyFont="1" applyProtection="1">
      <protection hidden="1"/>
    </xf>
    <xf numFmtId="0" fontId="14" fillId="0" borderId="0" xfId="0" applyFont="1" applyAlignment="1">
      <alignment horizontal="justify" vertical="top" wrapText="1"/>
    </xf>
    <xf numFmtId="0" fontId="14" fillId="0" borderId="0" xfId="0" applyFont="1" applyAlignment="1">
      <alignment wrapText="1"/>
    </xf>
    <xf numFmtId="0" fontId="14" fillId="0" borderId="0" xfId="0" applyFont="1" applyAlignment="1">
      <alignment horizontal="left" wrapText="1"/>
    </xf>
    <xf numFmtId="0" fontId="5" fillId="0" borderId="3"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2" xfId="0" applyFont="1" applyBorder="1" applyAlignment="1" applyProtection="1">
      <alignment wrapText="1"/>
      <protection hidden="1"/>
    </xf>
    <xf numFmtId="0" fontId="4" fillId="0" borderId="0" xfId="0" applyFont="1" applyAlignment="1" applyProtection="1">
      <alignment horizontal="left" wrapText="1"/>
      <protection hidden="1"/>
    </xf>
    <xf numFmtId="49" fontId="0" fillId="2" borderId="0" xfId="0" applyNumberFormat="1" applyFill="1" applyAlignment="1">
      <alignment horizontal="center"/>
    </xf>
    <xf numFmtId="0" fontId="16" fillId="0" borderId="0" xfId="0" applyFont="1" applyAlignment="1" applyProtection="1">
      <alignment horizontal="center" vertical="center"/>
      <protection hidden="1"/>
    </xf>
    <xf numFmtId="14" fontId="0" fillId="2" borderId="0" xfId="0" applyNumberFormat="1" applyFill="1" applyAlignment="1">
      <alignment horizontal="center"/>
    </xf>
    <xf numFmtId="0" fontId="20" fillId="0" borderId="0" xfId="0" applyFont="1" applyAlignment="1" applyProtection="1">
      <alignment vertical="center"/>
      <protection hidden="1"/>
    </xf>
    <xf numFmtId="0" fontId="14" fillId="4" borderId="0" xfId="0" applyFont="1" applyFill="1" applyProtection="1">
      <protection hidden="1"/>
    </xf>
    <xf numFmtId="0" fontId="16" fillId="5" borderId="0" xfId="0" applyFont="1" applyFill="1" applyAlignment="1" applyProtection="1">
      <alignment horizontal="left" vertical="center"/>
      <protection hidden="1"/>
    </xf>
    <xf numFmtId="0" fontId="16" fillId="5" borderId="0" xfId="0" applyFont="1" applyFill="1" applyAlignment="1" applyProtection="1">
      <alignment horizontal="center" vertical="center"/>
      <protection hidden="1"/>
    </xf>
    <xf numFmtId="0" fontId="16" fillId="5" borderId="0" xfId="0" applyFont="1" applyFill="1" applyAlignment="1" applyProtection="1">
      <alignment vertical="center"/>
      <protection hidden="1"/>
    </xf>
    <xf numFmtId="0" fontId="17" fillId="0" borderId="0" xfId="0" applyFont="1" applyAlignment="1" applyProtection="1">
      <alignment horizontal="center" vertical="center"/>
      <protection hidden="1"/>
    </xf>
    <xf numFmtId="0" fontId="5" fillId="0" borderId="0" xfId="0" applyFont="1" applyAlignment="1" applyProtection="1">
      <alignment horizontal="left" vertical="top" wrapText="1"/>
      <protection hidden="1"/>
    </xf>
    <xf numFmtId="0" fontId="5" fillId="0" borderId="0" xfId="0" applyFont="1" applyAlignment="1" applyProtection="1">
      <alignment horizontal="left"/>
      <protection hidden="1"/>
    </xf>
    <xf numFmtId="0" fontId="4" fillId="0" borderId="0" xfId="0" applyFont="1" applyAlignment="1" applyProtection="1">
      <alignment horizontal="left" vertical="top" wrapText="1"/>
      <protection hidden="1"/>
    </xf>
    <xf numFmtId="0" fontId="21" fillId="0" borderId="0" xfId="0" applyFont="1" applyProtection="1">
      <protection hidden="1"/>
    </xf>
    <xf numFmtId="2" fontId="20" fillId="4" borderId="4" xfId="0" applyNumberFormat="1" applyFont="1" applyFill="1" applyBorder="1" applyAlignment="1">
      <alignment horizontal="center" vertical="top" wrapText="1"/>
    </xf>
    <xf numFmtId="0" fontId="0" fillId="4" borderId="0" xfId="0" applyFill="1"/>
    <xf numFmtId="0" fontId="24" fillId="0" borderId="0" xfId="0" applyFont="1"/>
    <xf numFmtId="0" fontId="5" fillId="3" borderId="4" xfId="0" applyFont="1" applyFill="1" applyBorder="1" applyAlignment="1">
      <alignment horizontal="left" vertical="top" wrapText="1"/>
    </xf>
    <xf numFmtId="0" fontId="4" fillId="4" borderId="4" xfId="0" applyFont="1" applyFill="1" applyBorder="1" applyAlignment="1">
      <alignment horizontal="center" vertical="top" wrapText="1"/>
    </xf>
    <xf numFmtId="0" fontId="22" fillId="0" borderId="0" xfId="0" applyFont="1" applyAlignment="1">
      <alignment vertical="center"/>
    </xf>
    <xf numFmtId="0" fontId="0" fillId="0" borderId="0" xfId="0" applyAlignment="1">
      <alignment vertical="center"/>
    </xf>
    <xf numFmtId="0" fontId="24" fillId="0" borderId="0" xfId="0" applyFont="1" applyAlignment="1">
      <alignment vertical="center"/>
    </xf>
    <xf numFmtId="49" fontId="1" fillId="2" borderId="0" xfId="1" applyNumberFormat="1" applyFill="1" applyAlignment="1" applyProtection="1">
      <alignment vertical="center"/>
      <protection locked="0"/>
    </xf>
    <xf numFmtId="0" fontId="10" fillId="0" borderId="0" xfId="0" applyFont="1" applyAlignment="1">
      <alignment vertical="center"/>
    </xf>
    <xf numFmtId="0" fontId="26" fillId="0" borderId="0" xfId="0" applyFont="1" applyAlignment="1">
      <alignment horizontal="left" vertical="center" wrapText="1"/>
    </xf>
    <xf numFmtId="0" fontId="26" fillId="0" borderId="0" xfId="0" applyFont="1" applyAlignment="1">
      <alignment horizontal="left" vertical="center"/>
    </xf>
    <xf numFmtId="0" fontId="5" fillId="0" borderId="0" xfId="2"/>
    <xf numFmtId="0" fontId="5" fillId="0" borderId="0" xfId="2" applyAlignment="1">
      <alignment horizontal="center"/>
    </xf>
    <xf numFmtId="0" fontId="24" fillId="0" borderId="0" xfId="2" applyFont="1"/>
    <xf numFmtId="0" fontId="5" fillId="0" borderId="0" xfId="2" applyProtection="1">
      <protection locked="0" hidden="1"/>
    </xf>
    <xf numFmtId="0" fontId="5" fillId="0" borderId="0" xfId="2" applyAlignment="1" applyProtection="1">
      <alignment horizontal="center"/>
      <protection locked="0" hidden="1"/>
    </xf>
    <xf numFmtId="0" fontId="5" fillId="0" borderId="0" xfId="2" applyAlignment="1">
      <alignment horizontal="left"/>
    </xf>
    <xf numFmtId="0" fontId="4" fillId="0" borderId="0" xfId="0" applyFont="1" applyAlignment="1" applyProtection="1">
      <alignment horizontal="center" vertical="center"/>
      <protection hidden="1"/>
    </xf>
    <xf numFmtId="0" fontId="28" fillId="0" borderId="0" xfId="0" applyFont="1" applyAlignment="1" applyProtection="1">
      <alignment horizontal="center"/>
      <protection hidden="1"/>
    </xf>
    <xf numFmtId="0" fontId="0" fillId="6" borderId="0" xfId="0" applyFill="1" applyAlignment="1" applyProtection="1">
      <alignment vertical="center"/>
      <protection hidden="1"/>
    </xf>
    <xf numFmtId="0" fontId="4" fillId="0" borderId="0" xfId="0" applyFont="1" applyAlignment="1" applyProtection="1">
      <alignment vertical="top"/>
      <protection hidden="1"/>
    </xf>
    <xf numFmtId="0" fontId="16" fillId="0" borderId="0" xfId="0" applyFont="1" applyAlignment="1" applyProtection="1">
      <alignment vertical="top"/>
      <protection hidden="1"/>
    </xf>
    <xf numFmtId="0" fontId="4" fillId="3" borderId="0" xfId="0" applyFont="1" applyFill="1" applyAlignment="1" applyProtection="1">
      <alignment vertical="center" wrapText="1"/>
      <protection hidden="1"/>
    </xf>
    <xf numFmtId="0" fontId="22" fillId="3" borderId="0" xfId="2" applyFont="1" applyFill="1" applyProtection="1">
      <protection hidden="1"/>
    </xf>
    <xf numFmtId="0" fontId="5" fillId="3" borderId="0" xfId="2" applyFill="1" applyProtection="1">
      <protection hidden="1"/>
    </xf>
    <xf numFmtId="0" fontId="26" fillId="3" borderId="0" xfId="2" applyFont="1" applyFill="1" applyProtection="1">
      <protection hidden="1"/>
    </xf>
    <xf numFmtId="0" fontId="6" fillId="3" borderId="0" xfId="2" applyFont="1" applyFill="1" applyProtection="1">
      <protection hidden="1"/>
    </xf>
    <xf numFmtId="0" fontId="5" fillId="6" borderId="0" xfId="2" applyFill="1" applyProtection="1">
      <protection hidden="1"/>
    </xf>
    <xf numFmtId="0" fontId="0" fillId="6" borderId="0" xfId="0" applyFill="1" applyProtection="1">
      <protection hidden="1"/>
    </xf>
    <xf numFmtId="0" fontId="4" fillId="3" borderId="0" xfId="2" applyFont="1" applyFill="1" applyAlignment="1" applyProtection="1">
      <alignment vertical="center" wrapText="1"/>
      <protection hidden="1"/>
    </xf>
    <xf numFmtId="0" fontId="5" fillId="3" borderId="0" xfId="2" applyFill="1" applyAlignment="1" applyProtection="1">
      <alignment vertical="center"/>
      <protection hidden="1"/>
    </xf>
    <xf numFmtId="0" fontId="1" fillId="3" borderId="0" xfId="1" applyFill="1" applyBorder="1" applyAlignment="1" applyProtection="1">
      <protection hidden="1"/>
    </xf>
    <xf numFmtId="0" fontId="10" fillId="3" borderId="0" xfId="2" applyFont="1" applyFill="1" applyAlignment="1" applyProtection="1">
      <alignment vertical="center"/>
      <protection hidden="1"/>
    </xf>
    <xf numFmtId="0" fontId="22" fillId="3" borderId="0" xfId="2" applyFont="1" applyFill="1" applyAlignment="1" applyProtection="1">
      <alignment vertical="center" wrapText="1"/>
      <protection hidden="1"/>
    </xf>
    <xf numFmtId="49" fontId="16" fillId="2" borderId="0" xfId="0" applyNumberFormat="1" applyFont="1" applyFill="1" applyAlignment="1" applyProtection="1">
      <alignment vertical="center"/>
      <protection locked="0"/>
    </xf>
    <xf numFmtId="49" fontId="4" fillId="2" borderId="0" xfId="0" applyNumberFormat="1" applyFont="1" applyFill="1" applyAlignment="1" applyProtection="1">
      <alignment horizontal="right"/>
      <protection locked="0"/>
    </xf>
    <xf numFmtId="0" fontId="29" fillId="0" borderId="0" xfId="0" applyFont="1" applyAlignment="1" applyProtection="1">
      <alignment vertical="top"/>
      <protection hidden="1"/>
    </xf>
    <xf numFmtId="0" fontId="29" fillId="0" borderId="0" xfId="0" applyFont="1" applyAlignment="1" applyProtection="1">
      <alignment vertical="top" wrapText="1"/>
      <protection hidden="1"/>
    </xf>
    <xf numFmtId="0" fontId="29" fillId="0" borderId="0" xfId="0" applyFont="1" applyAlignment="1">
      <alignment horizontal="center" vertical="center" wrapText="1"/>
    </xf>
    <xf numFmtId="0" fontId="5" fillId="0" borderId="0" xfId="0" applyFont="1" applyAlignment="1">
      <alignment vertical="top" wrapText="1"/>
    </xf>
    <xf numFmtId="0" fontId="5" fillId="0" borderId="0" xfId="4" applyAlignment="1">
      <alignment vertical="center"/>
    </xf>
    <xf numFmtId="0" fontId="5" fillId="0" borderId="0" xfId="4"/>
    <xf numFmtId="0" fontId="22" fillId="0" borderId="0" xfId="4" applyFont="1" applyAlignment="1">
      <alignment vertical="center"/>
    </xf>
    <xf numFmtId="0" fontId="4" fillId="0" borderId="0" xfId="4" applyFont="1" applyAlignment="1">
      <alignment vertical="center"/>
    </xf>
    <xf numFmtId="0" fontId="4" fillId="0" borderId="0" xfId="4" applyFont="1"/>
    <xf numFmtId="0" fontId="4" fillId="4" borderId="0" xfId="4" applyFont="1" applyFill="1"/>
    <xf numFmtId="0" fontId="4" fillId="4" borderId="0" xfId="4" applyFont="1" applyFill="1" applyAlignment="1">
      <alignment vertical="center"/>
    </xf>
    <xf numFmtId="0" fontId="25" fillId="4" borderId="0" xfId="5" applyFont="1" applyFill="1" applyAlignment="1" applyProtection="1">
      <alignment horizontal="justify" vertical="center"/>
    </xf>
    <xf numFmtId="0" fontId="4" fillId="4" borderId="4" xfId="4" applyFont="1" applyFill="1" applyBorder="1" applyAlignment="1">
      <alignment horizontal="left" vertical="top" wrapText="1"/>
    </xf>
    <xf numFmtId="0" fontId="4" fillId="4" borderId="4" xfId="4" applyFont="1" applyFill="1" applyBorder="1" applyAlignment="1">
      <alignment horizontal="center" vertical="top" wrapText="1"/>
    </xf>
    <xf numFmtId="2" fontId="20" fillId="4" borderId="4" xfId="4" applyNumberFormat="1" applyFont="1" applyFill="1" applyBorder="1" applyAlignment="1">
      <alignment horizontal="center" vertical="top" wrapText="1"/>
    </xf>
    <xf numFmtId="164" fontId="20" fillId="4" borderId="4" xfId="4" applyNumberFormat="1" applyFont="1" applyFill="1" applyBorder="1" applyAlignment="1">
      <alignment horizontal="center" vertical="top" wrapText="1"/>
    </xf>
    <xf numFmtId="0" fontId="5" fillId="4" borderId="0" xfId="4" applyFill="1" applyAlignment="1">
      <alignment vertical="center"/>
    </xf>
    <xf numFmtId="0" fontId="5" fillId="4" borderId="0" xfId="4" applyFill="1"/>
    <xf numFmtId="0" fontId="5" fillId="7" borderId="0" xfId="0" applyFont="1" applyFill="1" applyAlignment="1">
      <alignment vertical="center"/>
    </xf>
    <xf numFmtId="0" fontId="5" fillId="0" borderId="0" xfId="0" applyFont="1" applyAlignment="1">
      <alignment vertical="center"/>
    </xf>
    <xf numFmtId="0" fontId="5" fillId="8" borderId="0" xfId="0" applyFont="1" applyFill="1" applyAlignment="1">
      <alignment horizontal="left" vertical="center"/>
    </xf>
    <xf numFmtId="49" fontId="5" fillId="2" borderId="0" xfId="0" applyNumberFormat="1" applyFont="1" applyFill="1" applyAlignment="1">
      <alignment horizontal="center"/>
    </xf>
    <xf numFmtId="0" fontId="5" fillId="0" borderId="0" xfId="0" applyFont="1"/>
    <xf numFmtId="49" fontId="5" fillId="2" borderId="0" xfId="0" applyNumberFormat="1" applyFont="1" applyFill="1" applyAlignment="1" applyProtection="1">
      <alignment vertical="center"/>
      <protection locked="0"/>
    </xf>
    <xf numFmtId="0" fontId="22" fillId="0" borderId="0" xfId="0" applyFont="1" applyAlignment="1">
      <alignment horizontal="left" wrapText="1"/>
    </xf>
    <xf numFmtId="0" fontId="22"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8" fillId="0" borderId="0" xfId="0" applyFont="1" applyAlignment="1">
      <alignment horizontal="left" wrapText="1"/>
    </xf>
    <xf numFmtId="0" fontId="5" fillId="0" borderId="5" xfId="0" applyFont="1" applyBorder="1" applyAlignment="1">
      <alignment horizontal="left" wrapText="1"/>
    </xf>
    <xf numFmtId="0" fontId="5" fillId="0" borderId="5" xfId="0" applyFont="1" applyBorder="1" applyAlignment="1">
      <alignment horizontal="left"/>
    </xf>
    <xf numFmtId="0" fontId="5" fillId="0" borderId="0" xfId="4" applyAlignment="1">
      <alignment horizontal="left" vertical="center" wrapText="1"/>
    </xf>
    <xf numFmtId="0" fontId="5" fillId="0" borderId="0" xfId="4" applyAlignment="1">
      <alignment horizontal="left" vertical="center"/>
    </xf>
    <xf numFmtId="0" fontId="22" fillId="0" borderId="0" xfId="4" applyFont="1" applyAlignment="1">
      <alignment horizontal="left" vertical="center"/>
    </xf>
    <xf numFmtId="0" fontId="4" fillId="0" borderId="0" xfId="4" applyFont="1" applyAlignment="1">
      <alignment horizontal="left"/>
    </xf>
    <xf numFmtId="0" fontId="4" fillId="0" borderId="0" xfId="4" applyFont="1" applyAlignment="1">
      <alignment horizontal="left" vertical="center" wrapText="1"/>
    </xf>
    <xf numFmtId="0" fontId="4" fillId="0" borderId="0" xfId="4" applyFont="1" applyAlignment="1">
      <alignment horizontal="left" vertical="center"/>
    </xf>
    <xf numFmtId="0" fontId="22" fillId="4" borderId="0" xfId="4" applyFont="1" applyFill="1" applyAlignment="1">
      <alignment horizontal="left"/>
    </xf>
    <xf numFmtId="0" fontId="22" fillId="4" borderId="5" xfId="4" applyFont="1" applyFill="1" applyBorder="1" applyAlignment="1">
      <alignment horizontal="left" vertical="center" wrapText="1"/>
    </xf>
    <xf numFmtId="0" fontId="4" fillId="4" borderId="5" xfId="4" applyFont="1" applyFill="1" applyBorder="1" applyAlignment="1">
      <alignment horizontal="left" vertical="center"/>
    </xf>
    <xf numFmtId="0" fontId="4" fillId="4" borderId="0" xfId="4" applyFont="1" applyFill="1" applyAlignment="1">
      <alignment horizontal="left" vertical="center"/>
    </xf>
    <xf numFmtId="0" fontId="4" fillId="4" borderId="0" xfId="4" applyFont="1" applyFill="1" applyAlignment="1">
      <alignment horizontal="left" wrapText="1"/>
    </xf>
    <xf numFmtId="0" fontId="4" fillId="4" borderId="0" xfId="4" applyFont="1" applyFill="1" applyAlignment="1">
      <alignment horizontal="left"/>
    </xf>
    <xf numFmtId="0" fontId="5" fillId="4" borderId="0" xfId="4" applyFill="1" applyAlignment="1">
      <alignment horizontal="left" wrapText="1"/>
    </xf>
    <xf numFmtId="0" fontId="5" fillId="4" borderId="0" xfId="4" applyFill="1" applyAlignment="1">
      <alignment horizontal="left" vertical="center" wrapText="1"/>
    </xf>
    <xf numFmtId="0" fontId="24" fillId="4" borderId="0" xfId="4" applyFont="1" applyFill="1" applyAlignment="1">
      <alignment horizontal="left" vertical="center" wrapText="1"/>
    </xf>
    <xf numFmtId="0" fontId="8" fillId="0" borderId="0" xfId="4" applyFont="1" applyAlignment="1">
      <alignment horizontal="left" vertical="center"/>
    </xf>
    <xf numFmtId="0" fontId="5" fillId="8" borderId="0" xfId="0" applyFont="1" applyFill="1" applyAlignment="1">
      <alignment horizontal="left" vertical="center" wrapText="1"/>
    </xf>
    <xf numFmtId="0" fontId="5" fillId="8" borderId="0" xfId="0" applyFont="1" applyFill="1" applyAlignment="1">
      <alignment horizontal="left" vertical="center"/>
    </xf>
    <xf numFmtId="0" fontId="0" fillId="0" borderId="0" xfId="0" applyAlignment="1">
      <alignment horizontal="left" vertical="center"/>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24" fillId="8" borderId="0" xfId="4" applyFont="1" applyFill="1" applyAlignment="1">
      <alignment horizontal="left" vertical="center" wrapText="1"/>
    </xf>
    <xf numFmtId="0" fontId="15" fillId="6" borderId="0" xfId="0" applyFont="1" applyFill="1" applyProtection="1">
      <protection hidden="1"/>
    </xf>
    <xf numFmtId="0" fontId="4" fillId="6" borderId="0" xfId="0" applyFont="1" applyFill="1" applyAlignment="1" applyProtection="1">
      <alignment vertical="center" wrapText="1"/>
      <protection locked="0"/>
    </xf>
    <xf numFmtId="14" fontId="13" fillId="0" borderId="0" xfId="0" applyNumberFormat="1" applyFont="1" applyAlignment="1" applyProtection="1">
      <alignment horizontal="right"/>
      <protection hidden="1"/>
    </xf>
    <xf numFmtId="0" fontId="7" fillId="0" borderId="0" xfId="0" applyFont="1" applyProtection="1">
      <protection hidden="1"/>
    </xf>
    <xf numFmtId="0" fontId="0" fillId="0" borderId="0" xfId="0" applyProtection="1">
      <protection hidden="1"/>
    </xf>
    <xf numFmtId="0" fontId="0" fillId="6" borderId="0" xfId="0" applyFill="1" applyAlignment="1" applyProtection="1">
      <alignment vertical="center" wrapText="1"/>
      <protection locked="0"/>
    </xf>
    <xf numFmtId="0" fontId="4" fillId="0" borderId="0" xfId="0" applyFont="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5" fillId="6" borderId="0" xfId="0" applyFont="1" applyFill="1" applyAlignment="1" applyProtection="1">
      <alignment vertical="center" wrapText="1"/>
      <protection locked="0"/>
    </xf>
    <xf numFmtId="0" fontId="0" fillId="6" borderId="0" xfId="0" applyFill="1" applyAlignment="1" applyProtection="1">
      <alignment horizontal="center"/>
      <protection hidden="1"/>
    </xf>
    <xf numFmtId="0" fontId="0" fillId="6" borderId="0" xfId="0" applyFill="1" applyAlignment="1" applyProtection="1">
      <alignment horizontal="left"/>
      <protection hidden="1"/>
    </xf>
    <xf numFmtId="0" fontId="7" fillId="0" borderId="0" xfId="0" applyFont="1" applyAlignment="1" applyProtection="1">
      <alignment horizontal="left"/>
      <protection hidden="1"/>
    </xf>
    <xf numFmtId="0" fontId="29" fillId="0" borderId="0" xfId="0" applyFont="1" applyAlignment="1">
      <alignment horizontal="center" vertical="center" wrapText="1"/>
    </xf>
    <xf numFmtId="0" fontId="5" fillId="3" borderId="0" xfId="2" applyFill="1" applyAlignment="1" applyProtection="1">
      <alignment horizontal="left"/>
      <protection locked="0"/>
    </xf>
    <xf numFmtId="0" fontId="5" fillId="3" borderId="0" xfId="2" applyFill="1" applyAlignment="1" applyProtection="1">
      <alignment horizontal="left" vertical="center"/>
      <protection locked="0"/>
    </xf>
    <xf numFmtId="0" fontId="4" fillId="2" borderId="0" xfId="0" applyFont="1" applyFill="1" applyAlignment="1" applyProtection="1">
      <alignment horizontal="left"/>
      <protection locked="0"/>
    </xf>
  </cellXfs>
  <cellStyles count="6">
    <cellStyle name="Link" xfId="1" builtinId="8"/>
    <cellStyle name="Link 2" xfId="5" xr:uid="{B28490C7-6727-41C6-A3FA-1E5D0DE248FD}"/>
    <cellStyle name="Standard" xfId="0" builtinId="0"/>
    <cellStyle name="Standard 2" xfId="2" xr:uid="{00000000-0005-0000-0000-000002000000}"/>
    <cellStyle name="Standard 2 2" xfId="3" xr:uid="{00000000-0005-0000-0000-000003000000}"/>
    <cellStyle name="Standard 2 2 2" xfId="4" xr:uid="{7850C874-425D-471B-B02E-DD3DA6A4A56F}"/>
  </cellStyles>
  <dxfs count="4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calcChain" Target="calcChain.xml"/></Relationships>
</file>

<file path=xl/ctrlProps/ctrlProp1.xml><?xml version="1.0" encoding="utf-8"?>
<formControlPr xmlns="http://schemas.microsoft.com/office/spreadsheetml/2009/9/main" objectType="Drop" dropLines="40" dropStyle="combo" dx="39" fmlaLink="pH!$B$1" fmlaRange="pH!$B$3:$B$12" sel="10" val="0"/>
</file>

<file path=xl/ctrlProps/ctrlProp10.xml><?xml version="1.0" encoding="utf-8"?>
<formControlPr xmlns="http://schemas.microsoft.com/office/spreadsheetml/2009/9/main" objectType="Drop" dropLines="15" dropStyle="combo" dx="39" fmlaLink="Teilnehmerdaten!$D$4" fmlaRange="Teilnehmerdaten!$G$5:$G$6" sel="2" val="0"/>
</file>

<file path=xl/ctrlProps/ctrlProp11.xml><?xml version="1.0" encoding="utf-8"?>
<formControlPr xmlns="http://schemas.microsoft.com/office/spreadsheetml/2009/9/main" objectType="Drop" dropLines="12" dropStyle="combo" dx="39" fmlaLink="Natrium!$B$2" fmlaRange="Natrium!$B$3:$B$10" sel="8" val="0"/>
</file>

<file path=xl/ctrlProps/ctrlProp12.xml><?xml version="1.0" encoding="utf-8"?>
<formControlPr xmlns="http://schemas.microsoft.com/office/spreadsheetml/2009/9/main" objectType="Drop" dropLines="20" dropStyle="combo" dx="39" fmlaLink="Natrium!$B$13" fmlaRange="Natrium!$B$14:$B$21" sel="8" val="0"/>
</file>

<file path=xl/ctrlProps/ctrlProp13.xml><?xml version="1.0" encoding="utf-8"?>
<formControlPr xmlns="http://schemas.microsoft.com/office/spreadsheetml/2009/9/main" objectType="Drop" dropStyle="combo" dx="39" fmlaLink="Natrium!$B$24" fmlaRange="Natrium!$B$25:$B$30" sel="6" val="0"/>
</file>

<file path=xl/ctrlProps/ctrlProp14.xml><?xml version="1.0" encoding="utf-8"?>
<formControlPr xmlns="http://schemas.microsoft.com/office/spreadsheetml/2009/9/main" objectType="Drop" dropStyle="combo" dx="39" fmlaLink="Natrium!$C$24" fmlaRange="Natrium!$B$25:$B$30" sel="6" val="0"/>
</file>

<file path=xl/ctrlProps/ctrlProp15.xml><?xml version="1.0" encoding="utf-8"?>
<formControlPr xmlns="http://schemas.microsoft.com/office/spreadsheetml/2009/9/main" objectType="Drop" dropStyle="combo" dx="39" fmlaLink="Natrium!$B$33" fmlaRange="Natrium!$B$34:$B$37" sel="4" val="0"/>
</file>

<file path=xl/ctrlProps/ctrlProp16.xml><?xml version="1.0" encoding="utf-8"?>
<formControlPr xmlns="http://schemas.microsoft.com/office/spreadsheetml/2009/9/main" objectType="Drop" dropLines="30" dropStyle="combo" dx="39" fmlaLink="Natrium!$B$40" fmlaRange="Natrium!$B$41:$B$49" sel="9" val="0"/>
</file>

<file path=xl/ctrlProps/ctrlProp17.xml><?xml version="1.0" encoding="utf-8"?>
<formControlPr xmlns="http://schemas.microsoft.com/office/spreadsheetml/2009/9/main" objectType="Drop" dropLines="50" dropStyle="combo" dx="39" fmlaLink="Natrium!$B$52" fmlaRange="Natrium!$B$53:$B$72" sel="20" val="0"/>
</file>

<file path=xl/ctrlProps/ctrlProp2.xml><?xml version="1.0" encoding="utf-8"?>
<formControlPr xmlns="http://schemas.microsoft.com/office/spreadsheetml/2009/9/main" objectType="Drop" dropLines="40" dropStyle="combo" dx="39" fmlaLink="GSaeure!$B$1" fmlaRange="GSaeure!$B$3:$B$12" sel="10" val="0"/>
</file>

<file path=xl/ctrlProps/ctrlProp3.xml><?xml version="1.0" encoding="utf-8"?>
<formControlPr xmlns="http://schemas.microsoft.com/office/spreadsheetml/2009/9/main" objectType="Drop" dropLines="40" dropStyle="combo" dx="39" fmlaLink="Parameter3!$B$1" fmlaRange="Parameter3!$B$3:$B$13" sel="11" val="0"/>
</file>

<file path=xl/ctrlProps/ctrlProp4.xml><?xml version="1.0" encoding="utf-8"?>
<formControlPr xmlns="http://schemas.microsoft.com/office/spreadsheetml/2009/9/main" objectType="Drop" dropLines="40" dropStyle="combo" dx="39" fmlaLink="Milchsre!$B$1" fmlaRange="Milchsre!$B$3:$B$13" sel="11" val="0"/>
</file>

<file path=xl/ctrlProps/ctrlProp5.xml><?xml version="1.0" encoding="utf-8"?>
<formControlPr xmlns="http://schemas.microsoft.com/office/spreadsheetml/2009/9/main" objectType="Drop" dropLines="40" dropStyle="combo" dx="39" fmlaLink="Ascorbin!$B$1" fmlaRange="Ascorbin!$B$3:$B$20" sel="18" val="0"/>
</file>

<file path=xl/ctrlProps/ctrlProp6.xml><?xml version="1.0" encoding="utf-8"?>
<formControlPr xmlns="http://schemas.microsoft.com/office/spreadsheetml/2009/9/main" objectType="Drop" dropLines="15" dropStyle="combo" dx="39" fmlaLink="Flüchtige!$B$1" fmlaRange="Flüchtige!$B$3:$B$13" sel="11" val="0"/>
</file>

<file path=xl/ctrlProps/ctrlProp7.xml><?xml version="1.0" encoding="utf-8"?>
<formControlPr xmlns="http://schemas.microsoft.com/office/spreadsheetml/2009/9/main" objectType="Drop" dropLines="40" dropStyle="combo" dx="39" fmlaLink="Kochsalz!$B$1" fmlaRange="Kochsalz!$B$3:$B$19" sel="17" val="0"/>
</file>

<file path=xl/ctrlProps/ctrlProp8.xml><?xml version="1.0" encoding="utf-8"?>
<formControlPr xmlns="http://schemas.microsoft.com/office/spreadsheetml/2009/9/main" objectType="Drop" dropLines="15" dropStyle="combo" dx="39" fmlaLink="GSaeure!$B$21" fmlaRange="GSaeure!$B$22:$B$27" sel="6" val="0"/>
</file>

<file path=xl/ctrlProps/ctrlProp9.xml><?xml version="1.0" encoding="utf-8"?>
<formControlPr xmlns="http://schemas.microsoft.com/office/spreadsheetml/2009/9/main" objectType="Drop" dropLines="15" dropStyle="combo" dx="39" fmlaLink="Ascorbin!$B$24" fmlaRange="Ascorbin!$B$25:$B$33" sel="9"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3373" cy="7250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25400</xdr:colOff>
          <xdr:row>28</xdr:row>
          <xdr:rowOff>33867</xdr:rowOff>
        </xdr:from>
        <xdr:to>
          <xdr:col>9</xdr:col>
          <xdr:colOff>681567</xdr:colOff>
          <xdr:row>28</xdr:row>
          <xdr:rowOff>232833</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30</xdr:row>
          <xdr:rowOff>21167</xdr:rowOff>
        </xdr:from>
        <xdr:to>
          <xdr:col>9</xdr:col>
          <xdr:colOff>681567</xdr:colOff>
          <xdr:row>30</xdr:row>
          <xdr:rowOff>224367</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33</xdr:row>
          <xdr:rowOff>33867</xdr:rowOff>
        </xdr:from>
        <xdr:to>
          <xdr:col>9</xdr:col>
          <xdr:colOff>681567</xdr:colOff>
          <xdr:row>33</xdr:row>
          <xdr:rowOff>232833</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35</xdr:row>
          <xdr:rowOff>33867</xdr:rowOff>
        </xdr:from>
        <xdr:to>
          <xdr:col>9</xdr:col>
          <xdr:colOff>681567</xdr:colOff>
          <xdr:row>35</xdr:row>
          <xdr:rowOff>232833</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37</xdr:row>
          <xdr:rowOff>33867</xdr:rowOff>
        </xdr:from>
        <xdr:to>
          <xdr:col>9</xdr:col>
          <xdr:colOff>681567</xdr:colOff>
          <xdr:row>37</xdr:row>
          <xdr:rowOff>232833</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40</xdr:row>
          <xdr:rowOff>33867</xdr:rowOff>
        </xdr:from>
        <xdr:to>
          <xdr:col>9</xdr:col>
          <xdr:colOff>681567</xdr:colOff>
          <xdr:row>40</xdr:row>
          <xdr:rowOff>232833</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42</xdr:row>
          <xdr:rowOff>33867</xdr:rowOff>
        </xdr:from>
        <xdr:to>
          <xdr:col>9</xdr:col>
          <xdr:colOff>681567</xdr:colOff>
          <xdr:row>42</xdr:row>
          <xdr:rowOff>232833</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31</xdr:row>
          <xdr:rowOff>21167</xdr:rowOff>
        </xdr:from>
        <xdr:to>
          <xdr:col>9</xdr:col>
          <xdr:colOff>681567</xdr:colOff>
          <xdr:row>31</xdr:row>
          <xdr:rowOff>224367</xdr:rowOff>
        </xdr:to>
        <xdr:sp macro="" textlink="">
          <xdr:nvSpPr>
            <xdr:cNvPr id="2120" name="Drop Down 72" hidden="1">
              <a:extLst>
                <a:ext uri="{63B3BB69-23CF-44E3-9099-C40C66FF867C}">
                  <a14:compatExt spid="_x0000_s2120"/>
                </a:ext>
                <a:ext uri="{FF2B5EF4-FFF2-40B4-BE49-F238E27FC236}">
                  <a16:creationId xmlns:a16="http://schemas.microsoft.com/office/drawing/2014/main" id="{00000000-0008-0000-08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38</xdr:row>
          <xdr:rowOff>33867</xdr:rowOff>
        </xdr:from>
        <xdr:to>
          <xdr:col>9</xdr:col>
          <xdr:colOff>681567</xdr:colOff>
          <xdr:row>38</xdr:row>
          <xdr:rowOff>232833</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8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21167</xdr:colOff>
          <xdr:row>13</xdr:row>
          <xdr:rowOff>33867</xdr:rowOff>
        </xdr:from>
        <xdr:to>
          <xdr:col>10</xdr:col>
          <xdr:colOff>135467</xdr:colOff>
          <xdr:row>13</xdr:row>
          <xdr:rowOff>304800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52</xdr:row>
          <xdr:rowOff>12700</xdr:rowOff>
        </xdr:from>
        <xdr:to>
          <xdr:col>2</xdr:col>
          <xdr:colOff>402167</xdr:colOff>
          <xdr:row>52</xdr:row>
          <xdr:rowOff>203200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54</xdr:row>
          <xdr:rowOff>12700</xdr:rowOff>
        </xdr:from>
        <xdr:to>
          <xdr:col>9</xdr:col>
          <xdr:colOff>690033</xdr:colOff>
          <xdr:row>54</xdr:row>
          <xdr:rowOff>203200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56</xdr:row>
          <xdr:rowOff>0</xdr:rowOff>
        </xdr:from>
        <xdr:to>
          <xdr:col>9</xdr:col>
          <xdr:colOff>690033</xdr:colOff>
          <xdr:row>56</xdr:row>
          <xdr:rowOff>203200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57</xdr:row>
          <xdr:rowOff>21167</xdr:rowOff>
        </xdr:from>
        <xdr:to>
          <xdr:col>9</xdr:col>
          <xdr:colOff>690033</xdr:colOff>
          <xdr:row>57</xdr:row>
          <xdr:rowOff>203200</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8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59</xdr:row>
          <xdr:rowOff>12700</xdr:rowOff>
        </xdr:from>
        <xdr:to>
          <xdr:col>9</xdr:col>
          <xdr:colOff>690033</xdr:colOff>
          <xdr:row>59</xdr:row>
          <xdr:rowOff>203200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61</xdr:row>
          <xdr:rowOff>0</xdr:rowOff>
        </xdr:from>
        <xdr:to>
          <xdr:col>9</xdr:col>
          <xdr:colOff>690033</xdr:colOff>
          <xdr:row>61</xdr:row>
          <xdr:rowOff>203200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63</xdr:row>
          <xdr:rowOff>12700</xdr:rowOff>
        </xdr:from>
        <xdr:to>
          <xdr:col>9</xdr:col>
          <xdr:colOff>690033</xdr:colOff>
          <xdr:row>63</xdr:row>
          <xdr:rowOff>203200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D5302-4E4B-4908-B322-33142B463C8E}">
  <dimension ref="A1:C13"/>
  <sheetViews>
    <sheetView workbookViewId="0">
      <selection sqref="A1:C1"/>
    </sheetView>
  </sheetViews>
  <sheetFormatPr baseColWidth="10" defaultColWidth="11.41015625" defaultRowHeight="14" x14ac:dyDescent="0.45"/>
  <cols>
    <col min="1" max="2" width="27.64453125" customWidth="1"/>
    <col min="3" max="3" width="30.41015625" customWidth="1"/>
  </cols>
  <sheetData>
    <row r="1" spans="1:3" ht="30.75" customHeight="1" x14ac:dyDescent="0.45">
      <c r="A1" s="113" t="s">
        <v>117</v>
      </c>
      <c r="B1" s="114"/>
      <c r="C1" s="114"/>
    </row>
    <row r="2" spans="1:3" ht="51.95" customHeight="1" x14ac:dyDescent="0.45">
      <c r="A2" s="115" t="s">
        <v>118</v>
      </c>
      <c r="B2" s="116"/>
      <c r="C2" s="116"/>
    </row>
    <row r="3" spans="1:3" ht="74.25" customHeight="1" x14ac:dyDescent="0.45">
      <c r="A3" s="115" t="s">
        <v>119</v>
      </c>
      <c r="B3" s="115"/>
      <c r="C3" s="115"/>
    </row>
    <row r="4" spans="1:3" ht="80.45" customHeight="1" x14ac:dyDescent="0.6">
      <c r="A4" s="115" t="s">
        <v>151</v>
      </c>
      <c r="B4" s="116"/>
      <c r="C4" s="116"/>
    </row>
    <row r="5" spans="1:3" ht="30.45" customHeight="1" x14ac:dyDescent="0.5">
      <c r="A5" s="117"/>
      <c r="B5" s="117"/>
      <c r="C5" s="117"/>
    </row>
    <row r="6" spans="1:3" ht="30.45" customHeight="1" x14ac:dyDescent="0.45">
      <c r="A6" s="54" t="s">
        <v>120</v>
      </c>
    </row>
    <row r="7" spans="1:3" ht="54" customHeight="1" x14ac:dyDescent="0.45">
      <c r="A7" s="118" t="s">
        <v>121</v>
      </c>
      <c r="B7" s="119"/>
      <c r="C7" s="119"/>
    </row>
    <row r="9" spans="1:3" x14ac:dyDescent="0.45">
      <c r="A9" s="55" t="s">
        <v>122</v>
      </c>
      <c r="B9" s="55" t="s">
        <v>123</v>
      </c>
    </row>
    <row r="10" spans="1:3" ht="15.35" x14ac:dyDescent="0.45">
      <c r="A10" s="56">
        <v>1379</v>
      </c>
      <c r="B10" s="56">
        <v>1380</v>
      </c>
    </row>
    <row r="11" spans="1:3" ht="15.35" x14ac:dyDescent="0.45">
      <c r="A11" s="56">
        <v>179.34</v>
      </c>
      <c r="B11" s="56">
        <v>179</v>
      </c>
    </row>
    <row r="12" spans="1:3" ht="15.35" x14ac:dyDescent="0.45">
      <c r="A12" s="56">
        <v>80.12</v>
      </c>
      <c r="B12" s="56">
        <v>80.099999999999994</v>
      </c>
    </row>
    <row r="13" spans="1:3" ht="15.35" x14ac:dyDescent="0.45">
      <c r="A13" s="56">
        <v>7.8</v>
      </c>
      <c r="B13" s="52">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17</v>
      </c>
      <c r="H1" s="51">
        <f>COUNTA(A2:G38)</f>
        <v>0</v>
      </c>
    </row>
    <row r="2" spans="1:8" x14ac:dyDescent="0.5">
      <c r="A2" s="157"/>
      <c r="B2" s="157"/>
      <c r="C2" s="157"/>
      <c r="D2" s="157"/>
      <c r="E2" s="157"/>
      <c r="F2" s="157"/>
      <c r="G2" s="157"/>
    </row>
    <row r="3" spans="1:8" x14ac:dyDescent="0.5">
      <c r="A3" s="157"/>
      <c r="B3" s="157"/>
      <c r="C3" s="157"/>
      <c r="D3" s="157"/>
      <c r="E3" s="157"/>
      <c r="F3" s="157"/>
      <c r="G3" s="157"/>
    </row>
    <row r="4" spans="1:8" x14ac:dyDescent="0.5">
      <c r="A4" s="157"/>
      <c r="B4" s="157"/>
      <c r="C4" s="157"/>
      <c r="D4" s="157"/>
      <c r="E4" s="157"/>
      <c r="F4" s="157"/>
      <c r="G4" s="157"/>
    </row>
    <row r="5" spans="1:8" x14ac:dyDescent="0.5">
      <c r="A5" s="157"/>
      <c r="B5" s="157"/>
      <c r="C5" s="157"/>
      <c r="D5" s="157"/>
      <c r="E5" s="157"/>
      <c r="F5" s="157"/>
      <c r="G5" s="157"/>
    </row>
    <row r="6" spans="1:8" x14ac:dyDescent="0.5">
      <c r="A6" s="157"/>
      <c r="B6" s="157"/>
      <c r="C6" s="157"/>
      <c r="D6" s="157"/>
      <c r="E6" s="157"/>
      <c r="F6" s="157"/>
      <c r="G6" s="157"/>
    </row>
    <row r="7" spans="1:8" x14ac:dyDescent="0.5">
      <c r="A7" s="157"/>
      <c r="B7" s="157"/>
      <c r="C7" s="157"/>
      <c r="D7" s="157"/>
      <c r="E7" s="157"/>
      <c r="F7" s="157"/>
      <c r="G7" s="157"/>
    </row>
    <row r="8" spans="1:8" x14ac:dyDescent="0.5">
      <c r="A8" s="157"/>
      <c r="B8" s="157"/>
      <c r="C8" s="157"/>
      <c r="D8" s="157"/>
      <c r="E8" s="157"/>
      <c r="F8" s="157"/>
      <c r="G8" s="157"/>
    </row>
    <row r="9" spans="1:8" x14ac:dyDescent="0.5">
      <c r="A9" s="157"/>
      <c r="B9" s="157"/>
      <c r="C9" s="157"/>
      <c r="D9" s="157"/>
      <c r="E9" s="157"/>
      <c r="F9" s="157"/>
      <c r="G9" s="157"/>
    </row>
    <row r="10" spans="1:8" x14ac:dyDescent="0.5">
      <c r="A10" s="157"/>
      <c r="B10" s="157"/>
      <c r="C10" s="157"/>
      <c r="D10" s="157"/>
      <c r="E10" s="157"/>
      <c r="F10" s="157"/>
      <c r="G10" s="157"/>
    </row>
    <row r="11" spans="1:8" x14ac:dyDescent="0.5">
      <c r="A11" s="157"/>
      <c r="B11" s="157"/>
      <c r="C11" s="157"/>
      <c r="D11" s="157"/>
      <c r="E11" s="157"/>
      <c r="F11" s="157"/>
      <c r="G11" s="157"/>
    </row>
    <row r="12" spans="1:8" x14ac:dyDescent="0.5">
      <c r="A12" s="157"/>
      <c r="B12" s="157"/>
      <c r="C12" s="157"/>
      <c r="D12" s="157"/>
      <c r="E12" s="157"/>
      <c r="F12" s="157"/>
      <c r="G12" s="157"/>
    </row>
    <row r="13" spans="1:8" x14ac:dyDescent="0.5">
      <c r="A13" s="157"/>
      <c r="B13" s="157"/>
      <c r="C13" s="157"/>
      <c r="D13" s="157"/>
      <c r="E13" s="157"/>
      <c r="F13" s="157"/>
      <c r="G13" s="157"/>
    </row>
    <row r="14" spans="1:8" x14ac:dyDescent="0.5">
      <c r="A14" s="157"/>
      <c r="B14" s="157"/>
      <c r="C14" s="157"/>
      <c r="D14" s="157"/>
      <c r="E14" s="157"/>
      <c r="F14" s="157"/>
      <c r="G14" s="157"/>
    </row>
    <row r="15" spans="1:8" x14ac:dyDescent="0.5">
      <c r="A15" s="157"/>
      <c r="B15" s="157"/>
      <c r="C15" s="157"/>
      <c r="D15" s="157"/>
      <c r="E15" s="157"/>
      <c r="F15" s="157"/>
      <c r="G15" s="157"/>
    </row>
    <row r="16" spans="1:8" x14ac:dyDescent="0.5">
      <c r="A16" s="157"/>
      <c r="B16" s="157"/>
      <c r="C16" s="157"/>
      <c r="D16" s="157"/>
      <c r="E16" s="157"/>
      <c r="F16" s="157"/>
      <c r="G16" s="157"/>
    </row>
    <row r="17" spans="1:7" x14ac:dyDescent="0.5">
      <c r="A17" s="157"/>
      <c r="B17" s="157"/>
      <c r="C17" s="157"/>
      <c r="D17" s="157"/>
      <c r="E17" s="157"/>
      <c r="F17" s="157"/>
      <c r="G17" s="157"/>
    </row>
    <row r="18" spans="1:7" x14ac:dyDescent="0.5">
      <c r="A18" s="157"/>
      <c r="B18" s="157"/>
      <c r="C18" s="157"/>
      <c r="D18" s="157"/>
      <c r="E18" s="157"/>
      <c r="F18" s="157"/>
      <c r="G18" s="157"/>
    </row>
    <row r="19" spans="1:7" x14ac:dyDescent="0.5">
      <c r="A19" s="157"/>
      <c r="B19" s="157"/>
      <c r="C19" s="157"/>
      <c r="D19" s="157"/>
      <c r="E19" s="157"/>
      <c r="F19" s="157"/>
      <c r="G19" s="157"/>
    </row>
    <row r="20" spans="1:7" x14ac:dyDescent="0.5">
      <c r="A20" s="157"/>
      <c r="B20" s="157"/>
      <c r="C20" s="157"/>
      <c r="D20" s="157"/>
      <c r="E20" s="157"/>
      <c r="F20" s="157"/>
      <c r="G20" s="157"/>
    </row>
    <row r="21" spans="1:7" x14ac:dyDescent="0.5">
      <c r="A21" s="157"/>
      <c r="B21" s="157"/>
      <c r="C21" s="157"/>
      <c r="D21" s="157"/>
      <c r="E21" s="157"/>
      <c r="F21" s="157"/>
      <c r="G21" s="157"/>
    </row>
    <row r="22" spans="1:7" x14ac:dyDescent="0.5">
      <c r="A22" s="157"/>
      <c r="B22" s="157"/>
      <c r="C22" s="157"/>
      <c r="D22" s="157"/>
      <c r="E22" s="157"/>
      <c r="F22" s="157"/>
      <c r="G22" s="157"/>
    </row>
    <row r="23" spans="1:7" x14ac:dyDescent="0.5">
      <c r="A23" s="157"/>
      <c r="B23" s="157"/>
      <c r="C23" s="157"/>
      <c r="D23" s="157"/>
      <c r="E23" s="157"/>
      <c r="F23" s="157"/>
      <c r="G23" s="157"/>
    </row>
    <row r="24" spans="1:7" x14ac:dyDescent="0.5">
      <c r="A24" s="157"/>
      <c r="B24" s="157"/>
      <c r="C24" s="157"/>
      <c r="D24" s="157"/>
      <c r="E24" s="157"/>
      <c r="F24" s="157"/>
      <c r="G24" s="157"/>
    </row>
    <row r="25" spans="1:7" x14ac:dyDescent="0.5">
      <c r="A25" s="157"/>
      <c r="B25" s="157"/>
      <c r="C25" s="157"/>
      <c r="D25" s="157"/>
      <c r="E25" s="157"/>
      <c r="F25" s="157"/>
      <c r="G25" s="157"/>
    </row>
    <row r="26" spans="1:7" x14ac:dyDescent="0.5">
      <c r="A26" s="157"/>
      <c r="B26" s="157"/>
      <c r="C26" s="157"/>
      <c r="D26" s="157"/>
      <c r="E26" s="157"/>
      <c r="F26" s="157"/>
      <c r="G26" s="157"/>
    </row>
    <row r="27" spans="1:7" x14ac:dyDescent="0.5">
      <c r="A27" s="157"/>
      <c r="B27" s="157"/>
      <c r="C27" s="157"/>
      <c r="D27" s="157"/>
      <c r="E27" s="157"/>
      <c r="F27" s="157"/>
      <c r="G27" s="157"/>
    </row>
    <row r="28" spans="1:7" x14ac:dyDescent="0.5">
      <c r="A28" s="157"/>
      <c r="B28" s="157"/>
      <c r="C28" s="157"/>
      <c r="D28" s="157"/>
      <c r="E28" s="157"/>
      <c r="F28" s="157"/>
      <c r="G28" s="157"/>
    </row>
    <row r="29" spans="1:7" x14ac:dyDescent="0.5">
      <c r="A29" s="157"/>
      <c r="B29" s="157"/>
      <c r="C29" s="157"/>
      <c r="D29" s="157"/>
      <c r="E29" s="157"/>
      <c r="F29" s="157"/>
      <c r="G29" s="157"/>
    </row>
    <row r="30" spans="1:7" x14ac:dyDescent="0.5">
      <c r="A30" s="157"/>
      <c r="B30" s="157"/>
      <c r="C30" s="157"/>
      <c r="D30" s="157"/>
      <c r="E30" s="157"/>
      <c r="F30" s="157"/>
      <c r="G30" s="157"/>
    </row>
    <row r="31" spans="1:7" x14ac:dyDescent="0.5">
      <c r="A31" s="157"/>
      <c r="B31" s="157"/>
      <c r="C31" s="157"/>
      <c r="D31" s="157"/>
      <c r="E31" s="157"/>
      <c r="F31" s="157"/>
      <c r="G31" s="157"/>
    </row>
    <row r="32" spans="1:7" x14ac:dyDescent="0.5">
      <c r="A32" s="157"/>
      <c r="B32" s="157"/>
      <c r="C32" s="157"/>
      <c r="D32" s="157"/>
      <c r="E32" s="157"/>
      <c r="F32" s="157"/>
      <c r="G32" s="157"/>
    </row>
    <row r="33" spans="1:7" x14ac:dyDescent="0.5">
      <c r="A33" s="157"/>
      <c r="B33" s="157"/>
      <c r="C33" s="157"/>
      <c r="D33" s="157"/>
      <c r="E33" s="157"/>
      <c r="F33" s="157"/>
      <c r="G33" s="157"/>
    </row>
    <row r="34" spans="1:7" x14ac:dyDescent="0.5">
      <c r="A34" s="157"/>
      <c r="B34" s="157"/>
      <c r="C34" s="157"/>
      <c r="D34" s="157"/>
      <c r="E34" s="157"/>
      <c r="F34" s="157"/>
      <c r="G34" s="157"/>
    </row>
    <row r="35" spans="1:7" x14ac:dyDescent="0.5">
      <c r="A35" s="157"/>
      <c r="B35" s="157"/>
      <c r="C35" s="157"/>
      <c r="D35" s="157"/>
      <c r="E35" s="157"/>
      <c r="F35" s="157"/>
      <c r="G35" s="157"/>
    </row>
    <row r="36" spans="1:7" x14ac:dyDescent="0.5">
      <c r="A36" s="157"/>
      <c r="B36" s="157"/>
      <c r="C36" s="157"/>
      <c r="D36" s="157"/>
      <c r="E36" s="157"/>
      <c r="F36" s="157"/>
      <c r="G36" s="157"/>
    </row>
    <row r="37" spans="1:7" x14ac:dyDescent="0.5">
      <c r="A37" s="157"/>
      <c r="B37" s="157"/>
      <c r="C37" s="157"/>
      <c r="D37" s="157"/>
      <c r="E37" s="157"/>
      <c r="F37" s="157"/>
      <c r="G37" s="157"/>
    </row>
    <row r="38" spans="1:7" x14ac:dyDescent="0.5">
      <c r="A38" s="157"/>
      <c r="B38" s="157"/>
      <c r="C38" s="157"/>
      <c r="D38" s="157"/>
      <c r="E38" s="157"/>
      <c r="F38" s="157"/>
      <c r="G38" s="157"/>
    </row>
  </sheetData>
  <sheetProtection algorithmName="SHA-512" hashValue="fxTshjQzrjyvUKkydJt7rwodWWcG9ygaUxumD++iVk3McvNlyLgwIt+XsIEKO/UrsToqkKxkx66rVtzkmt6arQ==" saltValue="dvtLJndanXzQ1ToltvTY4w==" spinCount="100000" sheet="1" objects="1" scenarios="1"/>
  <mergeCells count="37">
    <mergeCell ref="A2:G2"/>
    <mergeCell ref="A3:G3"/>
    <mergeCell ref="A4:G4"/>
    <mergeCell ref="A5:G5"/>
    <mergeCell ref="A14:G14"/>
    <mergeCell ref="A10:G10"/>
    <mergeCell ref="A11:G11"/>
    <mergeCell ref="A6:G6"/>
    <mergeCell ref="A7:G7"/>
    <mergeCell ref="A8:G8"/>
    <mergeCell ref="A9:G9"/>
    <mergeCell ref="A15:G15"/>
    <mergeCell ref="A16:G16"/>
    <mergeCell ref="A17:G17"/>
    <mergeCell ref="A12:G12"/>
    <mergeCell ref="A13:G13"/>
    <mergeCell ref="A22:G22"/>
    <mergeCell ref="A23:G23"/>
    <mergeCell ref="A24:G24"/>
    <mergeCell ref="A25:G25"/>
    <mergeCell ref="A18:G18"/>
    <mergeCell ref="A19:G19"/>
    <mergeCell ref="A20:G20"/>
    <mergeCell ref="A21:G21"/>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72"/>
  <sheetViews>
    <sheetView workbookViewId="0">
      <pane xSplit="1" ySplit="1" topLeftCell="B38" activePane="bottomRight" state="frozen"/>
      <selection activeCell="B53" sqref="B53:B70"/>
      <selection pane="topRight" activeCell="B53" sqref="B53:B70"/>
      <selection pane="bottomLeft" activeCell="B53" sqref="B53:B70"/>
      <selection pane="bottomRight" activeCell="B53" sqref="B53:B70"/>
    </sheetView>
  </sheetViews>
  <sheetFormatPr baseColWidth="10" defaultColWidth="11.41015625" defaultRowHeight="14" x14ac:dyDescent="0.45"/>
  <cols>
    <col min="1" max="1" width="16.41015625" style="64" bestFit="1" customWidth="1"/>
    <col min="2" max="2" width="54.41015625" style="64" bestFit="1" customWidth="1"/>
    <col min="3" max="3" width="6.64453125" style="65" customWidth="1"/>
    <col min="4" max="16384" width="11.41015625" style="64"/>
  </cols>
  <sheetData>
    <row r="1" spans="1:3" x14ac:dyDescent="0.45">
      <c r="A1" s="64" t="s">
        <v>162</v>
      </c>
      <c r="B1" s="64" t="s">
        <v>163</v>
      </c>
    </row>
    <row r="2" spans="1:3" x14ac:dyDescent="0.45">
      <c r="A2" s="66" t="s">
        <v>164</v>
      </c>
      <c r="B2" s="67">
        <v>8</v>
      </c>
      <c r="C2" s="68"/>
    </row>
    <row r="3" spans="1:3" x14ac:dyDescent="0.45">
      <c r="A3" s="64">
        <v>1</v>
      </c>
      <c r="B3" s="64" t="s">
        <v>220</v>
      </c>
    </row>
    <row r="4" spans="1:3" x14ac:dyDescent="0.45">
      <c r="A4" s="64">
        <v>2</v>
      </c>
      <c r="B4" s="64" t="s">
        <v>221</v>
      </c>
    </row>
    <row r="5" spans="1:3" x14ac:dyDescent="0.45">
      <c r="A5" s="64">
        <v>3</v>
      </c>
      <c r="B5" s="64" t="s">
        <v>222</v>
      </c>
    </row>
    <row r="6" spans="1:3" x14ac:dyDescent="0.45">
      <c r="A6" s="64">
        <v>4</v>
      </c>
      <c r="B6" s="64" t="s">
        <v>223</v>
      </c>
    </row>
    <row r="7" spans="1:3" x14ac:dyDescent="0.45">
      <c r="A7" s="64">
        <v>5</v>
      </c>
      <c r="B7" s="64" t="s">
        <v>224</v>
      </c>
    </row>
    <row r="8" spans="1:3" x14ac:dyDescent="0.45">
      <c r="A8" s="64">
        <v>6</v>
      </c>
      <c r="B8" s="64" t="s">
        <v>225</v>
      </c>
    </row>
    <row r="9" spans="1:3" x14ac:dyDescent="0.45">
      <c r="A9" s="64">
        <v>7</v>
      </c>
      <c r="B9" s="64" t="s">
        <v>226</v>
      </c>
    </row>
    <row r="10" spans="1:3" x14ac:dyDescent="0.45">
      <c r="A10" s="64">
        <v>8</v>
      </c>
    </row>
    <row r="13" spans="1:3" x14ac:dyDescent="0.45">
      <c r="A13" s="66" t="s">
        <v>165</v>
      </c>
      <c r="B13" s="67">
        <v>8</v>
      </c>
      <c r="C13" s="68"/>
    </row>
    <row r="14" spans="1:3" x14ac:dyDescent="0.45">
      <c r="A14" s="64">
        <v>1</v>
      </c>
      <c r="B14" s="64" t="s">
        <v>166</v>
      </c>
    </row>
    <row r="15" spans="1:3" x14ac:dyDescent="0.45">
      <c r="A15" s="64">
        <v>2</v>
      </c>
      <c r="B15" s="64" t="s">
        <v>167</v>
      </c>
    </row>
    <row r="16" spans="1:3" x14ac:dyDescent="0.45">
      <c r="A16" s="64">
        <v>3</v>
      </c>
      <c r="B16" s="64" t="s">
        <v>168</v>
      </c>
    </row>
    <row r="17" spans="1:3" x14ac:dyDescent="0.45">
      <c r="A17" s="64">
        <v>4</v>
      </c>
      <c r="B17" s="64" t="s">
        <v>169</v>
      </c>
    </row>
    <row r="18" spans="1:3" x14ac:dyDescent="0.45">
      <c r="A18" s="64">
        <v>5</v>
      </c>
      <c r="B18" s="64" t="s">
        <v>170</v>
      </c>
    </row>
    <row r="19" spans="1:3" x14ac:dyDescent="0.45">
      <c r="A19" s="64">
        <v>6</v>
      </c>
      <c r="B19" s="64" t="s">
        <v>171</v>
      </c>
    </row>
    <row r="20" spans="1:3" x14ac:dyDescent="0.45">
      <c r="A20" s="64">
        <v>7</v>
      </c>
      <c r="B20" s="64" t="s">
        <v>172</v>
      </c>
    </row>
    <row r="21" spans="1:3" x14ac:dyDescent="0.45">
      <c r="A21" s="64">
        <v>8</v>
      </c>
    </row>
    <row r="24" spans="1:3" x14ac:dyDescent="0.45">
      <c r="A24" s="64" t="s">
        <v>173</v>
      </c>
      <c r="B24" s="67">
        <v>6</v>
      </c>
      <c r="C24" s="68">
        <v>6</v>
      </c>
    </row>
    <row r="25" spans="1:3" x14ac:dyDescent="0.45">
      <c r="A25" s="64">
        <v>1</v>
      </c>
      <c r="B25" s="64" t="s">
        <v>174</v>
      </c>
    </row>
    <row r="26" spans="1:3" ht="16" x14ac:dyDescent="0.6">
      <c r="A26" s="64">
        <v>2</v>
      </c>
      <c r="B26" s="64" t="s">
        <v>175</v>
      </c>
    </row>
    <row r="27" spans="1:3" ht="16" x14ac:dyDescent="0.6">
      <c r="A27" s="64">
        <v>3</v>
      </c>
      <c r="B27" s="64" t="s">
        <v>176</v>
      </c>
    </row>
    <row r="28" spans="1:3" x14ac:dyDescent="0.45">
      <c r="A28" s="64">
        <v>4</v>
      </c>
      <c r="B28" s="64" t="s">
        <v>177</v>
      </c>
    </row>
    <row r="29" spans="1:3" x14ac:dyDescent="0.45">
      <c r="A29" s="64">
        <v>5</v>
      </c>
      <c r="B29" s="64" t="s">
        <v>178</v>
      </c>
    </row>
    <row r="30" spans="1:3" x14ac:dyDescent="0.45">
      <c r="A30" s="64">
        <v>6</v>
      </c>
    </row>
    <row r="33" spans="1:3" x14ac:dyDescent="0.45">
      <c r="A33" s="64" t="s">
        <v>179</v>
      </c>
      <c r="B33" s="67">
        <v>4</v>
      </c>
      <c r="C33" s="68"/>
    </row>
    <row r="34" spans="1:3" ht="16" x14ac:dyDescent="0.6">
      <c r="A34" s="64">
        <v>1</v>
      </c>
      <c r="B34" s="64" t="s">
        <v>180</v>
      </c>
    </row>
    <row r="35" spans="1:3" x14ac:dyDescent="0.45">
      <c r="A35" s="64">
        <v>2</v>
      </c>
      <c r="B35" s="64" t="s">
        <v>181</v>
      </c>
    </row>
    <row r="36" spans="1:3" x14ac:dyDescent="0.45">
      <c r="A36" s="64">
        <v>3</v>
      </c>
      <c r="B36" s="64" t="s">
        <v>182</v>
      </c>
    </row>
    <row r="37" spans="1:3" x14ac:dyDescent="0.45">
      <c r="A37" s="64">
        <v>4</v>
      </c>
    </row>
    <row r="40" spans="1:3" x14ac:dyDescent="0.45">
      <c r="A40" s="66" t="s">
        <v>183</v>
      </c>
      <c r="B40" s="67">
        <v>9</v>
      </c>
      <c r="C40" s="68"/>
    </row>
    <row r="41" spans="1:3" x14ac:dyDescent="0.45">
      <c r="A41" s="64">
        <v>1</v>
      </c>
      <c r="B41" s="64" t="s">
        <v>184</v>
      </c>
    </row>
    <row r="42" spans="1:3" x14ac:dyDescent="0.45">
      <c r="A42" s="64">
        <v>2</v>
      </c>
      <c r="B42" s="64" t="s">
        <v>185</v>
      </c>
    </row>
    <row r="43" spans="1:3" x14ac:dyDescent="0.45">
      <c r="A43" s="64">
        <v>3</v>
      </c>
      <c r="B43" s="64" t="s">
        <v>186</v>
      </c>
    </row>
    <row r="44" spans="1:3" x14ac:dyDescent="0.45">
      <c r="A44" s="64">
        <v>4</v>
      </c>
      <c r="B44" s="64" t="s">
        <v>187</v>
      </c>
    </row>
    <row r="45" spans="1:3" x14ac:dyDescent="0.45">
      <c r="A45" s="64">
        <v>5</v>
      </c>
      <c r="B45" s="64" t="s">
        <v>188</v>
      </c>
    </row>
    <row r="46" spans="1:3" x14ac:dyDescent="0.45">
      <c r="A46" s="64">
        <v>6</v>
      </c>
      <c r="B46" s="64" t="s">
        <v>189</v>
      </c>
    </row>
    <row r="47" spans="1:3" x14ac:dyDescent="0.45">
      <c r="A47" s="64">
        <v>7</v>
      </c>
      <c r="B47" s="64" t="s">
        <v>190</v>
      </c>
    </row>
    <row r="48" spans="1:3" x14ac:dyDescent="0.45">
      <c r="A48" s="64">
        <v>8</v>
      </c>
      <c r="B48" s="64" t="s">
        <v>4</v>
      </c>
    </row>
    <row r="49" spans="1:3" x14ac:dyDescent="0.45">
      <c r="A49" s="64">
        <v>9</v>
      </c>
    </row>
    <row r="52" spans="1:3" x14ac:dyDescent="0.45">
      <c r="A52" s="64" t="s">
        <v>191</v>
      </c>
      <c r="B52" s="67">
        <v>20</v>
      </c>
      <c r="C52" s="68"/>
    </row>
    <row r="53" spans="1:3" x14ac:dyDescent="0.45">
      <c r="A53" s="64">
        <v>1</v>
      </c>
      <c r="B53" s="64" t="s">
        <v>192</v>
      </c>
    </row>
    <row r="54" spans="1:3" x14ac:dyDescent="0.45">
      <c r="A54" s="64">
        <v>2</v>
      </c>
      <c r="B54" s="64" t="s">
        <v>193</v>
      </c>
    </row>
    <row r="55" spans="1:3" x14ac:dyDescent="0.45">
      <c r="A55" s="64">
        <v>3</v>
      </c>
      <c r="B55" s="64" t="s">
        <v>194</v>
      </c>
    </row>
    <row r="56" spans="1:3" x14ac:dyDescent="0.45">
      <c r="A56" s="64">
        <v>4</v>
      </c>
      <c r="B56" s="64" t="s">
        <v>195</v>
      </c>
    </row>
    <row r="57" spans="1:3" x14ac:dyDescent="0.45">
      <c r="A57" s="64">
        <v>5</v>
      </c>
      <c r="B57" s="64" t="s">
        <v>196</v>
      </c>
    </row>
    <row r="58" spans="1:3" x14ac:dyDescent="0.45">
      <c r="A58" s="64">
        <v>6</v>
      </c>
      <c r="B58" s="64" t="s">
        <v>197</v>
      </c>
    </row>
    <row r="59" spans="1:3" x14ac:dyDescent="0.45">
      <c r="A59" s="64">
        <v>7</v>
      </c>
      <c r="B59" s="64" t="s">
        <v>198</v>
      </c>
    </row>
    <row r="60" spans="1:3" x14ac:dyDescent="0.45">
      <c r="A60" s="64">
        <v>8</v>
      </c>
      <c r="B60" s="64" t="s">
        <v>199</v>
      </c>
    </row>
    <row r="61" spans="1:3" x14ac:dyDescent="0.45">
      <c r="A61" s="64">
        <v>9</v>
      </c>
      <c r="B61" s="64" t="s">
        <v>200</v>
      </c>
    </row>
    <row r="62" spans="1:3" s="65" customFormat="1" x14ac:dyDescent="0.45">
      <c r="A62" s="64">
        <v>10</v>
      </c>
      <c r="B62" s="64" t="s">
        <v>201</v>
      </c>
    </row>
    <row r="63" spans="1:3" s="65" customFormat="1" x14ac:dyDescent="0.45">
      <c r="A63" s="64">
        <v>11</v>
      </c>
      <c r="B63" s="64" t="s">
        <v>202</v>
      </c>
    </row>
    <row r="64" spans="1:3" s="65" customFormat="1" x14ac:dyDescent="0.45">
      <c r="A64" s="64">
        <v>12</v>
      </c>
      <c r="B64" s="64" t="s">
        <v>203</v>
      </c>
    </row>
    <row r="65" spans="1:2" s="65" customFormat="1" x14ac:dyDescent="0.45">
      <c r="A65" s="64">
        <v>13</v>
      </c>
      <c r="B65" s="64" t="s">
        <v>204</v>
      </c>
    </row>
    <row r="66" spans="1:2" s="65" customFormat="1" x14ac:dyDescent="0.45">
      <c r="A66" s="64">
        <v>14</v>
      </c>
      <c r="B66" s="64" t="s">
        <v>205</v>
      </c>
    </row>
    <row r="67" spans="1:2" s="65" customFormat="1" x14ac:dyDescent="0.45">
      <c r="A67" s="64">
        <v>15</v>
      </c>
      <c r="B67" s="64" t="s">
        <v>206</v>
      </c>
    </row>
    <row r="68" spans="1:2" s="65" customFormat="1" x14ac:dyDescent="0.45">
      <c r="A68" s="64">
        <v>16</v>
      </c>
      <c r="B68" s="69" t="s">
        <v>207</v>
      </c>
    </row>
    <row r="69" spans="1:2" s="65" customFormat="1" x14ac:dyDescent="0.45">
      <c r="A69" s="64">
        <v>17</v>
      </c>
      <c r="B69" s="69" t="s">
        <v>208</v>
      </c>
    </row>
    <row r="70" spans="1:2" s="65" customFormat="1" x14ac:dyDescent="0.45">
      <c r="A70" s="64">
        <v>18</v>
      </c>
      <c r="B70" s="64" t="s">
        <v>256</v>
      </c>
    </row>
    <row r="71" spans="1:2" s="65" customFormat="1" x14ac:dyDescent="0.45">
      <c r="A71" s="64">
        <v>19</v>
      </c>
      <c r="B71" s="64" t="s">
        <v>4</v>
      </c>
    </row>
    <row r="72" spans="1:2" x14ac:dyDescent="0.45">
      <c r="A72" s="64">
        <v>20</v>
      </c>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2"/>
  <sheetViews>
    <sheetView workbookViewId="0">
      <selection activeCell="B53" sqref="B53:B70"/>
    </sheetView>
  </sheetViews>
  <sheetFormatPr baseColWidth="10" defaultColWidth="11.41015625" defaultRowHeight="15.35" x14ac:dyDescent="0.5"/>
  <cols>
    <col min="1" max="1" width="24.41015625" style="16" customWidth="1"/>
    <col min="2" max="2" width="55.234375" style="17" customWidth="1"/>
    <col min="3" max="16384" width="11.41015625" style="16"/>
  </cols>
  <sheetData>
    <row r="1" spans="1:3" ht="15.7" thickBot="1" x14ac:dyDescent="0.55000000000000004">
      <c r="A1" s="28" t="s">
        <v>30</v>
      </c>
      <c r="B1" s="27">
        <v>10</v>
      </c>
      <c r="C1" s="16">
        <f>MAX($A$3:$A$12)-1</f>
        <v>9</v>
      </c>
    </row>
    <row r="2" spans="1:3" ht="15.7" thickTop="1" x14ac:dyDescent="0.45">
      <c r="A2" s="35"/>
      <c r="B2" s="23" t="s">
        <v>26</v>
      </c>
      <c r="C2" s="16" t="s">
        <v>28</v>
      </c>
    </row>
    <row r="3" spans="1:3" x14ac:dyDescent="0.5">
      <c r="A3" s="22">
        <v>1</v>
      </c>
      <c r="B3" s="19" t="s">
        <v>40</v>
      </c>
      <c r="C3" s="37"/>
    </row>
    <row r="4" spans="1:3" x14ac:dyDescent="0.5">
      <c r="A4" s="22">
        <v>2</v>
      </c>
      <c r="B4" s="19" t="s">
        <v>41</v>
      </c>
      <c r="C4" s="17" t="s">
        <v>29</v>
      </c>
    </row>
    <row r="5" spans="1:3" x14ac:dyDescent="0.5">
      <c r="A5" s="22">
        <v>3</v>
      </c>
      <c r="B5" s="19" t="s">
        <v>38</v>
      </c>
      <c r="C5" s="17"/>
    </row>
    <row r="6" spans="1:3" x14ac:dyDescent="0.5">
      <c r="A6" s="22">
        <v>4</v>
      </c>
      <c r="B6" s="19" t="s">
        <v>39</v>
      </c>
      <c r="C6" s="17" t="s">
        <v>29</v>
      </c>
    </row>
    <row r="7" spans="1:3" x14ac:dyDescent="0.5">
      <c r="A7" s="22">
        <v>5</v>
      </c>
      <c r="B7" s="19" t="s">
        <v>34</v>
      </c>
      <c r="C7" s="38"/>
    </row>
    <row r="8" spans="1:3" x14ac:dyDescent="0.5">
      <c r="A8" s="22">
        <v>6</v>
      </c>
      <c r="B8" s="19" t="s">
        <v>104</v>
      </c>
      <c r="C8" s="38"/>
    </row>
    <row r="9" spans="1:3" x14ac:dyDescent="0.5">
      <c r="A9" s="22">
        <v>7</v>
      </c>
      <c r="B9" s="19" t="s">
        <v>251</v>
      </c>
      <c r="C9" s="38"/>
    </row>
    <row r="10" spans="1:3" x14ac:dyDescent="0.5">
      <c r="A10" s="22">
        <v>8</v>
      </c>
      <c r="B10" s="19" t="s">
        <v>252</v>
      </c>
      <c r="C10" s="38" t="s">
        <v>29</v>
      </c>
    </row>
    <row r="11" spans="1:3" x14ac:dyDescent="0.45">
      <c r="A11" s="22">
        <v>9</v>
      </c>
      <c r="B11" s="19" t="s">
        <v>4</v>
      </c>
      <c r="C11" s="36"/>
    </row>
    <row r="12" spans="1:3" x14ac:dyDescent="0.45">
      <c r="A12" s="22">
        <v>10</v>
      </c>
      <c r="B12" s="1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7"/>
  <sheetViews>
    <sheetView workbookViewId="0">
      <selection activeCell="B53" sqref="B53:B70"/>
    </sheetView>
  </sheetViews>
  <sheetFormatPr baseColWidth="10" defaultColWidth="11.41015625" defaultRowHeight="15.35" x14ac:dyDescent="0.5"/>
  <cols>
    <col min="1" max="1" width="13.234375" style="17" customWidth="1"/>
    <col min="2" max="2" width="62.76171875" style="17" customWidth="1"/>
    <col min="3" max="16384" width="11.41015625" style="17"/>
  </cols>
  <sheetData>
    <row r="1" spans="1:3" ht="61.7" thickBot="1" x14ac:dyDescent="0.55000000000000004">
      <c r="A1" s="24" t="s">
        <v>56</v>
      </c>
      <c r="B1" s="27">
        <v>10</v>
      </c>
      <c r="C1" s="17">
        <f>MAX($A$3:$A$12)-1</f>
        <v>9</v>
      </c>
    </row>
    <row r="2" spans="1:3" ht="15.7" thickTop="1" x14ac:dyDescent="0.5">
      <c r="A2" s="23" t="s">
        <v>25</v>
      </c>
      <c r="B2" s="23" t="s">
        <v>26</v>
      </c>
      <c r="C2" s="17" t="s">
        <v>27</v>
      </c>
    </row>
    <row r="3" spans="1:3" x14ac:dyDescent="0.5">
      <c r="A3" s="22">
        <v>1</v>
      </c>
      <c r="B3" s="22" t="s">
        <v>42</v>
      </c>
      <c r="C3" s="25"/>
    </row>
    <row r="4" spans="1:3" x14ac:dyDescent="0.5">
      <c r="A4" s="22">
        <v>2</v>
      </c>
      <c r="B4" s="22" t="s">
        <v>43</v>
      </c>
      <c r="C4" s="16" t="s">
        <v>29</v>
      </c>
    </row>
    <row r="5" spans="1:3" x14ac:dyDescent="0.5">
      <c r="A5" s="22">
        <v>3</v>
      </c>
      <c r="B5" s="22" t="s">
        <v>46</v>
      </c>
      <c r="C5" s="16"/>
    </row>
    <row r="6" spans="1:3" x14ac:dyDescent="0.5">
      <c r="A6" s="22">
        <v>4</v>
      </c>
      <c r="B6" s="22" t="s">
        <v>47</v>
      </c>
      <c r="C6" s="16" t="s">
        <v>29</v>
      </c>
    </row>
    <row r="7" spans="1:3" x14ac:dyDescent="0.5">
      <c r="A7" s="22">
        <v>5</v>
      </c>
      <c r="B7" s="22" t="s">
        <v>103</v>
      </c>
      <c r="C7" s="16"/>
    </row>
    <row r="8" spans="1:3" x14ac:dyDescent="0.5">
      <c r="A8" s="22">
        <v>6</v>
      </c>
      <c r="B8" s="48" t="s">
        <v>238</v>
      </c>
      <c r="C8" s="16"/>
    </row>
    <row r="9" spans="1:3" x14ac:dyDescent="0.5">
      <c r="A9" s="22">
        <v>7</v>
      </c>
      <c r="B9" s="22" t="s">
        <v>253</v>
      </c>
      <c r="C9" s="25"/>
    </row>
    <row r="10" spans="1:3" x14ac:dyDescent="0.5">
      <c r="A10" s="22">
        <v>8</v>
      </c>
      <c r="B10" s="22" t="s">
        <v>254</v>
      </c>
      <c r="C10" s="16" t="s">
        <v>29</v>
      </c>
    </row>
    <row r="11" spans="1:3" x14ac:dyDescent="0.5">
      <c r="A11" s="22">
        <v>9</v>
      </c>
      <c r="B11" s="22" t="s">
        <v>4</v>
      </c>
    </row>
    <row r="12" spans="1:3" x14ac:dyDescent="0.5">
      <c r="A12" s="22">
        <v>10</v>
      </c>
      <c r="B12" s="22"/>
    </row>
    <row r="21" spans="1:3" x14ac:dyDescent="0.5">
      <c r="A21" s="16" t="s">
        <v>85</v>
      </c>
      <c r="B21" s="17">
        <v>6</v>
      </c>
      <c r="C21" s="16">
        <f>MAX($A$22:$A$27)-1</f>
        <v>5</v>
      </c>
    </row>
    <row r="22" spans="1:3" x14ac:dyDescent="0.5">
      <c r="A22" s="16">
        <v>1</v>
      </c>
      <c r="B22" s="17" t="s">
        <v>86</v>
      </c>
      <c r="C22" s="16"/>
    </row>
    <row r="23" spans="1:3" x14ac:dyDescent="0.5">
      <c r="A23" s="16">
        <v>2</v>
      </c>
      <c r="B23" s="17" t="s">
        <v>87</v>
      </c>
      <c r="C23" s="16"/>
    </row>
    <row r="24" spans="1:3" x14ac:dyDescent="0.5">
      <c r="A24" s="16">
        <v>3</v>
      </c>
      <c r="B24" s="17" t="s">
        <v>88</v>
      </c>
      <c r="C24" s="16"/>
    </row>
    <row r="25" spans="1:3" x14ac:dyDescent="0.5">
      <c r="A25" s="16">
        <v>4</v>
      </c>
      <c r="B25" s="17" t="s">
        <v>255</v>
      </c>
      <c r="C25" s="16"/>
    </row>
    <row r="26" spans="1:3" x14ac:dyDescent="0.5">
      <c r="A26" s="16">
        <v>5</v>
      </c>
      <c r="B26" s="17" t="s">
        <v>90</v>
      </c>
      <c r="C26" s="16"/>
    </row>
    <row r="27" spans="1:3" x14ac:dyDescent="0.5">
      <c r="A27" s="16">
        <v>6</v>
      </c>
      <c r="C27"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3"/>
  <sheetViews>
    <sheetView workbookViewId="0">
      <selection activeCell="B53" sqref="B53:B70"/>
    </sheetView>
  </sheetViews>
  <sheetFormatPr baseColWidth="10" defaultColWidth="11.41015625" defaultRowHeight="15.35" x14ac:dyDescent="0.5"/>
  <cols>
    <col min="1" max="1" width="13.234375" style="17" customWidth="1"/>
    <col min="2" max="2" width="55.234375" style="17" customWidth="1"/>
    <col min="3" max="16384" width="11.41015625" style="17"/>
  </cols>
  <sheetData>
    <row r="1" spans="1:3" ht="15.7" thickBot="1" x14ac:dyDescent="0.55000000000000004">
      <c r="A1" s="17" t="s">
        <v>52</v>
      </c>
      <c r="B1" s="17">
        <v>11</v>
      </c>
      <c r="C1" s="17">
        <f>MAX($A$3:$A$13)-1</f>
        <v>10</v>
      </c>
    </row>
    <row r="2" spans="1:3" ht="15.7" thickTop="1" x14ac:dyDescent="0.5">
      <c r="A2" s="23" t="s">
        <v>25</v>
      </c>
      <c r="B2" s="23" t="s">
        <v>26</v>
      </c>
    </row>
    <row r="3" spans="1:3" x14ac:dyDescent="0.5">
      <c r="A3" s="19">
        <v>1</v>
      </c>
      <c r="B3" s="50" t="s">
        <v>81</v>
      </c>
      <c r="C3" s="37"/>
    </row>
    <row r="4" spans="1:3" x14ac:dyDescent="0.5">
      <c r="A4" s="19">
        <v>2</v>
      </c>
      <c r="B4" s="50" t="s">
        <v>67</v>
      </c>
      <c r="C4" s="24"/>
    </row>
    <row r="5" spans="1:3" x14ac:dyDescent="0.5">
      <c r="A5" s="19">
        <v>3</v>
      </c>
      <c r="B5" s="50" t="s">
        <v>68</v>
      </c>
    </row>
    <row r="6" spans="1:3" ht="30.7" x14ac:dyDescent="0.5">
      <c r="A6" s="19">
        <v>4</v>
      </c>
      <c r="B6" s="50" t="s">
        <v>91</v>
      </c>
    </row>
    <row r="7" spans="1:3" x14ac:dyDescent="0.5">
      <c r="A7" s="19">
        <v>5</v>
      </c>
      <c r="B7" s="50" t="s">
        <v>102</v>
      </c>
    </row>
    <row r="8" spans="1:3" x14ac:dyDescent="0.5">
      <c r="A8" s="19">
        <v>6</v>
      </c>
      <c r="B8" s="50" t="s">
        <v>114</v>
      </c>
    </row>
    <row r="9" spans="1:3" ht="30.7" x14ac:dyDescent="0.5">
      <c r="A9" s="19">
        <v>7</v>
      </c>
      <c r="B9" s="50" t="s">
        <v>155</v>
      </c>
    </row>
    <row r="10" spans="1:3" x14ac:dyDescent="0.5">
      <c r="A10" s="19">
        <v>8</v>
      </c>
      <c r="B10" s="19" t="s">
        <v>156</v>
      </c>
    </row>
    <row r="11" spans="1:3" x14ac:dyDescent="0.5">
      <c r="A11" s="19">
        <v>9</v>
      </c>
      <c r="B11" s="19" t="s">
        <v>233</v>
      </c>
    </row>
    <row r="12" spans="1:3" x14ac:dyDescent="0.5">
      <c r="A12" s="19">
        <v>10</v>
      </c>
      <c r="B12" s="19" t="s">
        <v>4</v>
      </c>
    </row>
    <row r="13" spans="1:3" x14ac:dyDescent="0.5">
      <c r="A13" s="19">
        <v>11</v>
      </c>
      <c r="B13" s="1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3"/>
  <sheetViews>
    <sheetView workbookViewId="0">
      <selection activeCell="B53" sqref="B53:B70"/>
    </sheetView>
  </sheetViews>
  <sheetFormatPr baseColWidth="10" defaultColWidth="11.41015625" defaultRowHeight="15.35" x14ac:dyDescent="0.5"/>
  <cols>
    <col min="1" max="1" width="13.234375" style="17" customWidth="1"/>
    <col min="2" max="2" width="55.234375" style="16" customWidth="1"/>
    <col min="3" max="16384" width="11.41015625" style="17"/>
  </cols>
  <sheetData>
    <row r="1" spans="1:3" ht="15.7" thickBot="1" x14ac:dyDescent="0.55000000000000004">
      <c r="A1" s="24" t="s">
        <v>53</v>
      </c>
      <c r="B1" s="27">
        <v>11</v>
      </c>
      <c r="C1" s="17">
        <f>MAX($A$3:$A$13)-1</f>
        <v>10</v>
      </c>
    </row>
    <row r="2" spans="1:3" ht="15.7" thickTop="1" x14ac:dyDescent="0.5">
      <c r="A2" s="23" t="s">
        <v>25</v>
      </c>
      <c r="B2" s="23" t="s">
        <v>26</v>
      </c>
      <c r="C2" s="17" t="s">
        <v>27</v>
      </c>
    </row>
    <row r="3" spans="1:3" x14ac:dyDescent="0.5">
      <c r="A3" s="19">
        <v>1</v>
      </c>
      <c r="B3" s="19" t="s">
        <v>81</v>
      </c>
      <c r="C3" s="25"/>
    </row>
    <row r="4" spans="1:3" x14ac:dyDescent="0.5">
      <c r="A4" s="19">
        <v>2</v>
      </c>
      <c r="B4" s="19" t="s">
        <v>67</v>
      </c>
      <c r="C4" s="16"/>
    </row>
    <row r="5" spans="1:3" x14ac:dyDescent="0.5">
      <c r="A5" s="19">
        <v>3</v>
      </c>
      <c r="B5" s="19" t="s">
        <v>68</v>
      </c>
      <c r="C5" s="16"/>
    </row>
    <row r="6" spans="1:3" ht="30.7" x14ac:dyDescent="0.5">
      <c r="A6" s="19">
        <v>4</v>
      </c>
      <c r="B6" s="19" t="s">
        <v>91</v>
      </c>
      <c r="C6" s="16"/>
    </row>
    <row r="7" spans="1:3" x14ac:dyDescent="0.5">
      <c r="A7" s="19">
        <v>5</v>
      </c>
      <c r="B7" s="19" t="s">
        <v>102</v>
      </c>
      <c r="C7" s="16"/>
    </row>
    <row r="8" spans="1:3" x14ac:dyDescent="0.5">
      <c r="A8" s="19">
        <v>6</v>
      </c>
      <c r="B8" s="19" t="s">
        <v>114</v>
      </c>
      <c r="C8" s="16"/>
    </row>
    <row r="9" spans="1:3" ht="30.7" x14ac:dyDescent="0.5">
      <c r="A9" s="19">
        <v>7</v>
      </c>
      <c r="B9" s="50" t="s">
        <v>155</v>
      </c>
      <c r="C9" s="16"/>
    </row>
    <row r="10" spans="1:3" x14ac:dyDescent="0.5">
      <c r="A10" s="19">
        <v>8</v>
      </c>
      <c r="B10" s="19" t="s">
        <v>156</v>
      </c>
      <c r="C10" s="16"/>
    </row>
    <row r="11" spans="1:3" x14ac:dyDescent="0.5">
      <c r="A11" s="19">
        <v>9</v>
      </c>
      <c r="B11" s="19" t="s">
        <v>232</v>
      </c>
      <c r="C11" s="16"/>
    </row>
    <row r="12" spans="1:3" x14ac:dyDescent="0.5">
      <c r="A12" s="19">
        <v>10</v>
      </c>
      <c r="B12" s="19" t="s">
        <v>4</v>
      </c>
    </row>
    <row r="13" spans="1:3" x14ac:dyDescent="0.5">
      <c r="A13" s="19">
        <v>11</v>
      </c>
      <c r="B13" s="1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3"/>
  <sheetViews>
    <sheetView workbookViewId="0">
      <selection activeCell="B53" sqref="B53:B70"/>
    </sheetView>
  </sheetViews>
  <sheetFormatPr baseColWidth="10" defaultColWidth="11.41015625" defaultRowHeight="15.35" x14ac:dyDescent="0.5"/>
  <cols>
    <col min="1" max="1" width="15" style="17" customWidth="1"/>
    <col min="2" max="2" width="56.64453125" style="16" customWidth="1"/>
    <col min="3" max="16384" width="11.41015625" style="17"/>
  </cols>
  <sheetData>
    <row r="1" spans="1:4" ht="15.7" thickBot="1" x14ac:dyDescent="0.55000000000000004">
      <c r="A1" s="28" t="s">
        <v>54</v>
      </c>
      <c r="B1" s="26">
        <v>18</v>
      </c>
      <c r="C1" s="17">
        <f>MAX($A$3:$A$20)-1</f>
        <v>17</v>
      </c>
    </row>
    <row r="2" spans="1:4" ht="15.7" thickTop="1" x14ac:dyDescent="0.5">
      <c r="A2" s="23" t="s">
        <v>25</v>
      </c>
      <c r="B2" s="18" t="s">
        <v>26</v>
      </c>
      <c r="C2" s="17" t="s">
        <v>27</v>
      </c>
    </row>
    <row r="3" spans="1:4" x14ac:dyDescent="0.5">
      <c r="A3" s="32">
        <v>1</v>
      </c>
      <c r="B3" s="48" t="s">
        <v>228</v>
      </c>
      <c r="C3" s="32"/>
      <c r="D3" s="17">
        <v>1</v>
      </c>
    </row>
    <row r="4" spans="1:4" x14ac:dyDescent="0.5">
      <c r="A4" s="32">
        <v>2</v>
      </c>
      <c r="B4" s="48" t="s">
        <v>69</v>
      </c>
      <c r="C4" s="32"/>
      <c r="D4" s="21">
        <v>2</v>
      </c>
    </row>
    <row r="5" spans="1:4" ht="28" x14ac:dyDescent="0.5">
      <c r="A5" s="32">
        <v>3</v>
      </c>
      <c r="B5" s="48" t="s">
        <v>70</v>
      </c>
      <c r="C5" s="32" t="s">
        <v>29</v>
      </c>
      <c r="D5" s="21">
        <v>2</v>
      </c>
    </row>
    <row r="6" spans="1:4" x14ac:dyDescent="0.5">
      <c r="A6" s="32">
        <v>4</v>
      </c>
      <c r="B6" s="48" t="s">
        <v>58</v>
      </c>
      <c r="C6" s="32"/>
      <c r="D6" s="21">
        <v>3</v>
      </c>
    </row>
    <row r="7" spans="1:4" x14ac:dyDescent="0.5">
      <c r="A7" s="32">
        <v>5</v>
      </c>
      <c r="B7" s="48" t="s">
        <v>59</v>
      </c>
      <c r="C7" s="32"/>
      <c r="D7" s="21">
        <v>2</v>
      </c>
    </row>
    <row r="8" spans="1:4" x14ac:dyDescent="0.5">
      <c r="A8" s="32">
        <v>6</v>
      </c>
      <c r="B8" s="48" t="s">
        <v>229</v>
      </c>
      <c r="C8" s="32"/>
      <c r="D8" s="21">
        <v>1</v>
      </c>
    </row>
    <row r="9" spans="1:4" x14ac:dyDescent="0.5">
      <c r="A9" s="32">
        <v>7</v>
      </c>
      <c r="B9" s="48" t="s">
        <v>60</v>
      </c>
      <c r="C9" s="32"/>
      <c r="D9" s="21"/>
    </row>
    <row r="10" spans="1:4" x14ac:dyDescent="0.5">
      <c r="A10" s="32">
        <v>8</v>
      </c>
      <c r="B10" s="48" t="s">
        <v>236</v>
      </c>
      <c r="C10" s="32"/>
      <c r="D10" s="21">
        <v>6</v>
      </c>
    </row>
    <row r="11" spans="1:4" x14ac:dyDescent="0.5">
      <c r="A11" s="32">
        <v>9</v>
      </c>
      <c r="B11" s="48" t="s">
        <v>75</v>
      </c>
      <c r="C11" s="32"/>
      <c r="D11" s="21">
        <v>4</v>
      </c>
    </row>
    <row r="12" spans="1:4" ht="28" x14ac:dyDescent="0.5">
      <c r="A12" s="32">
        <v>10</v>
      </c>
      <c r="B12" s="48" t="s">
        <v>76</v>
      </c>
      <c r="C12" s="32"/>
      <c r="D12" s="21">
        <v>4</v>
      </c>
    </row>
    <row r="13" spans="1:4" x14ac:dyDescent="0.5">
      <c r="A13" s="32">
        <v>11</v>
      </c>
      <c r="B13" s="48" t="s">
        <v>154</v>
      </c>
      <c r="C13" s="32"/>
      <c r="D13" s="21">
        <v>4</v>
      </c>
    </row>
    <row r="14" spans="1:4" x14ac:dyDescent="0.5">
      <c r="A14" s="32">
        <v>12</v>
      </c>
      <c r="B14" s="48" t="s">
        <v>101</v>
      </c>
      <c r="C14" s="32"/>
      <c r="D14" s="21"/>
    </row>
    <row r="15" spans="1:4" x14ac:dyDescent="0.5">
      <c r="A15" s="32">
        <v>13</v>
      </c>
      <c r="B15" s="48" t="s">
        <v>230</v>
      </c>
      <c r="C15" s="32"/>
      <c r="D15" s="21">
        <v>1</v>
      </c>
    </row>
    <row r="16" spans="1:4" x14ac:dyDescent="0.5">
      <c r="A16" s="32">
        <v>14</v>
      </c>
      <c r="B16" s="48" t="s">
        <v>231</v>
      </c>
      <c r="C16" s="32"/>
      <c r="D16" s="21">
        <v>1</v>
      </c>
    </row>
    <row r="17" spans="1:4" x14ac:dyDescent="0.5">
      <c r="A17" s="32">
        <v>15</v>
      </c>
      <c r="B17" s="16" t="s">
        <v>257</v>
      </c>
      <c r="C17" s="32"/>
      <c r="D17" s="21">
        <v>4</v>
      </c>
    </row>
    <row r="18" spans="1:4" x14ac:dyDescent="0.5">
      <c r="A18" s="32">
        <v>16</v>
      </c>
      <c r="B18" s="48" t="s">
        <v>258</v>
      </c>
      <c r="C18" s="32"/>
      <c r="D18" s="21"/>
    </row>
    <row r="19" spans="1:4" x14ac:dyDescent="0.5">
      <c r="A19" s="32">
        <v>17</v>
      </c>
      <c r="B19" s="48" t="s">
        <v>4</v>
      </c>
      <c r="C19" s="22"/>
      <c r="D19" s="20"/>
    </row>
    <row r="20" spans="1:4" x14ac:dyDescent="0.5">
      <c r="A20" s="32">
        <v>18</v>
      </c>
      <c r="B20" s="49"/>
    </row>
    <row r="24" spans="1:4" x14ac:dyDescent="0.5">
      <c r="A24" s="17" t="s">
        <v>93</v>
      </c>
      <c r="B24" s="16">
        <v>9</v>
      </c>
      <c r="C24" s="17">
        <f>MAX($A$25:$A$33)-1</f>
        <v>8</v>
      </c>
    </row>
    <row r="25" spans="1:4" x14ac:dyDescent="0.5">
      <c r="A25" s="17">
        <v>1</v>
      </c>
      <c r="B25" s="16" t="s">
        <v>94</v>
      </c>
    </row>
    <row r="26" spans="1:4" x14ac:dyDescent="0.5">
      <c r="A26" s="17">
        <v>2</v>
      </c>
      <c r="B26" s="16" t="s">
        <v>59</v>
      </c>
    </row>
    <row r="27" spans="1:4" x14ac:dyDescent="0.5">
      <c r="A27" s="17">
        <v>3</v>
      </c>
      <c r="B27" s="16" t="s">
        <v>95</v>
      </c>
    </row>
    <row r="28" spans="1:4" x14ac:dyDescent="0.5">
      <c r="A28" s="17">
        <v>4</v>
      </c>
      <c r="B28" s="16" t="s">
        <v>98</v>
      </c>
    </row>
    <row r="29" spans="1:4" x14ac:dyDescent="0.5">
      <c r="A29" s="17">
        <v>5</v>
      </c>
      <c r="B29" s="16" t="s">
        <v>116</v>
      </c>
    </row>
    <row r="30" spans="1:4" x14ac:dyDescent="0.5">
      <c r="A30" s="17">
        <v>6</v>
      </c>
      <c r="B30" s="16" t="s">
        <v>157</v>
      </c>
    </row>
    <row r="31" spans="1:4" x14ac:dyDescent="0.5">
      <c r="A31" s="17">
        <v>7</v>
      </c>
      <c r="B31" s="16" t="s">
        <v>259</v>
      </c>
    </row>
    <row r="32" spans="1:4" x14ac:dyDescent="0.5">
      <c r="A32" s="17">
        <v>8</v>
      </c>
      <c r="B32" s="16" t="s">
        <v>4</v>
      </c>
    </row>
    <row r="33" spans="1:1" x14ac:dyDescent="0.5">
      <c r="A33" s="17">
        <v>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3"/>
  <sheetViews>
    <sheetView workbookViewId="0">
      <selection activeCell="B53" sqref="B53:B70"/>
    </sheetView>
  </sheetViews>
  <sheetFormatPr baseColWidth="10" defaultColWidth="11.41015625" defaultRowHeight="15.35" x14ac:dyDescent="0.5"/>
  <cols>
    <col min="1" max="1" width="13.234375" style="17" customWidth="1"/>
    <col min="2" max="2" width="56.64453125" style="17" customWidth="1"/>
    <col min="3" max="16384" width="11.41015625" style="17"/>
  </cols>
  <sheetData>
    <row r="1" spans="1:3" ht="28.35" thickBot="1" x14ac:dyDescent="0.55000000000000004">
      <c r="A1" s="28" t="s">
        <v>57</v>
      </c>
      <c r="B1" s="27">
        <v>11</v>
      </c>
      <c r="C1" s="17">
        <f>MAX($A$3:$A$13)-1</f>
        <v>10</v>
      </c>
    </row>
    <row r="2" spans="1:3" ht="15.7" thickTop="1" x14ac:dyDescent="0.5">
      <c r="A2" s="23" t="s">
        <v>25</v>
      </c>
      <c r="B2" s="23" t="s">
        <v>26</v>
      </c>
      <c r="C2" s="17" t="s">
        <v>27</v>
      </c>
    </row>
    <row r="3" spans="1:3" x14ac:dyDescent="0.5">
      <c r="A3" s="32">
        <v>1</v>
      </c>
      <c r="B3" s="48" t="s">
        <v>63</v>
      </c>
      <c r="C3" s="32"/>
    </row>
    <row r="4" spans="1:3" x14ac:dyDescent="0.5">
      <c r="A4" s="32">
        <v>2</v>
      </c>
      <c r="B4" s="48" t="s">
        <v>64</v>
      </c>
      <c r="C4" s="32" t="s">
        <v>29</v>
      </c>
    </row>
    <row r="5" spans="1:3" x14ac:dyDescent="0.5">
      <c r="A5" s="32">
        <v>3</v>
      </c>
      <c r="B5" s="48" t="s">
        <v>113</v>
      </c>
      <c r="C5" s="32"/>
    </row>
    <row r="6" spans="1:3" x14ac:dyDescent="0.5">
      <c r="A6" s="32">
        <v>4</v>
      </c>
      <c r="B6" s="48" t="s">
        <v>227</v>
      </c>
      <c r="C6" s="32"/>
    </row>
    <row r="7" spans="1:3" x14ac:dyDescent="0.5">
      <c r="A7" s="32">
        <v>5</v>
      </c>
      <c r="B7" s="48" t="s">
        <v>96</v>
      </c>
      <c r="C7" s="32"/>
    </row>
    <row r="8" spans="1:3" x14ac:dyDescent="0.5">
      <c r="A8" s="32">
        <v>6</v>
      </c>
      <c r="B8" s="48" t="s">
        <v>65</v>
      </c>
      <c r="C8" s="32" t="s">
        <v>29</v>
      </c>
    </row>
    <row r="9" spans="1:3" ht="28" x14ac:dyDescent="0.5">
      <c r="A9" s="32">
        <v>7</v>
      </c>
      <c r="B9" s="48" t="s">
        <v>61</v>
      </c>
      <c r="C9" s="32"/>
    </row>
    <row r="10" spans="1:3" x14ac:dyDescent="0.5">
      <c r="A10" s="32">
        <v>8</v>
      </c>
      <c r="B10" s="48" t="s">
        <v>115</v>
      </c>
      <c r="C10" s="32"/>
    </row>
    <row r="11" spans="1:3" x14ac:dyDescent="0.5">
      <c r="A11" s="32">
        <v>9</v>
      </c>
      <c r="B11" s="48" t="s">
        <v>99</v>
      </c>
      <c r="C11" s="32"/>
    </row>
    <row r="12" spans="1:3" x14ac:dyDescent="0.5">
      <c r="A12" s="32">
        <v>10</v>
      </c>
      <c r="B12" s="48" t="s">
        <v>4</v>
      </c>
      <c r="C12" s="22"/>
    </row>
    <row r="13" spans="1:3" x14ac:dyDescent="0.5">
      <c r="A13" s="32">
        <v>11</v>
      </c>
      <c r="B13" s="4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19"/>
  <sheetViews>
    <sheetView workbookViewId="0">
      <selection activeCell="B53" sqref="B53:B70"/>
    </sheetView>
  </sheetViews>
  <sheetFormatPr baseColWidth="10" defaultColWidth="11.41015625" defaultRowHeight="15.35" x14ac:dyDescent="0.5"/>
  <cols>
    <col min="1" max="1" width="13.234375" style="17" customWidth="1"/>
    <col min="2" max="2" width="55.234375" style="17" customWidth="1"/>
    <col min="3" max="16384" width="11.41015625" style="17"/>
  </cols>
  <sheetData>
    <row r="1" spans="1:3" ht="15.7" thickBot="1" x14ac:dyDescent="0.55000000000000004">
      <c r="A1" s="28" t="s">
        <v>35</v>
      </c>
      <c r="B1" s="27">
        <v>17</v>
      </c>
      <c r="C1" s="17">
        <f>MAX($A$3:$A$19)-1</f>
        <v>16</v>
      </c>
    </row>
    <row r="2" spans="1:3" ht="15.7" thickTop="1" x14ac:dyDescent="0.5">
      <c r="A2" s="23" t="s">
        <v>25</v>
      </c>
      <c r="B2" s="23" t="s">
        <v>26</v>
      </c>
      <c r="C2" s="17" t="s">
        <v>27</v>
      </c>
    </row>
    <row r="3" spans="1:3" x14ac:dyDescent="0.5">
      <c r="A3" s="32">
        <v>1</v>
      </c>
      <c r="B3" s="32" t="s">
        <v>44</v>
      </c>
      <c r="C3" s="33"/>
    </row>
    <row r="4" spans="1:3" x14ac:dyDescent="0.5">
      <c r="A4" s="32">
        <v>2</v>
      </c>
      <c r="B4" s="32" t="s">
        <v>45</v>
      </c>
      <c r="C4" s="34" t="s">
        <v>29</v>
      </c>
    </row>
    <row r="5" spans="1:3" x14ac:dyDescent="0.5">
      <c r="A5" s="32">
        <v>3</v>
      </c>
      <c r="B5" s="32" t="s">
        <v>97</v>
      </c>
      <c r="C5" s="34"/>
    </row>
    <row r="6" spans="1:3" x14ac:dyDescent="0.5">
      <c r="A6" s="32">
        <v>4</v>
      </c>
      <c r="B6" s="32" t="s">
        <v>152</v>
      </c>
      <c r="C6" s="34"/>
    </row>
    <row r="7" spans="1:3" x14ac:dyDescent="0.5">
      <c r="A7" s="32">
        <v>5</v>
      </c>
      <c r="B7" s="32" t="s">
        <v>153</v>
      </c>
      <c r="C7" s="34" t="s">
        <v>29</v>
      </c>
    </row>
    <row r="8" spans="1:3" x14ac:dyDescent="0.5">
      <c r="A8" s="32">
        <v>6</v>
      </c>
      <c r="B8" s="32" t="s">
        <v>158</v>
      </c>
      <c r="C8" s="34"/>
    </row>
    <row r="9" spans="1:3" x14ac:dyDescent="0.5">
      <c r="A9" s="32">
        <v>7</v>
      </c>
      <c r="B9" s="32" t="s">
        <v>159</v>
      </c>
      <c r="C9" s="34" t="s">
        <v>29</v>
      </c>
    </row>
    <row r="10" spans="1:3" x14ac:dyDescent="0.5">
      <c r="A10" s="32">
        <v>8</v>
      </c>
      <c r="B10" s="32" t="s">
        <v>71</v>
      </c>
      <c r="C10" s="34"/>
    </row>
    <row r="11" spans="1:3" x14ac:dyDescent="0.5">
      <c r="A11" s="32">
        <v>9</v>
      </c>
      <c r="B11" s="32" t="s">
        <v>66</v>
      </c>
      <c r="C11" s="34" t="s">
        <v>29</v>
      </c>
    </row>
    <row r="12" spans="1:3" x14ac:dyDescent="0.5">
      <c r="A12" s="32">
        <v>10</v>
      </c>
      <c r="B12" s="32" t="s">
        <v>73</v>
      </c>
      <c r="C12" s="34"/>
    </row>
    <row r="13" spans="1:3" x14ac:dyDescent="0.5">
      <c r="A13" s="32">
        <v>11</v>
      </c>
      <c r="B13" s="32" t="s">
        <v>74</v>
      </c>
      <c r="C13" s="34" t="s">
        <v>29</v>
      </c>
    </row>
    <row r="14" spans="1:3" x14ac:dyDescent="0.5">
      <c r="A14" s="32">
        <v>12</v>
      </c>
      <c r="B14" s="32" t="s">
        <v>37</v>
      </c>
      <c r="C14" s="34"/>
    </row>
    <row r="15" spans="1:3" x14ac:dyDescent="0.5">
      <c r="A15" s="32">
        <v>13</v>
      </c>
      <c r="B15" s="32" t="s">
        <v>62</v>
      </c>
      <c r="C15" s="34"/>
    </row>
    <row r="16" spans="1:3" x14ac:dyDescent="0.5">
      <c r="A16" s="32">
        <v>14</v>
      </c>
      <c r="B16" s="32" t="s">
        <v>100</v>
      </c>
      <c r="C16" s="34"/>
    </row>
    <row r="17" spans="1:3" x14ac:dyDescent="0.5">
      <c r="A17" s="32">
        <v>15</v>
      </c>
      <c r="B17" s="32" t="s">
        <v>237</v>
      </c>
      <c r="C17" s="34"/>
    </row>
    <row r="18" spans="1:3" x14ac:dyDescent="0.5">
      <c r="A18" s="32">
        <v>16</v>
      </c>
      <c r="B18" s="22" t="s">
        <v>4</v>
      </c>
      <c r="C18" s="22"/>
    </row>
    <row r="19" spans="1:3" x14ac:dyDescent="0.5">
      <c r="A19" s="32">
        <v>17</v>
      </c>
      <c r="B19"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453D6-317E-4B0A-9E7F-C7467CDA3217}">
  <dimension ref="A1"/>
  <sheetViews>
    <sheetView workbookViewId="0">
      <selection sqref="A1:H1"/>
    </sheetView>
  </sheetViews>
  <sheetFormatPr baseColWidth="10" defaultColWidth="11.41015625" defaultRowHeight="14" x14ac:dyDescent="0.45"/>
  <cols>
    <col min="1" max="16384" width="11.41015625" style="53"/>
  </cols>
  <sheetData/>
  <sheetProtection algorithmName="SHA-512" hashValue="/mQwgrW1agx4NYrQN8ghavrygX0Ri1y2HOp8nbMYaOb9FDu4mF50P607ohpePeKzE7NmN1/yXCvjQ2438BWdSA==" saltValue="sv57HjzqbaAkGxWtGk2iqA=="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AF7EB-C559-4604-B7E7-F0ECA95435A6}">
  <dimension ref="A1:C7"/>
  <sheetViews>
    <sheetView workbookViewId="0">
      <selection activeCell="C9" sqref="C9"/>
    </sheetView>
  </sheetViews>
  <sheetFormatPr baseColWidth="10" defaultColWidth="11.41015625" defaultRowHeight="14" x14ac:dyDescent="0.45"/>
  <cols>
    <col min="1" max="3" width="27.52734375" style="94" customWidth="1"/>
    <col min="4" max="16384" width="11.41015625" style="94"/>
  </cols>
  <sheetData>
    <row r="1" spans="1:3" s="93" customFormat="1" ht="15" x14ac:dyDescent="0.45">
      <c r="A1" s="122" t="s">
        <v>133</v>
      </c>
      <c r="B1" s="122"/>
      <c r="C1" s="122"/>
    </row>
    <row r="2" spans="1:3" s="93" customFormat="1" ht="79.7" customHeight="1" x14ac:dyDescent="0.45">
      <c r="A2" s="120" t="s">
        <v>261</v>
      </c>
      <c r="B2" s="121"/>
      <c r="C2" s="121"/>
    </row>
    <row r="3" spans="1:3" s="93" customFormat="1" ht="66.2" customHeight="1" x14ac:dyDescent="0.45">
      <c r="A3" s="120" t="s">
        <v>134</v>
      </c>
      <c r="B3" s="121"/>
      <c r="C3" s="121"/>
    </row>
    <row r="4" spans="1:3" s="93" customFormat="1" ht="45" customHeight="1" x14ac:dyDescent="0.45">
      <c r="A4" s="120" t="s">
        <v>135</v>
      </c>
      <c r="B4" s="121"/>
      <c r="C4" s="121"/>
    </row>
    <row r="5" spans="1:3" s="93" customFormat="1" ht="45" customHeight="1" x14ac:dyDescent="0.45">
      <c r="A5" s="120" t="s">
        <v>136</v>
      </c>
      <c r="B5" s="120"/>
      <c r="C5" s="120"/>
    </row>
    <row r="6" spans="1:3" s="93" customFormat="1" ht="70.099999999999994" customHeight="1" x14ac:dyDescent="0.45">
      <c r="A6" s="120" t="s">
        <v>137</v>
      </c>
      <c r="B6" s="121"/>
      <c r="C6" s="121"/>
    </row>
    <row r="7" spans="1:3" s="93" customFormat="1" ht="65.25" customHeight="1" x14ac:dyDescent="0.45">
      <c r="A7" s="120" t="s">
        <v>271</v>
      </c>
      <c r="B7" s="121"/>
      <c r="C7" s="121"/>
    </row>
  </sheetData>
  <sheetProtection algorithmName="SHA-512" hashValue="N/DsENCVo5fC8Wl7b/N3mfIdDOzYv8DoNdrkm7N56vnNZ6ytb08zFPNdJRkkYcP0lOisqRCfhR3Xo9BBwaAuEg==" saltValue="inQk1xwNeyqed5D0Thdbs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1AFC4-19F9-45A8-A3EE-4FE249A0F8FB}">
  <dimension ref="A1:D16"/>
  <sheetViews>
    <sheetView workbookViewId="0"/>
  </sheetViews>
  <sheetFormatPr baseColWidth="10" defaultColWidth="11.41015625" defaultRowHeight="15.35" x14ac:dyDescent="0.5"/>
  <cols>
    <col min="1" max="3" width="27.52734375" style="97" customWidth="1"/>
    <col min="4" max="16384" width="11.41015625" style="97"/>
  </cols>
  <sheetData>
    <row r="1" spans="1:4" s="96" customFormat="1" x14ac:dyDescent="0.45">
      <c r="A1" s="95" t="s">
        <v>126</v>
      </c>
      <c r="B1" s="95"/>
      <c r="C1" s="95"/>
      <c r="D1" s="95"/>
    </row>
    <row r="2" spans="1:4" s="96" customFormat="1" ht="72" customHeight="1" x14ac:dyDescent="0.45">
      <c r="A2" s="124" t="s">
        <v>127</v>
      </c>
      <c r="B2" s="125"/>
      <c r="C2" s="125"/>
    </row>
    <row r="3" spans="1:4" s="96" customFormat="1" ht="59.45" customHeight="1" x14ac:dyDescent="0.45">
      <c r="A3" s="124" t="s">
        <v>128</v>
      </c>
      <c r="B3" s="125"/>
      <c r="C3" s="125"/>
    </row>
    <row r="4" spans="1:4" s="96" customFormat="1" ht="108" customHeight="1" x14ac:dyDescent="0.45">
      <c r="A4" s="124" t="s">
        <v>129</v>
      </c>
      <c r="B4" s="125"/>
      <c r="C4" s="125"/>
    </row>
    <row r="5" spans="1:4" s="96" customFormat="1" ht="154.5" customHeight="1" x14ac:dyDescent="0.45">
      <c r="A5" s="124" t="s">
        <v>130</v>
      </c>
      <c r="B5" s="124"/>
      <c r="C5" s="124"/>
    </row>
    <row r="6" spans="1:4" s="96" customFormat="1" ht="141.94999999999999" customHeight="1" x14ac:dyDescent="0.45">
      <c r="A6" s="124" t="s">
        <v>131</v>
      </c>
      <c r="B6" s="124"/>
      <c r="C6" s="124"/>
    </row>
    <row r="7" spans="1:4" s="96" customFormat="1" ht="195.2" customHeight="1" x14ac:dyDescent="0.45">
      <c r="A7" s="124" t="s">
        <v>262</v>
      </c>
      <c r="B7" s="125"/>
      <c r="C7" s="125"/>
    </row>
    <row r="8" spans="1:4" s="96" customFormat="1" ht="79.7" customHeight="1" x14ac:dyDescent="0.45">
      <c r="A8" s="124" t="s">
        <v>132</v>
      </c>
      <c r="B8" s="125"/>
      <c r="C8" s="125"/>
    </row>
    <row r="9" spans="1:4" x14ac:dyDescent="0.5">
      <c r="A9" s="123"/>
      <c r="B9" s="123"/>
      <c r="C9" s="123"/>
    </row>
    <row r="10" spans="1:4" x14ac:dyDescent="0.5">
      <c r="A10" s="123"/>
      <c r="B10" s="123"/>
      <c r="C10" s="123"/>
    </row>
    <row r="11" spans="1:4" x14ac:dyDescent="0.5">
      <c r="A11" s="123"/>
      <c r="B11" s="123"/>
      <c r="C11" s="123"/>
    </row>
    <row r="12" spans="1:4" x14ac:dyDescent="0.5">
      <c r="A12" s="123"/>
      <c r="B12" s="123"/>
      <c r="C12" s="123"/>
    </row>
    <row r="13" spans="1:4" x14ac:dyDescent="0.5">
      <c r="A13" s="123"/>
      <c r="B13" s="123"/>
      <c r="C13" s="123"/>
    </row>
    <row r="14" spans="1:4" x14ac:dyDescent="0.5">
      <c r="A14" s="123"/>
      <c r="B14" s="123"/>
      <c r="C14" s="123"/>
    </row>
    <row r="15" spans="1:4" x14ac:dyDescent="0.5">
      <c r="A15" s="123"/>
      <c r="B15" s="123"/>
      <c r="C15" s="123"/>
    </row>
    <row r="16" spans="1:4" x14ac:dyDescent="0.5">
      <c r="A16" s="123"/>
      <c r="B16" s="123"/>
      <c r="C16" s="123"/>
    </row>
  </sheetData>
  <sheetProtection algorithmName="SHA-512" hashValue="PWI5HtWB2fdExmbLzck+QywVjfHg4L14vGwNICL/SY4PyAuAaKD5hH6W4rnXz/3b9CvWtxXvbbWZE1eBCfq9PQ==" saltValue="qCNLIGfVIsJfbalDHeXe1A=="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63851-AFC4-4CE9-8C91-AB2BEDD11270}">
  <sheetPr>
    <pageSetUpPr fitToPage="1"/>
  </sheetPr>
  <dimension ref="A1:E11"/>
  <sheetViews>
    <sheetView workbookViewId="0">
      <selection sqref="A1:C1"/>
    </sheetView>
  </sheetViews>
  <sheetFormatPr baseColWidth="10" defaultColWidth="11.41015625" defaultRowHeight="15.35" x14ac:dyDescent="0.5"/>
  <cols>
    <col min="1" max="3" width="27.52734375" style="98" customWidth="1"/>
    <col min="4" max="16384" width="11.41015625" style="98"/>
  </cols>
  <sheetData>
    <row r="1" spans="1:5" ht="27.75" customHeight="1" x14ac:dyDescent="0.5">
      <c r="A1" s="126" t="s">
        <v>263</v>
      </c>
      <c r="B1" s="126"/>
      <c r="C1" s="126"/>
    </row>
    <row r="2" spans="1:5" s="99" customFormat="1" ht="100.1" customHeight="1" x14ac:dyDescent="0.45">
      <c r="A2" s="124" t="s">
        <v>264</v>
      </c>
      <c r="B2" s="125"/>
      <c r="C2" s="125"/>
      <c r="E2" s="100"/>
    </row>
    <row r="3" spans="1:5" s="99" customFormat="1" ht="45" customHeight="1" x14ac:dyDescent="0.45">
      <c r="A3" s="124" t="s">
        <v>265</v>
      </c>
      <c r="B3" s="125"/>
      <c r="C3" s="125"/>
      <c r="E3" s="100"/>
    </row>
    <row r="4" spans="1:5" s="99" customFormat="1" ht="66.75" customHeight="1" x14ac:dyDescent="0.45">
      <c r="A4" s="127" t="s">
        <v>266</v>
      </c>
      <c r="B4" s="128"/>
      <c r="C4" s="129"/>
      <c r="E4" s="100"/>
    </row>
    <row r="5" spans="1:5" ht="30.7" x14ac:dyDescent="0.5">
      <c r="A5" s="101" t="s">
        <v>124</v>
      </c>
      <c r="B5" s="101" t="s">
        <v>125</v>
      </c>
    </row>
    <row r="6" spans="1:5" x14ac:dyDescent="0.5">
      <c r="A6" s="102">
        <v>1379</v>
      </c>
      <c r="B6" s="102">
        <v>1380</v>
      </c>
    </row>
    <row r="7" spans="1:5" x14ac:dyDescent="0.5">
      <c r="A7" s="102">
        <v>179.34</v>
      </c>
      <c r="B7" s="102">
        <v>179</v>
      </c>
    </row>
    <row r="8" spans="1:5" x14ac:dyDescent="0.5">
      <c r="A8" s="102">
        <v>80.12</v>
      </c>
      <c r="B8" s="102">
        <v>80.099999999999994</v>
      </c>
    </row>
    <row r="9" spans="1:5" x14ac:dyDescent="0.5">
      <c r="A9" s="102">
        <v>7.8</v>
      </c>
      <c r="B9" s="103">
        <v>7.8</v>
      </c>
    </row>
    <row r="10" spans="1:5" ht="24" hidden="1" customHeight="1" x14ac:dyDescent="0.5">
      <c r="A10" s="130"/>
      <c r="B10" s="131"/>
      <c r="C10" s="131"/>
    </row>
    <row r="11" spans="1:5" x14ac:dyDescent="0.5">
      <c r="A11" s="102">
        <v>7.8320000000000001E-2</v>
      </c>
      <c r="B11" s="104">
        <v>7.8299999999999995E-2</v>
      </c>
    </row>
  </sheetData>
  <sheetProtection algorithmName="SHA-512" hashValue="zSdKGjguVHaEGZGYS+/IWkziOX8LFJ6yWKjhcfV5ZSD/qRtG5lfT6TjmGJyAzLD5apTvFPOdYipVP5lYSJAaOQ==" saltValue="drgPlmwSRkg643bokScveA=="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0F83F-B73A-4288-90DC-DC07C7CDD801}">
  <dimension ref="A1:H20"/>
  <sheetViews>
    <sheetView zoomScaleNormal="100" workbookViewId="0">
      <selection sqref="A1:H1"/>
    </sheetView>
  </sheetViews>
  <sheetFormatPr baseColWidth="10" defaultColWidth="11.41015625" defaultRowHeight="14" x14ac:dyDescent="0.45"/>
  <cols>
    <col min="1" max="8" width="10.52734375" style="106" customWidth="1"/>
    <col min="9" max="256" width="11.41015625" style="106"/>
    <col min="257" max="264" width="10.52734375" style="106" customWidth="1"/>
    <col min="265" max="512" width="11.41015625" style="106"/>
    <col min="513" max="520" width="10.52734375" style="106" customWidth="1"/>
    <col min="521" max="768" width="11.41015625" style="106"/>
    <col min="769" max="776" width="10.52734375" style="106" customWidth="1"/>
    <col min="777" max="1024" width="11.41015625" style="106"/>
    <col min="1025" max="1032" width="10.52734375" style="106" customWidth="1"/>
    <col min="1033" max="1280" width="11.41015625" style="106"/>
    <col min="1281" max="1288" width="10.52734375" style="106" customWidth="1"/>
    <col min="1289" max="1536" width="11.41015625" style="106"/>
    <col min="1537" max="1544" width="10.52734375" style="106" customWidth="1"/>
    <col min="1545" max="1792" width="11.41015625" style="106"/>
    <col min="1793" max="1800" width="10.52734375" style="106" customWidth="1"/>
    <col min="1801" max="2048" width="11.41015625" style="106"/>
    <col min="2049" max="2056" width="10.52734375" style="106" customWidth="1"/>
    <col min="2057" max="2304" width="11.41015625" style="106"/>
    <col min="2305" max="2312" width="10.52734375" style="106" customWidth="1"/>
    <col min="2313" max="2560" width="11.41015625" style="106"/>
    <col min="2561" max="2568" width="10.52734375" style="106" customWidth="1"/>
    <col min="2569" max="2816" width="11.41015625" style="106"/>
    <col min="2817" max="2824" width="10.52734375" style="106" customWidth="1"/>
    <col min="2825" max="3072" width="11.41015625" style="106"/>
    <col min="3073" max="3080" width="10.52734375" style="106" customWidth="1"/>
    <col min="3081" max="3328" width="11.41015625" style="106"/>
    <col min="3329" max="3336" width="10.52734375" style="106" customWidth="1"/>
    <col min="3337" max="3584" width="11.41015625" style="106"/>
    <col min="3585" max="3592" width="10.52734375" style="106" customWidth="1"/>
    <col min="3593" max="3840" width="11.41015625" style="106"/>
    <col min="3841" max="3848" width="10.52734375" style="106" customWidth="1"/>
    <col min="3849" max="4096" width="11.41015625" style="106"/>
    <col min="4097" max="4104" width="10.52734375" style="106" customWidth="1"/>
    <col min="4105" max="4352" width="11.41015625" style="106"/>
    <col min="4353" max="4360" width="10.52734375" style="106" customWidth="1"/>
    <col min="4361" max="4608" width="11.41015625" style="106"/>
    <col min="4609" max="4616" width="10.52734375" style="106" customWidth="1"/>
    <col min="4617" max="4864" width="11.41015625" style="106"/>
    <col min="4865" max="4872" width="10.52734375" style="106" customWidth="1"/>
    <col min="4873" max="5120" width="11.41015625" style="106"/>
    <col min="5121" max="5128" width="10.52734375" style="106" customWidth="1"/>
    <col min="5129" max="5376" width="11.41015625" style="106"/>
    <col min="5377" max="5384" width="10.52734375" style="106" customWidth="1"/>
    <col min="5385" max="5632" width="11.41015625" style="106"/>
    <col min="5633" max="5640" width="10.52734375" style="106" customWidth="1"/>
    <col min="5641" max="5888" width="11.41015625" style="106"/>
    <col min="5889" max="5896" width="10.52734375" style="106" customWidth="1"/>
    <col min="5897" max="6144" width="11.41015625" style="106"/>
    <col min="6145" max="6152" width="10.52734375" style="106" customWidth="1"/>
    <col min="6153" max="6400" width="11.41015625" style="106"/>
    <col min="6401" max="6408" width="10.52734375" style="106" customWidth="1"/>
    <col min="6409" max="6656" width="11.41015625" style="106"/>
    <col min="6657" max="6664" width="10.52734375" style="106" customWidth="1"/>
    <col min="6665" max="6912" width="11.41015625" style="106"/>
    <col min="6913" max="6920" width="10.52734375" style="106" customWidth="1"/>
    <col min="6921" max="7168" width="11.41015625" style="106"/>
    <col min="7169" max="7176" width="10.52734375" style="106" customWidth="1"/>
    <col min="7177" max="7424" width="11.41015625" style="106"/>
    <col min="7425" max="7432" width="10.52734375" style="106" customWidth="1"/>
    <col min="7433" max="7680" width="11.41015625" style="106"/>
    <col min="7681" max="7688" width="10.52734375" style="106" customWidth="1"/>
    <col min="7689" max="7936" width="11.41015625" style="106"/>
    <col min="7937" max="7944" width="10.52734375" style="106" customWidth="1"/>
    <col min="7945" max="8192" width="11.41015625" style="106"/>
    <col min="8193" max="8200" width="10.52734375" style="106" customWidth="1"/>
    <col min="8201" max="8448" width="11.41015625" style="106"/>
    <col min="8449" max="8456" width="10.52734375" style="106" customWidth="1"/>
    <col min="8457" max="8704" width="11.41015625" style="106"/>
    <col min="8705" max="8712" width="10.52734375" style="106" customWidth="1"/>
    <col min="8713" max="8960" width="11.41015625" style="106"/>
    <col min="8961" max="8968" width="10.52734375" style="106" customWidth="1"/>
    <col min="8969" max="9216" width="11.41015625" style="106"/>
    <col min="9217" max="9224" width="10.52734375" style="106" customWidth="1"/>
    <col min="9225" max="9472" width="11.41015625" style="106"/>
    <col min="9473" max="9480" width="10.52734375" style="106" customWidth="1"/>
    <col min="9481" max="9728" width="11.41015625" style="106"/>
    <col min="9729" max="9736" width="10.52734375" style="106" customWidth="1"/>
    <col min="9737" max="9984" width="11.41015625" style="106"/>
    <col min="9985" max="9992" width="10.52734375" style="106" customWidth="1"/>
    <col min="9993" max="10240" width="11.41015625" style="106"/>
    <col min="10241" max="10248" width="10.52734375" style="106" customWidth="1"/>
    <col min="10249" max="10496" width="11.41015625" style="106"/>
    <col min="10497" max="10504" width="10.52734375" style="106" customWidth="1"/>
    <col min="10505" max="10752" width="11.41015625" style="106"/>
    <col min="10753" max="10760" width="10.52734375" style="106" customWidth="1"/>
    <col min="10761" max="11008" width="11.41015625" style="106"/>
    <col min="11009" max="11016" width="10.52734375" style="106" customWidth="1"/>
    <col min="11017" max="11264" width="11.41015625" style="106"/>
    <col min="11265" max="11272" width="10.52734375" style="106" customWidth="1"/>
    <col min="11273" max="11520" width="11.41015625" style="106"/>
    <col min="11521" max="11528" width="10.52734375" style="106" customWidth="1"/>
    <col min="11529" max="11776" width="11.41015625" style="106"/>
    <col min="11777" max="11784" width="10.52734375" style="106" customWidth="1"/>
    <col min="11785" max="12032" width="11.41015625" style="106"/>
    <col min="12033" max="12040" width="10.52734375" style="106" customWidth="1"/>
    <col min="12041" max="12288" width="11.41015625" style="106"/>
    <col min="12289" max="12296" width="10.52734375" style="106" customWidth="1"/>
    <col min="12297" max="12544" width="11.41015625" style="106"/>
    <col min="12545" max="12552" width="10.52734375" style="106" customWidth="1"/>
    <col min="12553" max="12800" width="11.41015625" style="106"/>
    <col min="12801" max="12808" width="10.52734375" style="106" customWidth="1"/>
    <col min="12809" max="13056" width="11.41015625" style="106"/>
    <col min="13057" max="13064" width="10.52734375" style="106" customWidth="1"/>
    <col min="13065" max="13312" width="11.41015625" style="106"/>
    <col min="13313" max="13320" width="10.52734375" style="106" customWidth="1"/>
    <col min="13321" max="13568" width="11.41015625" style="106"/>
    <col min="13569" max="13576" width="10.52734375" style="106" customWidth="1"/>
    <col min="13577" max="13824" width="11.41015625" style="106"/>
    <col min="13825" max="13832" width="10.52734375" style="106" customWidth="1"/>
    <col min="13833" max="14080" width="11.41015625" style="106"/>
    <col min="14081" max="14088" width="10.52734375" style="106" customWidth="1"/>
    <col min="14089" max="14336" width="11.41015625" style="106"/>
    <col min="14337" max="14344" width="10.52734375" style="106" customWidth="1"/>
    <col min="14345" max="14592" width="11.41015625" style="106"/>
    <col min="14593" max="14600" width="10.52734375" style="106" customWidth="1"/>
    <col min="14601" max="14848" width="11.41015625" style="106"/>
    <col min="14849" max="14856" width="10.52734375" style="106" customWidth="1"/>
    <col min="14857" max="15104" width="11.41015625" style="106"/>
    <col min="15105" max="15112" width="10.52734375" style="106" customWidth="1"/>
    <col min="15113" max="15360" width="11.41015625" style="106"/>
    <col min="15361" max="15368" width="10.52734375" style="106" customWidth="1"/>
    <col min="15369" max="15616" width="11.41015625" style="106"/>
    <col min="15617" max="15624" width="10.52734375" style="106" customWidth="1"/>
    <col min="15625" max="15872" width="11.41015625" style="106"/>
    <col min="15873" max="15880" width="10.52734375" style="106" customWidth="1"/>
    <col min="15881" max="16128" width="11.41015625" style="106"/>
    <col min="16129" max="16136" width="10.52734375" style="106" customWidth="1"/>
    <col min="16137" max="16384" width="11.41015625" style="106"/>
  </cols>
  <sheetData>
    <row r="1" spans="1:8" s="105" customFormat="1" ht="20.100000000000001" customHeight="1" x14ac:dyDescent="0.45">
      <c r="A1" s="135" t="s">
        <v>240</v>
      </c>
      <c r="B1" s="135"/>
      <c r="C1" s="135"/>
      <c r="D1" s="135"/>
      <c r="E1" s="135"/>
      <c r="F1" s="135"/>
      <c r="G1" s="135"/>
      <c r="H1" s="135"/>
    </row>
    <row r="2" spans="1:8" s="105" customFormat="1" ht="43.5" customHeight="1" x14ac:dyDescent="0.45">
      <c r="A2" s="133" t="s">
        <v>267</v>
      </c>
      <c r="B2" s="133"/>
      <c r="C2" s="133"/>
      <c r="D2" s="133"/>
      <c r="E2" s="133"/>
      <c r="F2" s="133"/>
      <c r="G2" s="133"/>
      <c r="H2" s="133"/>
    </row>
    <row r="3" spans="1:8" s="105" customFormat="1" ht="35.1" customHeight="1" x14ac:dyDescent="0.45">
      <c r="A3" s="133" t="s">
        <v>241</v>
      </c>
      <c r="B3" s="133"/>
      <c r="C3" s="133"/>
      <c r="D3" s="133"/>
      <c r="E3" s="133"/>
      <c r="F3" s="133"/>
      <c r="G3" s="133"/>
      <c r="H3" s="133"/>
    </row>
    <row r="4" spans="1:8" s="105" customFormat="1" ht="99.75" customHeight="1" x14ac:dyDescent="0.45">
      <c r="A4" s="133" t="s">
        <v>268</v>
      </c>
      <c r="B4" s="133"/>
      <c r="C4" s="133"/>
      <c r="D4" s="133"/>
      <c r="E4" s="133"/>
      <c r="F4" s="133"/>
      <c r="G4" s="133"/>
      <c r="H4" s="133"/>
    </row>
    <row r="5" spans="1:8" s="105" customFormat="1" ht="53.1" customHeight="1" x14ac:dyDescent="0.45">
      <c r="A5" s="133" t="s">
        <v>242</v>
      </c>
      <c r="B5" s="133"/>
      <c r="C5" s="133"/>
      <c r="D5" s="133"/>
      <c r="E5" s="133"/>
      <c r="F5" s="133"/>
      <c r="G5" s="133"/>
      <c r="H5" s="133"/>
    </row>
    <row r="6" spans="1:8" s="105" customFormat="1" ht="35.1" customHeight="1" x14ac:dyDescent="0.45">
      <c r="A6" s="133" t="s">
        <v>243</v>
      </c>
      <c r="B6" s="133"/>
      <c r="C6" s="133"/>
      <c r="D6" s="133"/>
      <c r="E6" s="133"/>
      <c r="F6" s="133"/>
      <c r="G6" s="133"/>
      <c r="H6" s="133"/>
    </row>
    <row r="7" spans="1:8" s="105" customFormat="1" ht="88.35" customHeight="1" x14ac:dyDescent="0.45">
      <c r="A7" s="133" t="s">
        <v>244</v>
      </c>
      <c r="B7" s="133"/>
      <c r="C7" s="133"/>
      <c r="D7" s="133"/>
      <c r="E7" s="133"/>
      <c r="F7" s="133"/>
      <c r="G7" s="133"/>
      <c r="H7" s="133"/>
    </row>
    <row r="8" spans="1:8" s="105" customFormat="1" ht="88.35" customHeight="1" x14ac:dyDescent="0.45">
      <c r="A8" s="133" t="s">
        <v>245</v>
      </c>
      <c r="B8" s="133"/>
      <c r="C8" s="133"/>
      <c r="D8" s="133"/>
      <c r="E8" s="133"/>
      <c r="F8" s="133"/>
      <c r="G8" s="133"/>
      <c r="H8" s="133"/>
    </row>
    <row r="9" spans="1:8" s="105" customFormat="1" ht="70.349999999999994" customHeight="1" x14ac:dyDescent="0.45">
      <c r="A9" s="133" t="s">
        <v>269</v>
      </c>
      <c r="B9" s="133"/>
      <c r="C9" s="133"/>
      <c r="D9" s="133"/>
      <c r="E9" s="133"/>
      <c r="F9" s="133"/>
      <c r="G9" s="133"/>
      <c r="H9" s="133"/>
    </row>
    <row r="10" spans="1:8" s="105" customFormat="1" ht="53.1" customHeight="1" x14ac:dyDescent="0.45">
      <c r="A10" s="133" t="s">
        <v>246</v>
      </c>
      <c r="B10" s="133"/>
      <c r="C10" s="133"/>
      <c r="D10" s="133"/>
      <c r="E10" s="133"/>
      <c r="F10" s="133"/>
      <c r="G10" s="133"/>
      <c r="H10" s="133"/>
    </row>
    <row r="11" spans="1:8" s="105" customFormat="1" ht="122.7" customHeight="1" x14ac:dyDescent="0.45">
      <c r="A11" s="134" t="s">
        <v>270</v>
      </c>
      <c r="B11" s="133"/>
      <c r="C11" s="133"/>
      <c r="D11" s="133"/>
      <c r="E11" s="133"/>
      <c r="F11" s="133"/>
      <c r="G11" s="133"/>
      <c r="H11" s="133"/>
    </row>
    <row r="12" spans="1:8" s="105" customFormat="1" ht="35.1" customHeight="1" x14ac:dyDescent="0.45">
      <c r="A12" s="133" t="s">
        <v>247</v>
      </c>
      <c r="B12" s="133"/>
      <c r="C12" s="133"/>
      <c r="D12" s="133"/>
      <c r="E12" s="133"/>
      <c r="F12" s="133"/>
      <c r="G12" s="133"/>
      <c r="H12" s="133"/>
    </row>
    <row r="13" spans="1:8" s="105" customFormat="1" ht="97.35" customHeight="1" x14ac:dyDescent="0.45">
      <c r="A13" s="133" t="s">
        <v>248</v>
      </c>
      <c r="B13" s="133"/>
      <c r="C13" s="133"/>
      <c r="D13" s="133"/>
      <c r="E13" s="133"/>
      <c r="F13" s="133"/>
      <c r="G13" s="133"/>
      <c r="H13" s="133"/>
    </row>
    <row r="14" spans="1:8" s="105" customFormat="1" ht="97.35" customHeight="1" x14ac:dyDescent="0.45">
      <c r="A14" s="133" t="s">
        <v>249</v>
      </c>
      <c r="B14" s="133"/>
      <c r="C14" s="133"/>
      <c r="D14" s="133"/>
      <c r="E14" s="133"/>
      <c r="F14" s="133"/>
      <c r="G14" s="133"/>
      <c r="H14" s="133"/>
    </row>
    <row r="15" spans="1:8" s="105" customFormat="1" ht="20.100000000000001" customHeight="1" x14ac:dyDescent="0.45">
      <c r="A15" s="133" t="s">
        <v>250</v>
      </c>
      <c r="B15" s="133"/>
      <c r="C15" s="133"/>
      <c r="D15" s="133"/>
      <c r="E15" s="133"/>
      <c r="F15" s="133"/>
      <c r="G15" s="133"/>
      <c r="H15" s="133"/>
    </row>
    <row r="16" spans="1:8" x14ac:dyDescent="0.45">
      <c r="A16" s="132"/>
      <c r="B16" s="132"/>
      <c r="C16" s="132"/>
      <c r="D16" s="132"/>
      <c r="E16" s="132"/>
      <c r="F16" s="132"/>
      <c r="G16" s="132"/>
      <c r="H16" s="132"/>
    </row>
    <row r="17" spans="1:8" x14ac:dyDescent="0.45">
      <c r="A17" s="132"/>
      <c r="B17" s="132"/>
      <c r="C17" s="132"/>
      <c r="D17" s="132"/>
      <c r="E17" s="132"/>
      <c r="F17" s="132"/>
      <c r="G17" s="132"/>
      <c r="H17" s="132"/>
    </row>
    <row r="18" spans="1:8" x14ac:dyDescent="0.45">
      <c r="A18" s="132"/>
      <c r="B18" s="132"/>
      <c r="C18" s="132"/>
      <c r="D18" s="132"/>
      <c r="E18" s="132"/>
      <c r="F18" s="132"/>
      <c r="G18" s="132"/>
      <c r="H18" s="132"/>
    </row>
    <row r="19" spans="1:8" x14ac:dyDescent="0.45">
      <c r="A19" s="132"/>
      <c r="B19" s="132"/>
      <c r="C19" s="132"/>
      <c r="D19" s="132"/>
      <c r="E19" s="132"/>
      <c r="F19" s="132"/>
      <c r="G19" s="132"/>
      <c r="H19" s="132"/>
    </row>
    <row r="20" spans="1:8" x14ac:dyDescent="0.45">
      <c r="A20" s="132"/>
      <c r="B20" s="132"/>
      <c r="C20" s="132"/>
      <c r="D20" s="132"/>
      <c r="E20" s="132"/>
      <c r="F20" s="132"/>
      <c r="G20" s="132"/>
      <c r="H20" s="132"/>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workbookViewId="0">
      <selection activeCell="B2" sqref="B2"/>
    </sheetView>
  </sheetViews>
  <sheetFormatPr baseColWidth="10" defaultColWidth="11.41015625" defaultRowHeight="14" x14ac:dyDescent="0.45"/>
  <cols>
    <col min="1" max="1" width="25.234375" style="58" bestFit="1" customWidth="1"/>
    <col min="2" max="2" width="39" style="58" customWidth="1"/>
    <col min="3" max="16384" width="11.41015625" style="58"/>
  </cols>
  <sheetData>
    <row r="1" spans="1:7" ht="20.2" customHeight="1" x14ac:dyDescent="0.45">
      <c r="A1" s="57" t="s">
        <v>138</v>
      </c>
      <c r="C1" s="59" t="s">
        <v>139</v>
      </c>
    </row>
    <row r="2" spans="1:7" ht="20.2" customHeight="1" x14ac:dyDescent="0.45">
      <c r="A2" s="58" t="s">
        <v>140</v>
      </c>
      <c r="B2" s="112"/>
      <c r="C2" s="58" t="s">
        <v>140</v>
      </c>
    </row>
    <row r="3" spans="1:7" ht="20.2" customHeight="1" x14ac:dyDescent="0.45">
      <c r="A3" s="58" t="s">
        <v>141</v>
      </c>
      <c r="B3" s="60"/>
      <c r="C3" s="58" t="s">
        <v>142</v>
      </c>
    </row>
    <row r="4" spans="1:7" ht="20.2" customHeight="1" x14ac:dyDescent="0.45">
      <c r="A4" s="58" t="s">
        <v>143</v>
      </c>
      <c r="B4" s="112"/>
      <c r="C4" s="58" t="s">
        <v>144</v>
      </c>
    </row>
    <row r="5" spans="1:7" ht="20.2" customHeight="1" x14ac:dyDescent="0.45"/>
    <row r="6" spans="1:7" ht="60" customHeight="1" x14ac:dyDescent="0.45">
      <c r="A6" s="139" t="s">
        <v>272</v>
      </c>
      <c r="B6" s="140"/>
      <c r="C6" s="140"/>
      <c r="D6" s="140"/>
      <c r="E6" s="140"/>
      <c r="F6" s="140"/>
      <c r="G6" s="140"/>
    </row>
    <row r="7" spans="1:7" ht="15" customHeight="1" x14ac:dyDescent="0.45">
      <c r="A7" s="107"/>
      <c r="B7" s="107"/>
      <c r="C7" s="107"/>
      <c r="D7" s="107"/>
      <c r="E7" s="107"/>
      <c r="F7" s="107"/>
      <c r="G7" s="107"/>
    </row>
    <row r="8" spans="1:7" ht="60" customHeight="1" x14ac:dyDescent="0.45">
      <c r="A8" s="139" t="s">
        <v>273</v>
      </c>
      <c r="B8" s="140"/>
      <c r="C8" s="140"/>
      <c r="D8" s="140"/>
      <c r="E8" s="140"/>
      <c r="F8" s="140"/>
      <c r="G8" s="140"/>
    </row>
    <row r="9" spans="1:7" ht="20.2" customHeight="1" x14ac:dyDescent="0.45">
      <c r="A9" s="108"/>
      <c r="B9" s="108"/>
      <c r="C9" s="108"/>
      <c r="D9" s="108"/>
      <c r="E9" s="108"/>
      <c r="F9" s="108"/>
      <c r="G9" s="108"/>
    </row>
    <row r="10" spans="1:7" ht="45" customHeight="1" x14ac:dyDescent="0.45">
      <c r="A10" s="136" t="s">
        <v>274</v>
      </c>
      <c r="B10" s="136"/>
      <c r="C10" s="136"/>
      <c r="D10" s="136"/>
      <c r="E10" s="136"/>
      <c r="F10" s="136"/>
      <c r="G10" s="136"/>
    </row>
    <row r="11" spans="1:7" ht="70" customHeight="1" x14ac:dyDescent="0.45">
      <c r="A11" s="141" t="s">
        <v>275</v>
      </c>
      <c r="B11" s="141"/>
      <c r="C11" s="141"/>
      <c r="D11" s="141"/>
      <c r="E11" s="141"/>
      <c r="F11" s="141"/>
      <c r="G11" s="141"/>
    </row>
    <row r="12" spans="1:7" ht="45" customHeight="1" x14ac:dyDescent="0.45">
      <c r="A12" s="136" t="s">
        <v>145</v>
      </c>
      <c r="B12" s="136"/>
      <c r="C12" s="137" t="s">
        <v>146</v>
      </c>
      <c r="D12" s="137"/>
      <c r="E12" s="137"/>
      <c r="F12" s="137"/>
      <c r="G12" s="109"/>
    </row>
    <row r="13" spans="1:7" ht="15" customHeight="1" x14ac:dyDescent="0.45">
      <c r="A13" s="62"/>
      <c r="B13" s="62"/>
      <c r="C13" s="63"/>
      <c r="D13" s="63"/>
      <c r="E13" s="63"/>
      <c r="F13" s="63"/>
      <c r="G13" s="63"/>
    </row>
    <row r="15" spans="1:7" x14ac:dyDescent="0.45">
      <c r="A15" s="58" t="s">
        <v>147</v>
      </c>
      <c r="B15" s="60"/>
      <c r="C15" s="138" t="s">
        <v>148</v>
      </c>
      <c r="D15" s="138"/>
      <c r="E15" s="138"/>
    </row>
    <row r="16" spans="1:7" x14ac:dyDescent="0.45">
      <c r="A16" s="58" t="s">
        <v>149</v>
      </c>
      <c r="B16" s="61" t="str">
        <f>IF(ISBLANK(B15),"",IF(B3=B15,"Kontrolle erfolgreich - check ok","FEHLER - ERROR"))</f>
        <v/>
      </c>
      <c r="C16" s="58" t="s">
        <v>150</v>
      </c>
    </row>
    <row r="17" spans="2:2" x14ac:dyDescent="0.45">
      <c r="B17" s="61" t="str">
        <f>IF(ISBLANK(B15),"",IF(ISERROR(FIND("@",B15,1)),"keine gültige eMail-Adresse",IF((VALUE(FIND("@",B15,1))&gt;1),"","keine gültige eMail-Adresse!")))</f>
        <v/>
      </c>
    </row>
    <row r="18" spans="2:2" x14ac:dyDescent="0.45">
      <c r="B18" s="61" t="str">
        <f>IF(ISBLANK(B15),"",IF(ISERROR(FIND("@",B15,1)),"no valid eMail-adress",IF((VALUE(FIND("@",B15,1))&gt;1),"","no valid eMail-address!")))</f>
        <v/>
      </c>
    </row>
    <row r="19" spans="2:2" x14ac:dyDescent="0.45">
      <c r="B19" s="58" t="str">
        <f>IF(ISBLANK(B15),"",IF(ISERROR(FIND("; ",B15,1)),"",IF((VALUE(FIND("; ",B15,1))&gt;8),"","Achtung - die zweite eMail-Adresse wurde nicht korrekt eingegeben")))</f>
        <v/>
      </c>
    </row>
  </sheetData>
  <sheetProtection algorithmName="SHA-512" hashValue="aMuMePTjOzVPPjMwXBuFu76MwYhhYceNTuGrPTFARErFuss1YyeqKbMOzgQUuQBdd2y6BVu/b/BuV15pvXvqZA==" saltValue="zPkv0Me+4+i7ae4bPRERj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0"/>
  <sheetViews>
    <sheetView workbookViewId="0">
      <selection activeCell="B11" sqref="B11"/>
    </sheetView>
  </sheetViews>
  <sheetFormatPr baseColWidth="10" defaultRowHeight="14" x14ac:dyDescent="0.45"/>
  <cols>
    <col min="1" max="1" width="39.41015625" bestFit="1" customWidth="1"/>
    <col min="2" max="2" width="33.234375" bestFit="1" customWidth="1"/>
  </cols>
  <sheetData>
    <row r="1" spans="1:7" x14ac:dyDescent="0.45">
      <c r="A1" t="s">
        <v>9</v>
      </c>
      <c r="B1" s="3" t="str">
        <f>IF(ISNUMBER(VALUE(Ergebnisse!G1)),IF(VALUE(Ergebnisse!G1)&gt;0,VALUE(Ergebnisse!G1),""),"")</f>
        <v/>
      </c>
      <c r="D1" t="s">
        <v>16</v>
      </c>
    </row>
    <row r="2" spans="1:7" x14ac:dyDescent="0.45">
      <c r="A2" t="s">
        <v>2</v>
      </c>
      <c r="B2" s="3" t="str">
        <f>IF(ISNUMBER(VALUE(Ergebnisse!G2)),IF(VALUE(Ergebnisse!G2)&gt;0,VALUE(Ergebnisse!G2),""),"")</f>
        <v/>
      </c>
    </row>
    <row r="3" spans="1:7" x14ac:dyDescent="0.45">
      <c r="A3" t="s">
        <v>10</v>
      </c>
      <c r="B3" s="39" t="s">
        <v>50</v>
      </c>
      <c r="D3" t="s">
        <v>15</v>
      </c>
    </row>
    <row r="4" spans="1:7" x14ac:dyDescent="0.45">
      <c r="A4" t="s">
        <v>11</v>
      </c>
      <c r="B4" s="3">
        <f>YEAR(Ergebnisse!B5)</f>
        <v>2023</v>
      </c>
      <c r="D4" s="4">
        <v>2</v>
      </c>
    </row>
    <row r="5" spans="1:7" x14ac:dyDescent="0.45">
      <c r="A5" t="s">
        <v>12</v>
      </c>
      <c r="B5" s="3" t="str">
        <f>D8</f>
        <v>N</v>
      </c>
      <c r="D5" t="str">
        <f>IF(D4=2,"N","J")</f>
        <v>N</v>
      </c>
      <c r="F5">
        <v>1</v>
      </c>
      <c r="G5" t="s">
        <v>105</v>
      </c>
    </row>
    <row r="6" spans="1:7" x14ac:dyDescent="0.45">
      <c r="A6" t="s">
        <v>33</v>
      </c>
      <c r="B6" s="3">
        <f>Ergebnisse!G3</f>
        <v>1</v>
      </c>
      <c r="F6">
        <v>2</v>
      </c>
      <c r="G6" t="s">
        <v>106</v>
      </c>
    </row>
    <row r="7" spans="1:7" x14ac:dyDescent="0.45">
      <c r="A7" t="s">
        <v>72</v>
      </c>
      <c r="B7" s="41">
        <f>Ergebnisse!B5</f>
        <v>45158</v>
      </c>
    </row>
    <row r="8" spans="1:7" x14ac:dyDescent="0.45">
      <c r="A8" t="s">
        <v>13</v>
      </c>
      <c r="B8" s="3">
        <v>8</v>
      </c>
      <c r="D8" t="str">
        <f>LEFT(D5,1)</f>
        <v>N</v>
      </c>
    </row>
    <row r="9" spans="1:7" x14ac:dyDescent="0.45">
      <c r="A9" t="s">
        <v>14</v>
      </c>
      <c r="B9" s="3">
        <v>2</v>
      </c>
    </row>
    <row r="10" spans="1:7" x14ac:dyDescent="0.45">
      <c r="A10" t="s">
        <v>276</v>
      </c>
      <c r="B10" s="110">
        <f>Kontakt!B2</f>
        <v>0</v>
      </c>
    </row>
    <row r="11" spans="1:7" x14ac:dyDescent="0.45">
      <c r="A11" t="s">
        <v>277</v>
      </c>
      <c r="B11" s="3">
        <f>IF(Kontakt!B3=Kontakt!B15,Kontakt!B3,0)</f>
        <v>0</v>
      </c>
    </row>
    <row r="12" spans="1:7" x14ac:dyDescent="0.45">
      <c r="A12" s="111" t="s">
        <v>278</v>
      </c>
      <c r="B12" s="3">
        <v>1</v>
      </c>
    </row>
    <row r="13" spans="1:7" x14ac:dyDescent="0.45">
      <c r="A13" t="s">
        <v>18</v>
      </c>
      <c r="B13" s="2" t="str">
        <f>Ergebnisse!A18</f>
        <v>pH-Wert</v>
      </c>
      <c r="C13" s="2" t="str">
        <f>Ergebnisse!B18</f>
        <v>ohne</v>
      </c>
    </row>
    <row r="14" spans="1:7" x14ac:dyDescent="0.45">
      <c r="A14" t="s">
        <v>19</v>
      </c>
      <c r="B14" s="2" t="str">
        <f>Ergebnisse!A19</f>
        <v>Titrierbare Gesamtsäure
(als Essigsäure)</v>
      </c>
      <c r="C14" s="2" t="str">
        <f>Ergebnisse!B19</f>
        <v>g/100 ml</v>
      </c>
    </row>
    <row r="15" spans="1:7" x14ac:dyDescent="0.45">
      <c r="A15" t="s">
        <v>20</v>
      </c>
      <c r="B15" s="2" t="str">
        <f>Ergebnisse!A20</f>
        <v>D-Milchsäure</v>
      </c>
      <c r="C15" s="2" t="str">
        <f>Ergebnisse!B20</f>
        <v>g/100 ml</v>
      </c>
    </row>
    <row r="16" spans="1:7" x14ac:dyDescent="0.45">
      <c r="A16" t="s">
        <v>21</v>
      </c>
      <c r="B16" s="2" t="str">
        <f>Ergebnisse!A21</f>
        <v>L-Milchsäure</v>
      </c>
      <c r="C16" s="2" t="str">
        <f>Ergebnisse!B21</f>
        <v>g/100 ml</v>
      </c>
    </row>
    <row r="17" spans="1:3" x14ac:dyDescent="0.45">
      <c r="A17" t="s">
        <v>22</v>
      </c>
      <c r="B17" s="2" t="str">
        <f>Ergebnisse!A22</f>
        <v>L-Ascorbinsäure</v>
      </c>
      <c r="C17" s="2" t="str">
        <f>Ergebnisse!B22</f>
        <v>mg/100 ml</v>
      </c>
    </row>
    <row r="18" spans="1:3" x14ac:dyDescent="0.45">
      <c r="A18" t="s">
        <v>23</v>
      </c>
      <c r="B18" s="2" t="str">
        <f>Ergebnisse!A23</f>
        <v>Flüchtige Säure 
(als Essigsäure)</v>
      </c>
      <c r="C18" s="2" t="str">
        <f>Ergebnisse!B23</f>
        <v>g/100 ml</v>
      </c>
    </row>
    <row r="19" spans="1:3" x14ac:dyDescent="0.45">
      <c r="A19" t="s">
        <v>24</v>
      </c>
      <c r="B19" s="2" t="str">
        <f>Ergebnisse!A24</f>
        <v>Kochsalz (über Chlorid)</v>
      </c>
      <c r="C19" s="2" t="str">
        <f>Ergebnisse!B24</f>
        <v>g/100 ml</v>
      </c>
    </row>
    <row r="20" spans="1:3" x14ac:dyDescent="0.45">
      <c r="A20" t="s">
        <v>161</v>
      </c>
      <c r="B20" s="2" t="str">
        <f>Ergebnisse!A25</f>
        <v>Natrium</v>
      </c>
      <c r="C20" s="2" t="str">
        <f>Ergebnisse!B25</f>
        <v>g/100 ml</v>
      </c>
    </row>
  </sheetData>
  <sheetProtection algorithmName="SHA-512" hashValue="3AjHg39UzeMzRakJU2OCw1iEGJjrbAD7ng0sDtbzqx5rNBi02Luzz4NyjAoDWvOgyeKXNrqmPYNOLPn6y7kh3g==" saltValue="zk96vVSZR9r/KloqsXxoe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65"/>
  <sheetViews>
    <sheetView tabSelected="1" workbookViewId="0">
      <selection activeCell="G1" sqref="G1"/>
    </sheetView>
  </sheetViews>
  <sheetFormatPr baseColWidth="10" defaultColWidth="11.41015625" defaultRowHeight="14" x14ac:dyDescent="0.45"/>
  <cols>
    <col min="1" max="1" width="28.64453125" style="9" customWidth="1"/>
    <col min="2" max="2" width="11.64453125" style="9" customWidth="1"/>
    <col min="3" max="3" width="11.703125" style="9" customWidth="1"/>
    <col min="4" max="5" width="10.703125" style="9" customWidth="1"/>
    <col min="6" max="6" width="11.234375" style="9" customWidth="1"/>
    <col min="7" max="7" width="11.64453125" style="9" customWidth="1"/>
    <col min="8" max="9" width="5.64453125" style="9" customWidth="1"/>
    <col min="10" max="10" width="10.703125" style="9" customWidth="1"/>
    <col min="11" max="11" width="7.703125" style="9" customWidth="1"/>
    <col min="12" max="12" width="10.703125" style="9" customWidth="1"/>
    <col min="13" max="16384" width="11.41015625" style="9"/>
  </cols>
  <sheetData>
    <row r="1" spans="1:12" ht="22.1" customHeight="1" x14ac:dyDescent="0.65">
      <c r="A1" s="5" t="s">
        <v>78</v>
      </c>
      <c r="B1" s="6"/>
      <c r="D1" s="145" t="s">
        <v>111</v>
      </c>
      <c r="E1" s="145"/>
      <c r="F1" s="145"/>
      <c r="G1" s="88" t="s">
        <v>239</v>
      </c>
    </row>
    <row r="2" spans="1:12" ht="22.1" customHeight="1" x14ac:dyDescent="0.65">
      <c r="A2" s="5" t="s">
        <v>49</v>
      </c>
      <c r="B2" s="6"/>
      <c r="D2" s="145" t="s">
        <v>112</v>
      </c>
      <c r="E2" s="145"/>
      <c r="F2" s="145"/>
      <c r="G2" s="88" t="s">
        <v>239</v>
      </c>
    </row>
    <row r="3" spans="1:12" ht="22.1" customHeight="1" x14ac:dyDescent="0.65">
      <c r="A3" s="5"/>
      <c r="B3" s="6"/>
      <c r="D3" s="146" t="s">
        <v>77</v>
      </c>
      <c r="E3" s="146"/>
      <c r="F3" s="146"/>
      <c r="G3" s="43">
        <v>1</v>
      </c>
    </row>
    <row r="4" spans="1:12" ht="22.1" customHeight="1" x14ac:dyDescent="0.55000000000000004">
      <c r="A4" s="7" t="s">
        <v>8</v>
      </c>
      <c r="B4" s="9" t="s">
        <v>3</v>
      </c>
      <c r="E4" s="42" t="str">
        <f>IF(OR(ISBLANK(G1),G1="?"),"",IF(ISNUMBER(VALUE(G1)),"","Bitte nur Ziffern eingeben (numbers only)"))</f>
        <v/>
      </c>
      <c r="F4" s="8"/>
      <c r="G4" s="31" t="s">
        <v>235</v>
      </c>
      <c r="H4" s="10"/>
    </row>
    <row r="5" spans="1:12" ht="22.1" customHeight="1" x14ac:dyDescent="0.55000000000000004">
      <c r="A5" s="10" t="s">
        <v>79</v>
      </c>
      <c r="B5" s="144">
        <v>45158</v>
      </c>
      <c r="C5" s="144"/>
      <c r="E5" s="42" t="str">
        <f>IF(OR(ISBLANK(G2),G2="?"),"",IF(ISNUMBER(VALUE(G2)),"","Bitte nur Ziffern eingeben (numbers only)"))</f>
        <v/>
      </c>
      <c r="F5" s="12"/>
      <c r="G5" s="8"/>
      <c r="H5" s="10"/>
    </row>
    <row r="6" spans="1:12" ht="12.2" customHeight="1" x14ac:dyDescent="0.45"/>
    <row r="7" spans="1:12" s="14" customFormat="1" ht="40.1" customHeight="1" x14ac:dyDescent="0.45">
      <c r="A7" s="148" t="s">
        <v>107</v>
      </c>
      <c r="B7" s="148"/>
      <c r="C7" s="148"/>
      <c r="D7" s="148"/>
      <c r="E7" s="148"/>
      <c r="F7" s="148"/>
      <c r="G7" s="148"/>
      <c r="H7" s="148"/>
      <c r="I7" s="148"/>
      <c r="J7" s="148"/>
      <c r="K7" s="148"/>
      <c r="L7" s="148"/>
    </row>
    <row r="8" spans="1:12" s="14" customFormat="1" ht="40.1" customHeight="1" x14ac:dyDescent="0.45">
      <c r="A8" s="148" t="s">
        <v>108</v>
      </c>
      <c r="B8" s="148"/>
      <c r="C8" s="148"/>
      <c r="D8" s="148"/>
      <c r="E8" s="148"/>
      <c r="F8" s="148"/>
      <c r="G8" s="148"/>
      <c r="H8" s="148"/>
      <c r="I8" s="148"/>
      <c r="J8" s="148"/>
      <c r="K8" s="148"/>
      <c r="L8" s="148"/>
    </row>
    <row r="9" spans="1:12" s="14" customFormat="1" ht="40.1" customHeight="1" x14ac:dyDescent="0.45">
      <c r="A9" s="148" t="s">
        <v>109</v>
      </c>
      <c r="B9" s="148"/>
      <c r="C9" s="148"/>
      <c r="D9" s="148"/>
      <c r="E9" s="148"/>
      <c r="F9" s="148"/>
      <c r="G9" s="148"/>
      <c r="H9" s="148"/>
      <c r="I9" s="148"/>
      <c r="J9" s="148"/>
      <c r="K9" s="148"/>
      <c r="L9" s="148"/>
    </row>
    <row r="10" spans="1:12" s="14" customFormat="1" ht="40.1" customHeight="1" x14ac:dyDescent="0.45">
      <c r="A10" s="148" t="s">
        <v>80</v>
      </c>
      <c r="B10" s="148"/>
      <c r="C10" s="148"/>
      <c r="D10" s="148"/>
      <c r="E10" s="148"/>
      <c r="F10" s="148"/>
      <c r="G10" s="148"/>
      <c r="H10" s="148"/>
      <c r="I10" s="148"/>
      <c r="J10" s="148"/>
      <c r="K10" s="148"/>
      <c r="L10" s="148"/>
    </row>
    <row r="11" spans="1:12" s="14" customFormat="1" ht="40.1" customHeight="1" x14ac:dyDescent="0.45">
      <c r="A11" s="148" t="s">
        <v>110</v>
      </c>
      <c r="B11" s="148"/>
      <c r="C11" s="148"/>
      <c r="D11" s="148"/>
      <c r="E11" s="148"/>
      <c r="F11" s="148"/>
      <c r="G11" s="148"/>
      <c r="H11" s="148"/>
      <c r="I11" s="148"/>
      <c r="J11" s="148"/>
      <c r="K11" s="148"/>
      <c r="L11" s="148"/>
    </row>
    <row r="12" spans="1:12" s="14" customFormat="1" ht="25.1" customHeight="1" x14ac:dyDescent="0.45">
      <c r="A12" s="149" t="str">
        <f>IF(OR(OR(ISBLANK(G1),G1="?"),OR(ISBLANK(G2),G2="?")),"Die Tabelle ist so nicht versandfertig. Es fehlen noch Eingaben bei Kunden-Nr. und/oder Postleitzahl.","Wichtig: Sind Ihre Eingaben bei Kunden-Nr. und Postleitzahl korrekt?")</f>
        <v>Die Tabelle ist so nicht versandfertig. Es fehlen noch Eingaben bei Kunden-Nr. und/oder Postleitzahl.</v>
      </c>
      <c r="B12" s="149"/>
      <c r="C12" s="149"/>
      <c r="D12" s="149"/>
      <c r="E12" s="149"/>
      <c r="F12" s="149"/>
      <c r="G12" s="149"/>
      <c r="H12" s="149"/>
      <c r="I12" s="149"/>
      <c r="J12" s="149"/>
      <c r="K12" s="149"/>
      <c r="L12" s="149"/>
    </row>
    <row r="13" spans="1:12" s="14" customFormat="1" ht="25.1" customHeight="1" x14ac:dyDescent="0.45">
      <c r="A13" s="149" t="str">
        <f>IF(OR(OR(G1="?",ISBLANK(G1)),OR(G2="?",ISBLANK(G2))),"Nur wenn diese beiden Felder korrekt ausgefüllt sind, kann der Absender dieser Tabelle identifiziert werden.","")</f>
        <v>Nur wenn diese beiden Felder korrekt ausgefüllt sind, kann der Absender dieser Tabelle identifiziert werden.</v>
      </c>
      <c r="B13" s="149"/>
      <c r="C13" s="149"/>
      <c r="D13" s="149"/>
      <c r="E13" s="149"/>
      <c r="F13" s="149"/>
      <c r="G13" s="149"/>
      <c r="H13" s="149"/>
      <c r="I13" s="149"/>
      <c r="J13" s="149"/>
      <c r="K13" s="149"/>
      <c r="L13" s="149"/>
    </row>
    <row r="14" spans="1:12" s="14" customFormat="1" ht="25.1" customHeight="1" x14ac:dyDescent="0.55000000000000004">
      <c r="A14" s="13" t="s">
        <v>36</v>
      </c>
      <c r="B14" s="7"/>
      <c r="C14" s="10"/>
      <c r="D14" s="7"/>
      <c r="E14" s="7"/>
      <c r="F14" s="7"/>
      <c r="G14" s="7"/>
      <c r="J14" s="72"/>
      <c r="K14" s="72"/>
    </row>
    <row r="15" spans="1:12" ht="25.2" customHeight="1" x14ac:dyDescent="0.55000000000000004">
      <c r="A15" s="153" t="s">
        <v>84</v>
      </c>
      <c r="B15" s="153"/>
      <c r="C15" s="153"/>
      <c r="D15" s="153"/>
      <c r="E15" s="153"/>
      <c r="F15" s="153"/>
      <c r="G15" s="153"/>
      <c r="H15" s="153"/>
    </row>
    <row r="16" spans="1:12" ht="12.2" customHeight="1" x14ac:dyDescent="0.45">
      <c r="F16" s="71">
        <f>MAX(Natrium!$A$53:$A$72)</f>
        <v>20</v>
      </c>
      <c r="G16" s="71">
        <f>MAX(Natrium!$A$14:$A$21)</f>
        <v>8</v>
      </c>
      <c r="H16" s="71">
        <f>MAX(Natrium!$A$25:$A$30)</f>
        <v>6</v>
      </c>
      <c r="I16" s="71"/>
      <c r="J16" s="71">
        <f>MAX(Natrium!$A$34:$A$37)</f>
        <v>4</v>
      </c>
      <c r="K16" s="71">
        <f>MAX(Natrium!$A$41:$A$49)</f>
        <v>9</v>
      </c>
      <c r="L16" s="71">
        <f>MAX(Natrium!$A$3:$A$10)</f>
        <v>8</v>
      </c>
    </row>
    <row r="17" spans="1:12" s="74" customFormat="1" ht="36" customHeight="1" x14ac:dyDescent="0.45">
      <c r="A17" s="73" t="s">
        <v>0</v>
      </c>
      <c r="B17" s="89" t="s">
        <v>1</v>
      </c>
      <c r="C17" s="90" t="s">
        <v>48</v>
      </c>
      <c r="D17" s="90" t="s">
        <v>5</v>
      </c>
      <c r="E17" s="90" t="s">
        <v>6</v>
      </c>
      <c r="F17" s="90" t="s">
        <v>7</v>
      </c>
      <c r="G17" s="90" t="s">
        <v>82</v>
      </c>
      <c r="H17" s="154" t="s">
        <v>209</v>
      </c>
      <c r="I17" s="154"/>
      <c r="J17" s="91" t="s">
        <v>210</v>
      </c>
      <c r="K17" s="91" t="s">
        <v>211</v>
      </c>
      <c r="L17" s="91" t="s">
        <v>212</v>
      </c>
    </row>
    <row r="18" spans="1:12" s="29" customFormat="1" ht="30.2" customHeight="1" x14ac:dyDescent="0.5">
      <c r="A18" s="30" t="str">
        <f>pH!A1</f>
        <v>pH-Wert</v>
      </c>
      <c r="B18" s="30" t="s">
        <v>31</v>
      </c>
      <c r="C18" s="40">
        <v>3</v>
      </c>
      <c r="D18" s="87"/>
      <c r="E18" s="87"/>
      <c r="F18" s="40">
        <f>pH!$B$1</f>
        <v>10</v>
      </c>
      <c r="G18" s="44"/>
      <c r="H18" s="47">
        <f>pH!$C$1</f>
        <v>9</v>
      </c>
      <c r="I18" s="40"/>
      <c r="J18" s="40"/>
      <c r="K18" s="40"/>
      <c r="L18" s="40"/>
    </row>
    <row r="19" spans="1:12" s="29" customFormat="1" ht="45" customHeight="1" x14ac:dyDescent="0.5">
      <c r="A19" s="30" t="str">
        <f>GSaeure!A1</f>
        <v>Titrierbare Gesamtsäure
(als Essigsäure)</v>
      </c>
      <c r="B19" s="30" t="s">
        <v>51</v>
      </c>
      <c r="C19" s="40">
        <v>3</v>
      </c>
      <c r="D19" s="87"/>
      <c r="E19" s="87"/>
      <c r="F19" s="40">
        <f>GSaeure!$B$1</f>
        <v>10</v>
      </c>
      <c r="G19" s="40">
        <f>GSaeure!$B$21</f>
        <v>6</v>
      </c>
      <c r="H19" s="47">
        <f>GSaeure!$C$1</f>
        <v>9</v>
      </c>
      <c r="I19" s="47">
        <f>GSaeure!$C$21</f>
        <v>5</v>
      </c>
      <c r="J19" s="40"/>
      <c r="K19" s="40"/>
      <c r="L19" s="40"/>
    </row>
    <row r="20" spans="1:12" s="29" customFormat="1" ht="30.2" customHeight="1" x14ac:dyDescent="0.5">
      <c r="A20" s="30" t="str">
        <f>Parameter3!A1</f>
        <v>D-Milchsäure</v>
      </c>
      <c r="B20" s="30" t="s">
        <v>51</v>
      </c>
      <c r="C20" s="40">
        <v>3</v>
      </c>
      <c r="D20" s="87"/>
      <c r="E20" s="87"/>
      <c r="F20" s="40">
        <f>Parameter3!$B$1</f>
        <v>11</v>
      </c>
      <c r="G20" s="45"/>
      <c r="H20" s="47">
        <f>Parameter3!$C$1</f>
        <v>10</v>
      </c>
      <c r="I20" s="40"/>
      <c r="J20" s="40"/>
      <c r="K20" s="40"/>
      <c r="L20" s="40"/>
    </row>
    <row r="21" spans="1:12" s="29" customFormat="1" ht="30.2" customHeight="1" x14ac:dyDescent="0.5">
      <c r="A21" s="30" t="str">
        <f>Milchsre!A1</f>
        <v>L-Milchsäure</v>
      </c>
      <c r="B21" s="30" t="s">
        <v>51</v>
      </c>
      <c r="C21" s="40">
        <v>3</v>
      </c>
      <c r="D21" s="87"/>
      <c r="E21" s="87"/>
      <c r="F21" s="40">
        <f>Milchsre!B1</f>
        <v>11</v>
      </c>
      <c r="G21" s="45"/>
      <c r="H21" s="47">
        <f>Milchsre!$C$1</f>
        <v>10</v>
      </c>
      <c r="I21" s="40"/>
      <c r="J21" s="40"/>
      <c r="K21" s="40"/>
      <c r="L21" s="40"/>
    </row>
    <row r="22" spans="1:12" s="29" customFormat="1" ht="30.2" customHeight="1" x14ac:dyDescent="0.5">
      <c r="A22" s="30" t="str">
        <f>Ascorbin!A1</f>
        <v>L-Ascorbinsäure</v>
      </c>
      <c r="B22" s="30" t="s">
        <v>55</v>
      </c>
      <c r="C22" s="40">
        <v>3</v>
      </c>
      <c r="D22" s="87"/>
      <c r="E22" s="87"/>
      <c r="F22" s="40">
        <f>Ascorbin!B1</f>
        <v>18</v>
      </c>
      <c r="G22" s="40">
        <f>Ascorbin!B24</f>
        <v>9</v>
      </c>
      <c r="H22" s="47">
        <f>Ascorbin!$C$1</f>
        <v>17</v>
      </c>
      <c r="I22" s="47">
        <f>Ascorbin!$C$24</f>
        <v>8</v>
      </c>
      <c r="J22" s="40"/>
      <c r="K22" s="40"/>
      <c r="L22" s="40"/>
    </row>
    <row r="23" spans="1:12" s="29" customFormat="1" ht="32" customHeight="1" x14ac:dyDescent="0.5">
      <c r="A23" s="92" t="s">
        <v>234</v>
      </c>
      <c r="B23" s="30" t="s">
        <v>51</v>
      </c>
      <c r="C23" s="40">
        <v>3</v>
      </c>
      <c r="D23" s="87"/>
      <c r="E23" s="87"/>
      <c r="F23" s="40">
        <f>Flüchtige!$B$1</f>
        <v>11</v>
      </c>
      <c r="G23" s="46"/>
      <c r="H23" s="47">
        <f>Flüchtige!$C$1</f>
        <v>10</v>
      </c>
      <c r="I23" s="40"/>
      <c r="J23" s="40"/>
      <c r="K23" s="40"/>
      <c r="L23" s="40"/>
    </row>
    <row r="24" spans="1:12" s="29" customFormat="1" ht="30.2" customHeight="1" x14ac:dyDescent="0.5">
      <c r="A24" s="30" t="s">
        <v>260</v>
      </c>
      <c r="B24" s="30" t="s">
        <v>51</v>
      </c>
      <c r="C24" s="40">
        <v>3</v>
      </c>
      <c r="D24" s="87"/>
      <c r="E24" s="87"/>
      <c r="F24" s="40">
        <f>Kochsalz!B1</f>
        <v>17</v>
      </c>
      <c r="G24" s="46"/>
      <c r="H24" s="47">
        <f>Kochsalz!C1</f>
        <v>16</v>
      </c>
      <c r="I24" s="40"/>
      <c r="J24" s="40"/>
      <c r="K24" s="40"/>
      <c r="L24" s="40"/>
    </row>
    <row r="25" spans="1:12" s="29" customFormat="1" ht="30.2" customHeight="1" x14ac:dyDescent="0.5">
      <c r="A25" s="30" t="s">
        <v>160</v>
      </c>
      <c r="B25" s="30" t="s">
        <v>51</v>
      </c>
      <c r="C25" s="40">
        <v>3</v>
      </c>
      <c r="D25" s="87"/>
      <c r="E25" s="87"/>
      <c r="F25" s="70">
        <f>Natrium!B52</f>
        <v>20</v>
      </c>
      <c r="G25" s="70">
        <f>Natrium!B13</f>
        <v>8</v>
      </c>
      <c r="H25" s="70">
        <f>Natrium!B24</f>
        <v>6</v>
      </c>
      <c r="I25" s="70">
        <f>Natrium!C24</f>
        <v>6</v>
      </c>
      <c r="J25" s="70">
        <f>Natrium!B33</f>
        <v>4</v>
      </c>
      <c r="K25" s="70">
        <f>Natrium!B40</f>
        <v>9</v>
      </c>
      <c r="L25" s="70">
        <f>Natrium!B2</f>
        <v>8</v>
      </c>
    </row>
    <row r="26" spans="1:12" ht="9.9499999999999993" customHeight="1" x14ac:dyDescent="0.55000000000000004">
      <c r="A26" s="13"/>
      <c r="B26" s="7"/>
      <c r="C26" s="10"/>
      <c r="D26" s="7"/>
      <c r="E26" s="7"/>
      <c r="F26" s="7"/>
      <c r="G26" s="7"/>
      <c r="H26" s="7"/>
    </row>
    <row r="27" spans="1:12" ht="25.2" customHeight="1" x14ac:dyDescent="0.5">
      <c r="A27" s="11" t="s">
        <v>83</v>
      </c>
    </row>
    <row r="28" spans="1:12" ht="15" customHeight="1" x14ac:dyDescent="0.55000000000000004">
      <c r="A28" s="8"/>
    </row>
    <row r="29" spans="1:12" ht="20.2" customHeight="1" x14ac:dyDescent="0.45">
      <c r="A29" s="75" t="str">
        <f>A18</f>
        <v>pH-Wert</v>
      </c>
      <c r="B29" s="142" t="b">
        <f>ISBLANK(VLOOKUP(F18,pH!A3:C18,3))</f>
        <v>1</v>
      </c>
      <c r="C29" s="142"/>
      <c r="D29" s="142"/>
      <c r="E29" s="142"/>
      <c r="F29" s="142"/>
      <c r="G29" s="142"/>
      <c r="H29" s="142"/>
      <c r="I29" s="142"/>
      <c r="J29" s="142"/>
      <c r="K29" s="142"/>
      <c r="L29" s="142"/>
    </row>
    <row r="30" spans="1:12" ht="35.25" customHeight="1" x14ac:dyDescent="0.45">
      <c r="A30" s="15" t="str">
        <f>IF(F18=H18,"bitte eingeben:",IF(B29,"","Art der Modifikation:"))</f>
        <v/>
      </c>
      <c r="B30" s="150"/>
      <c r="C30" s="150"/>
      <c r="D30" s="150"/>
      <c r="E30" s="150"/>
      <c r="F30" s="150"/>
      <c r="G30" s="150"/>
      <c r="H30" s="150"/>
      <c r="I30" s="150"/>
      <c r="J30" s="150"/>
      <c r="K30" s="150"/>
      <c r="L30" s="150"/>
    </row>
    <row r="31" spans="1:12" ht="20.2" customHeight="1" x14ac:dyDescent="0.45">
      <c r="A31" s="75" t="s">
        <v>32</v>
      </c>
      <c r="B31" s="142" t="b">
        <f>ISBLANK(VLOOKUP(F19,GSaeure!A3:C18,3))</f>
        <v>1</v>
      </c>
      <c r="C31" s="142"/>
      <c r="D31" s="142"/>
      <c r="E31" s="142"/>
      <c r="F31" s="142"/>
      <c r="G31" s="142"/>
      <c r="H31" s="142"/>
      <c r="I31" s="142"/>
      <c r="J31" s="142"/>
      <c r="K31" s="142"/>
      <c r="L31" s="142"/>
    </row>
    <row r="32" spans="1:12" ht="20.2" customHeight="1" x14ac:dyDescent="0.45">
      <c r="A32" s="75" t="s">
        <v>89</v>
      </c>
      <c r="B32" s="151"/>
      <c r="C32" s="151"/>
      <c r="D32" s="151"/>
      <c r="E32" s="151"/>
      <c r="F32" s="151"/>
      <c r="G32" s="151"/>
      <c r="H32" s="151"/>
      <c r="I32" s="151"/>
      <c r="J32" s="151"/>
      <c r="K32" s="151"/>
      <c r="L32" s="151"/>
    </row>
    <row r="33" spans="1:12" ht="35.25" customHeight="1" x14ac:dyDescent="0.45">
      <c r="A33" s="15" t="str">
        <f>IF(OR(F19=H19,G19=I19),"bitte eingeben:",IF(B31,"","Art der Modifikation:"))</f>
        <v/>
      </c>
      <c r="B33" s="147"/>
      <c r="C33" s="147"/>
      <c r="D33" s="147"/>
      <c r="E33" s="147"/>
      <c r="F33" s="147"/>
      <c r="G33" s="147"/>
      <c r="H33" s="147"/>
      <c r="I33" s="147"/>
      <c r="J33" s="147"/>
      <c r="K33" s="147"/>
      <c r="L33" s="147"/>
    </row>
    <row r="34" spans="1:12" ht="20.2" customHeight="1" x14ac:dyDescent="0.45">
      <c r="A34" s="75" t="str">
        <f>A20</f>
        <v>D-Milchsäure</v>
      </c>
      <c r="B34" s="142" t="b">
        <f>ISBLANK(VLOOKUP(F20,Parameter3!A3:C19,3))</f>
        <v>1</v>
      </c>
      <c r="C34" s="142"/>
      <c r="D34" s="142"/>
      <c r="E34" s="142"/>
      <c r="F34" s="142"/>
      <c r="G34" s="142"/>
      <c r="H34" s="142"/>
      <c r="I34" s="142"/>
      <c r="J34" s="142"/>
      <c r="K34" s="142"/>
      <c r="L34" s="142"/>
    </row>
    <row r="35" spans="1:12" ht="35.25" customHeight="1" x14ac:dyDescent="0.45">
      <c r="A35" s="15" t="str">
        <f>IF(F20=H20,"bitte eingeben:",IF(B34,"","Art der Modifikation:"))</f>
        <v/>
      </c>
      <c r="B35" s="147"/>
      <c r="C35" s="147"/>
      <c r="D35" s="147"/>
      <c r="E35" s="147"/>
      <c r="F35" s="147"/>
      <c r="G35" s="147"/>
      <c r="H35" s="147"/>
      <c r="I35" s="147"/>
      <c r="J35" s="147"/>
      <c r="K35" s="147"/>
      <c r="L35" s="147"/>
    </row>
    <row r="36" spans="1:12" ht="20.2" customHeight="1" x14ac:dyDescent="0.45">
      <c r="A36" s="75" t="str">
        <f>A21</f>
        <v>L-Milchsäure</v>
      </c>
      <c r="B36" s="142" t="b">
        <f>ISBLANK(VLOOKUP(F21,Milchsre!A3:C22,3))</f>
        <v>1</v>
      </c>
      <c r="C36" s="142"/>
      <c r="D36" s="142"/>
      <c r="E36" s="142"/>
      <c r="F36" s="142"/>
      <c r="G36" s="142"/>
      <c r="H36" s="142"/>
      <c r="I36" s="142"/>
      <c r="J36" s="142"/>
      <c r="K36" s="142"/>
      <c r="L36" s="142"/>
    </row>
    <row r="37" spans="1:12" ht="35.25" customHeight="1" x14ac:dyDescent="0.45">
      <c r="A37" s="15" t="str">
        <f>IF(F21=H21,"bitte eingeben:",IF(B36,"","Art der Modifikation:"))</f>
        <v/>
      </c>
      <c r="B37" s="147"/>
      <c r="C37" s="147"/>
      <c r="D37" s="147"/>
      <c r="E37" s="147"/>
      <c r="F37" s="147"/>
      <c r="G37" s="147"/>
      <c r="H37" s="147"/>
      <c r="I37" s="147"/>
      <c r="J37" s="147"/>
      <c r="K37" s="147"/>
      <c r="L37" s="147"/>
    </row>
    <row r="38" spans="1:12" ht="20.2" customHeight="1" x14ac:dyDescent="0.45">
      <c r="A38" s="75" t="str">
        <f>A22</f>
        <v>L-Ascorbinsäure</v>
      </c>
      <c r="B38" s="142" t="b">
        <f>ISBLANK(VLOOKUP(F22,Ascorbin!A3:C35,3))</f>
        <v>1</v>
      </c>
      <c r="C38" s="142"/>
      <c r="D38" s="142"/>
      <c r="E38" s="142"/>
      <c r="F38" s="142"/>
      <c r="G38" s="142"/>
      <c r="H38" s="142"/>
      <c r="I38" s="142"/>
      <c r="J38" s="142"/>
      <c r="K38" s="142"/>
      <c r="L38" s="142"/>
    </row>
    <row r="39" spans="1:12" ht="20.2" customHeight="1" x14ac:dyDescent="0.45">
      <c r="A39" s="75" t="s">
        <v>92</v>
      </c>
      <c r="B39" s="152"/>
      <c r="C39" s="152"/>
      <c r="D39" s="152"/>
      <c r="E39" s="152"/>
      <c r="F39" s="152"/>
      <c r="G39" s="152"/>
      <c r="H39" s="152"/>
      <c r="I39" s="152"/>
      <c r="J39" s="152"/>
      <c r="K39" s="152"/>
      <c r="L39" s="152"/>
    </row>
    <row r="40" spans="1:12" ht="35.25" customHeight="1" x14ac:dyDescent="0.45">
      <c r="A40" s="15" t="str">
        <f>IF(OR(F22=H22,G22=I22),"bitte eingeben:",IF(B38,"","Art der Modifikation:"))</f>
        <v/>
      </c>
      <c r="B40" s="147"/>
      <c r="C40" s="147"/>
      <c r="D40" s="147"/>
      <c r="E40" s="147"/>
      <c r="F40" s="147"/>
      <c r="G40" s="147"/>
      <c r="H40" s="147"/>
      <c r="I40" s="147"/>
      <c r="J40" s="147"/>
      <c r="K40" s="147"/>
      <c r="L40" s="147"/>
    </row>
    <row r="41" spans="1:12" ht="20.2" customHeight="1" x14ac:dyDescent="0.45">
      <c r="A41" s="75" t="s">
        <v>213</v>
      </c>
      <c r="B41" s="142" t="b">
        <f>ISBLANK(VLOOKUP(F23,Flüchtige!A3:C18,3))</f>
        <v>1</v>
      </c>
      <c r="C41" s="142"/>
      <c r="D41" s="142"/>
      <c r="E41" s="142"/>
      <c r="F41" s="142"/>
      <c r="G41" s="142"/>
      <c r="H41" s="142"/>
      <c r="I41" s="142"/>
      <c r="J41" s="142"/>
      <c r="K41" s="142"/>
      <c r="L41" s="142"/>
    </row>
    <row r="42" spans="1:12" ht="35.25" customHeight="1" x14ac:dyDescent="0.45">
      <c r="A42" s="15" t="str">
        <f>IF(F23=H23,"bitte eingeben:",IF(B41,"","Art der Modifikation:"))</f>
        <v/>
      </c>
      <c r="B42" s="143"/>
      <c r="C42" s="143"/>
      <c r="D42" s="143"/>
      <c r="E42" s="143"/>
      <c r="F42" s="143"/>
      <c r="G42" s="143"/>
      <c r="H42" s="143"/>
      <c r="I42" s="143"/>
      <c r="J42" s="143"/>
      <c r="K42" s="143"/>
      <c r="L42" s="143"/>
    </row>
    <row r="43" spans="1:12" ht="20.2" customHeight="1" x14ac:dyDescent="0.45">
      <c r="A43" s="75" t="str">
        <f>A24</f>
        <v>Kochsalz (über Chlorid)</v>
      </c>
      <c r="B43" s="142" t="b">
        <f>ISBLANK(VLOOKUP(F24,Kochsalz!A3:C33,3))</f>
        <v>1</v>
      </c>
      <c r="C43" s="142"/>
      <c r="D43" s="142"/>
      <c r="E43" s="142"/>
      <c r="F43" s="142"/>
      <c r="G43" s="142"/>
      <c r="H43" s="142"/>
      <c r="I43" s="142"/>
      <c r="J43" s="142"/>
      <c r="K43" s="142"/>
      <c r="L43" s="142"/>
    </row>
    <row r="44" spans="1:12" ht="35.25" customHeight="1" x14ac:dyDescent="0.45">
      <c r="A44" s="15" t="str">
        <f>IF(F24=H24,"bitte eingeben:",IF(B43,"","Art der Modifikation:"))</f>
        <v/>
      </c>
      <c r="B44" s="143"/>
      <c r="C44" s="143"/>
      <c r="D44" s="143"/>
      <c r="E44" s="143"/>
      <c r="F44" s="143"/>
      <c r="G44" s="143"/>
      <c r="H44" s="143"/>
      <c r="I44" s="143"/>
      <c r="J44" s="143"/>
      <c r="K44" s="143"/>
      <c r="L44" s="143"/>
    </row>
    <row r="45" spans="1:12" hidden="1" x14ac:dyDescent="0.45"/>
    <row r="46" spans="1:12" hidden="1" x14ac:dyDescent="0.45"/>
    <row r="47" spans="1:12" hidden="1" x14ac:dyDescent="0.45"/>
    <row r="48" spans="1:12" hidden="1" x14ac:dyDescent="0.45"/>
    <row r="49" spans="1:12" hidden="1" x14ac:dyDescent="0.45"/>
    <row r="50" spans="1:12" hidden="1" x14ac:dyDescent="0.45"/>
    <row r="51" spans="1:12" hidden="1" x14ac:dyDescent="0.45"/>
    <row r="52" spans="1:12" ht="18" customHeight="1" x14ac:dyDescent="0.55000000000000004">
      <c r="A52" s="76" t="s">
        <v>160</v>
      </c>
      <c r="B52" s="77"/>
      <c r="C52" s="78"/>
      <c r="D52" s="78"/>
      <c r="E52" s="79"/>
      <c r="F52" s="78"/>
      <c r="G52" s="78"/>
      <c r="H52" s="79"/>
      <c r="I52" s="77"/>
      <c r="J52" s="80"/>
      <c r="K52" s="81"/>
      <c r="L52" s="81"/>
    </row>
    <row r="53" spans="1:12" ht="18" customHeight="1" x14ac:dyDescent="0.45">
      <c r="A53" s="82" t="s">
        <v>219</v>
      </c>
      <c r="B53" s="77"/>
      <c r="C53" s="77"/>
      <c r="D53" s="77"/>
      <c r="E53" s="77"/>
      <c r="F53" s="77"/>
      <c r="G53" s="77"/>
      <c r="H53" s="77"/>
      <c r="I53" s="77"/>
      <c r="J53" s="80"/>
      <c r="K53" s="81"/>
      <c r="L53" s="81"/>
    </row>
    <row r="54" spans="1:12" ht="18" customHeight="1" x14ac:dyDescent="0.45">
      <c r="A54" s="83"/>
      <c r="B54" s="77"/>
      <c r="C54" s="77"/>
      <c r="D54" s="84"/>
      <c r="E54" s="77"/>
      <c r="F54" s="77"/>
      <c r="G54" s="77"/>
      <c r="H54" s="77"/>
      <c r="I54" s="77"/>
      <c r="J54" s="80"/>
      <c r="K54" s="81"/>
      <c r="L54" s="81"/>
    </row>
    <row r="55" spans="1:12" ht="18" customHeight="1" x14ac:dyDescent="0.45">
      <c r="A55" s="82" t="s">
        <v>214</v>
      </c>
      <c r="B55" s="77"/>
      <c r="C55" s="77"/>
      <c r="D55" s="77"/>
      <c r="E55" s="77"/>
      <c r="F55" s="77"/>
      <c r="G55" s="77"/>
      <c r="H55" s="77"/>
      <c r="I55" s="77"/>
      <c r="J55" s="80"/>
      <c r="K55" s="81"/>
      <c r="L55" s="81"/>
    </row>
    <row r="56" spans="1:12" ht="31.2" customHeight="1" x14ac:dyDescent="0.45">
      <c r="A56" s="85" t="str">
        <f>IF(Ergebnisse!G25=Ergebnisse!G16-1,"bitte eingeben:","")</f>
        <v/>
      </c>
      <c r="B56" s="155"/>
      <c r="C56" s="155"/>
      <c r="D56" s="155"/>
      <c r="E56" s="155"/>
      <c r="F56" s="155"/>
      <c r="G56" s="155"/>
      <c r="H56" s="155"/>
      <c r="I56" s="155"/>
      <c r="J56" s="155"/>
      <c r="K56" s="155"/>
      <c r="L56" s="155"/>
    </row>
    <row r="57" spans="1:12" ht="18" customHeight="1" x14ac:dyDescent="0.45">
      <c r="A57" s="82" t="s">
        <v>215</v>
      </c>
      <c r="B57" s="77"/>
      <c r="C57" s="77"/>
      <c r="D57" s="77"/>
      <c r="E57" s="77"/>
      <c r="F57" s="77"/>
      <c r="G57" s="77"/>
      <c r="H57" s="77"/>
      <c r="I57" s="77"/>
      <c r="J57" s="80"/>
      <c r="K57" s="81"/>
      <c r="L57" s="81"/>
    </row>
    <row r="58" spans="1:12" ht="18" customHeight="1" x14ac:dyDescent="0.45">
      <c r="A58" s="82" t="s">
        <v>216</v>
      </c>
      <c r="B58" s="77"/>
      <c r="C58" s="77"/>
      <c r="D58" s="77"/>
      <c r="E58" s="77"/>
      <c r="F58" s="77"/>
      <c r="G58" s="77"/>
      <c r="H58" s="77"/>
      <c r="I58" s="77"/>
      <c r="J58" s="80"/>
      <c r="K58" s="81"/>
      <c r="L58" s="81"/>
    </row>
    <row r="59" spans="1:12" ht="31.2" customHeight="1" x14ac:dyDescent="0.45">
      <c r="A59" s="85" t="str">
        <f>IF(OR(Ergebnisse!H25=Ergebnisse!H16-1,Ergebnisse!I25=Ergebnisse!I16-1),"bitte eingeben:","")</f>
        <v/>
      </c>
      <c r="B59" s="155"/>
      <c r="C59" s="155"/>
      <c r="D59" s="155"/>
      <c r="E59" s="155"/>
      <c r="F59" s="155"/>
      <c r="G59" s="155"/>
      <c r="H59" s="155"/>
      <c r="I59" s="155"/>
      <c r="J59" s="155"/>
      <c r="K59" s="155"/>
      <c r="L59" s="155"/>
    </row>
    <row r="60" spans="1:12" ht="18" customHeight="1" x14ac:dyDescent="0.45">
      <c r="A60" s="82" t="s">
        <v>179</v>
      </c>
      <c r="B60" s="86"/>
      <c r="C60" s="86"/>
      <c r="D60" s="86"/>
      <c r="E60" s="86"/>
      <c r="F60" s="86"/>
      <c r="G60" s="86"/>
      <c r="H60" s="86"/>
      <c r="I60" s="86"/>
      <c r="J60" s="80"/>
      <c r="K60" s="81"/>
      <c r="L60" s="81"/>
    </row>
    <row r="61" spans="1:12" ht="31.2" customHeight="1" x14ac:dyDescent="0.45">
      <c r="A61" s="85" t="str">
        <f>IF(Ergebnisse!J25=Ergebnisse!J16-1,"bitte eingeben:","")</f>
        <v/>
      </c>
      <c r="B61" s="156"/>
      <c r="C61" s="156"/>
      <c r="D61" s="156"/>
      <c r="E61" s="156"/>
      <c r="F61" s="156"/>
      <c r="G61" s="156"/>
      <c r="H61" s="156"/>
      <c r="I61" s="156"/>
      <c r="J61" s="156"/>
      <c r="K61" s="156"/>
      <c r="L61" s="156"/>
    </row>
    <row r="62" spans="1:12" ht="18" customHeight="1" x14ac:dyDescent="0.45">
      <c r="A62" s="82" t="s">
        <v>217</v>
      </c>
      <c r="B62" s="86"/>
      <c r="C62" s="86"/>
      <c r="D62" s="86"/>
      <c r="E62" s="86"/>
      <c r="F62" s="86"/>
      <c r="G62" s="86"/>
      <c r="H62" s="86"/>
      <c r="I62" s="86"/>
      <c r="J62" s="80"/>
      <c r="K62" s="81"/>
      <c r="L62" s="81"/>
    </row>
    <row r="63" spans="1:12" ht="31.2" customHeight="1" x14ac:dyDescent="0.45">
      <c r="A63" s="85" t="str">
        <f>IF(Ergebnisse!K25=Ergebnisse!K16-1,"bitte eingeben:","")</f>
        <v/>
      </c>
      <c r="B63" s="155"/>
      <c r="C63" s="155"/>
      <c r="D63" s="155"/>
      <c r="E63" s="155"/>
      <c r="F63" s="155"/>
      <c r="G63" s="155"/>
      <c r="H63" s="155"/>
      <c r="I63" s="155"/>
      <c r="J63" s="155"/>
      <c r="K63" s="155"/>
      <c r="L63" s="155"/>
    </row>
    <row r="64" spans="1:12" ht="18" customHeight="1" x14ac:dyDescent="0.45">
      <c r="A64" s="82" t="s">
        <v>218</v>
      </c>
      <c r="B64" s="77"/>
      <c r="C64" s="77"/>
      <c r="D64" s="77"/>
      <c r="E64" s="77"/>
      <c r="F64" s="77"/>
      <c r="G64" s="77"/>
      <c r="H64" s="77"/>
      <c r="I64" s="77"/>
      <c r="J64" s="80"/>
      <c r="K64" s="81"/>
      <c r="L64" s="81"/>
    </row>
    <row r="65" spans="1:12" ht="31.2" customHeight="1" x14ac:dyDescent="0.45">
      <c r="A65" s="85" t="str">
        <f>IF(Ergebnisse!F25=Ergebnisse!F16-1,"bitte eingeben:","")</f>
        <v/>
      </c>
      <c r="B65" s="155"/>
      <c r="C65" s="155"/>
      <c r="D65" s="155"/>
      <c r="E65" s="155"/>
      <c r="F65" s="155"/>
      <c r="G65" s="155"/>
      <c r="H65" s="155"/>
      <c r="I65" s="155"/>
      <c r="J65" s="155"/>
      <c r="K65" s="155"/>
      <c r="L65" s="155"/>
    </row>
  </sheetData>
  <sheetProtection algorithmName="SHA-512" hashValue="EkztnxgXp00epE0qxgj5D8mgV+muaN8YsGqCgcP4jLnJh9qHDaaZQufMcT/23dE4mS5pb9mTslpxZ/h2VWO3Zw==" saltValue="IICn6gc3hGr0hBFe6ihqHg==" spinCount="100000" sheet="1" objects="1" scenarios="1"/>
  <mergeCells count="34">
    <mergeCell ref="B43:L43"/>
    <mergeCell ref="B44:L44"/>
    <mergeCell ref="B56:L56"/>
    <mergeCell ref="B59:L59"/>
    <mergeCell ref="B65:L65"/>
    <mergeCell ref="B61:L61"/>
    <mergeCell ref="B63:L63"/>
    <mergeCell ref="A15:H15"/>
    <mergeCell ref="A13:L13"/>
    <mergeCell ref="H17:I17"/>
    <mergeCell ref="B29:L29"/>
    <mergeCell ref="B34:L34"/>
    <mergeCell ref="B33:L33"/>
    <mergeCell ref="B36:L36"/>
    <mergeCell ref="B37:L37"/>
    <mergeCell ref="B38:L38"/>
    <mergeCell ref="B39:L39"/>
    <mergeCell ref="B40:L40"/>
    <mergeCell ref="B41:L41"/>
    <mergeCell ref="B42:L42"/>
    <mergeCell ref="B5:C5"/>
    <mergeCell ref="D1:F1"/>
    <mergeCell ref="D2:F2"/>
    <mergeCell ref="D3:F3"/>
    <mergeCell ref="B35:L35"/>
    <mergeCell ref="A7:L7"/>
    <mergeCell ref="A8:L8"/>
    <mergeCell ref="A9:L9"/>
    <mergeCell ref="A10:L10"/>
    <mergeCell ref="A11:L11"/>
    <mergeCell ref="A12:L12"/>
    <mergeCell ref="B30:L30"/>
    <mergeCell ref="B31:L31"/>
    <mergeCell ref="B32:L32"/>
  </mergeCells>
  <phoneticPr fontId="0" type="noConversion"/>
  <conditionalFormatting sqref="B30">
    <cfRule type="expression" dxfId="39" priority="39" stopIfTrue="1">
      <formula>OR($F$18-$H$18=0,NOT(B29))</formula>
    </cfRule>
  </conditionalFormatting>
  <conditionalFormatting sqref="B33">
    <cfRule type="expression" dxfId="38" priority="41" stopIfTrue="1">
      <formula>OR($F$19-$H$19=0,$G$19-$I$19=0,NOT(B31))</formula>
    </cfRule>
  </conditionalFormatting>
  <conditionalFormatting sqref="B35">
    <cfRule type="expression" dxfId="37" priority="43" stopIfTrue="1">
      <formula>OR($F$20-$H$20=0,NOT(B34))</formula>
    </cfRule>
  </conditionalFormatting>
  <conditionalFormatting sqref="B37">
    <cfRule type="expression" dxfId="36" priority="45" stopIfTrue="1">
      <formula>OR($F$21-$H$21=0,NOT(B36))</formula>
    </cfRule>
  </conditionalFormatting>
  <conditionalFormatting sqref="B39">
    <cfRule type="expression" dxfId="35" priority="17" stopIfTrue="1">
      <formula>$H$18-5=0</formula>
    </cfRule>
  </conditionalFormatting>
  <conditionalFormatting sqref="B40">
    <cfRule type="expression" dxfId="34" priority="47" stopIfTrue="1">
      <formula>OR($F$22-$H$22=0,$G$22-$I$22=0,NOT(B38))</formula>
    </cfRule>
  </conditionalFormatting>
  <conditionalFormatting sqref="B42">
    <cfRule type="expression" dxfId="33" priority="49" stopIfTrue="1">
      <formula>OR($F$23-$H$23=0,NOT(B41))</formula>
    </cfRule>
  </conditionalFormatting>
  <conditionalFormatting sqref="B44">
    <cfRule type="expression" dxfId="32" priority="51" stopIfTrue="1">
      <formula>OR($F$24-$H$24=0,NOT(B43))</formula>
    </cfRule>
  </conditionalFormatting>
  <conditionalFormatting sqref="B56:H56">
    <cfRule type="expression" dxfId="31" priority="5" stopIfTrue="1">
      <formula>$G$16-$G$25=1</formula>
    </cfRule>
  </conditionalFormatting>
  <conditionalFormatting sqref="B59:I59">
    <cfRule type="expression" dxfId="30" priority="4" stopIfTrue="1">
      <formula>OR($I$25-5=0,$H$25-5=0)</formula>
    </cfRule>
  </conditionalFormatting>
  <conditionalFormatting sqref="B61:I61">
    <cfRule type="expression" dxfId="29" priority="3" stopIfTrue="1">
      <formula>$J$16-$J$25=1</formula>
    </cfRule>
  </conditionalFormatting>
  <conditionalFormatting sqref="B63:I63">
    <cfRule type="expression" dxfId="28" priority="1" stopIfTrue="1">
      <formula>$K$16-$K$25=1</formula>
    </cfRule>
  </conditionalFormatting>
  <conditionalFormatting sqref="B65:I65">
    <cfRule type="expression" dxfId="27" priority="2" stopIfTrue="1">
      <formula>$F$16-$F$25=1</formula>
    </cfRule>
  </conditionalFormatting>
  <conditionalFormatting sqref="C30:H30">
    <cfRule type="expression" dxfId="26" priority="28" stopIfTrue="1">
      <formula>OR($F$18-$H$18=0,NOT(J29))</formula>
    </cfRule>
  </conditionalFormatting>
  <conditionalFormatting sqref="C33:H33">
    <cfRule type="expression" dxfId="25" priority="37" stopIfTrue="1">
      <formula>OR($F$19-$H$19=0,$G$19-$I$19=0,NOT(J31))</formula>
    </cfRule>
  </conditionalFormatting>
  <conditionalFormatting sqref="C35:H35">
    <cfRule type="expression" dxfId="24" priority="29" stopIfTrue="1">
      <formula>OR($F$20-$H$20=0,NOT(J34))</formula>
    </cfRule>
  </conditionalFormatting>
  <conditionalFormatting sqref="C37:H37">
    <cfRule type="expression" dxfId="23" priority="30" stopIfTrue="1">
      <formula>OR($F$21-$H$21=0,NOT(J36))</formula>
    </cfRule>
  </conditionalFormatting>
  <conditionalFormatting sqref="C40:H40">
    <cfRule type="expression" dxfId="22" priority="36" stopIfTrue="1">
      <formula>OR($F$22-$H$22=0,$G$22-$I$22=0,NOT(J38))</formula>
    </cfRule>
  </conditionalFormatting>
  <conditionalFormatting sqref="C42:H42">
    <cfRule type="expression" dxfId="21" priority="31" stopIfTrue="1">
      <formula>OR($F$23-$H$23=0,NOT(J41))</formula>
    </cfRule>
  </conditionalFormatting>
  <conditionalFormatting sqref="C44:H44">
    <cfRule type="expression" dxfId="20" priority="32" stopIfTrue="1">
      <formula>OR($F$24-$H$24=0,NOT(J43))</formula>
    </cfRule>
  </conditionalFormatting>
  <conditionalFormatting sqref="F18">
    <cfRule type="expression" dxfId="19" priority="21" stopIfTrue="1">
      <formula>$F$18-$H$18=1</formula>
    </cfRule>
  </conditionalFormatting>
  <conditionalFormatting sqref="F19">
    <cfRule type="expression" dxfId="18" priority="22" stopIfTrue="1">
      <formula>$F$19-$H$19=1</formula>
    </cfRule>
  </conditionalFormatting>
  <conditionalFormatting sqref="F20">
    <cfRule type="expression" dxfId="17" priority="23" stopIfTrue="1">
      <formula>$F$20-$H$20=1</formula>
    </cfRule>
  </conditionalFormatting>
  <conditionalFormatting sqref="F21">
    <cfRule type="expression" dxfId="16" priority="24" stopIfTrue="1">
      <formula>$F$21-$H$21=1</formula>
    </cfRule>
  </conditionalFormatting>
  <conditionalFormatting sqref="F22">
    <cfRule type="expression" dxfId="15" priority="25" stopIfTrue="1">
      <formula>$F$22-$H$22=1</formula>
    </cfRule>
  </conditionalFormatting>
  <conditionalFormatting sqref="F23">
    <cfRule type="expression" dxfId="14" priority="26" stopIfTrue="1">
      <formula>$F$23-$H$23=1</formula>
    </cfRule>
  </conditionalFormatting>
  <conditionalFormatting sqref="F24">
    <cfRule type="expression" dxfId="13" priority="27" stopIfTrue="1">
      <formula>$F$24-$H$24=1</formula>
    </cfRule>
  </conditionalFormatting>
  <conditionalFormatting sqref="F25">
    <cfRule type="expression" dxfId="12" priority="12" stopIfTrue="1">
      <formula>$F$25-$F$16=0</formula>
    </cfRule>
  </conditionalFormatting>
  <conditionalFormatting sqref="G18 G20:G21">
    <cfRule type="cellIs" dxfId="11" priority="20" stopIfTrue="1" operator="equal">
      <formula>10</formula>
    </cfRule>
  </conditionalFormatting>
  <conditionalFormatting sqref="G19">
    <cfRule type="expression" dxfId="10" priority="34" stopIfTrue="1">
      <formula>$G$19-$I$19=1</formula>
    </cfRule>
  </conditionalFormatting>
  <conditionalFormatting sqref="G22">
    <cfRule type="expression" dxfId="9" priority="35" stopIfTrue="1">
      <formula>$G$22-$I$22=1</formula>
    </cfRule>
  </conditionalFormatting>
  <conditionalFormatting sqref="G25">
    <cfRule type="expression" dxfId="8" priority="11" stopIfTrue="1">
      <formula>G$251-$G$26=0</formula>
    </cfRule>
  </conditionalFormatting>
  <conditionalFormatting sqref="H18:H21 H24">
    <cfRule type="cellIs" dxfId="7" priority="14" stopIfTrue="1" operator="equal">
      <formula>6</formula>
    </cfRule>
  </conditionalFormatting>
  <conditionalFormatting sqref="H25">
    <cfRule type="expression" dxfId="6" priority="10" stopIfTrue="1">
      <formula>H$25-$H$16=0</formula>
    </cfRule>
  </conditionalFormatting>
  <conditionalFormatting sqref="I18:I24">
    <cfRule type="cellIs" dxfId="5" priority="16" stopIfTrue="1" operator="equal">
      <formula>11</formula>
    </cfRule>
  </conditionalFormatting>
  <conditionalFormatting sqref="I25">
    <cfRule type="expression" dxfId="4" priority="9" stopIfTrue="1">
      <formula>I$26-$I$16=0</formula>
    </cfRule>
  </conditionalFormatting>
  <conditionalFormatting sqref="J18:J24">
    <cfRule type="cellIs" dxfId="3" priority="15" stopIfTrue="1" operator="equal">
      <formula>15</formula>
    </cfRule>
  </conditionalFormatting>
  <conditionalFormatting sqref="J25">
    <cfRule type="expression" dxfId="2" priority="8" stopIfTrue="1">
      <formula>J$25-$J$16=0</formula>
    </cfRule>
  </conditionalFormatting>
  <conditionalFormatting sqref="K25">
    <cfRule type="expression" dxfId="1" priority="7" stopIfTrue="1">
      <formula>K$25-$K$16=0</formula>
    </cfRule>
  </conditionalFormatting>
  <conditionalFormatting sqref="L25">
    <cfRule type="expression" dxfId="0" priority="6" stopIfTrue="1">
      <formula>L$25-$L$16=0</formula>
    </cfRule>
  </conditionalFormatting>
  <hyperlinks>
    <hyperlink ref="B4" r:id="rId1" xr:uid="{00000000-0004-0000-08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4" max="16383" man="1"/>
    <brk id="25"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25400</xdr:colOff>
                    <xdr:row>28</xdr:row>
                    <xdr:rowOff>33867</xdr:rowOff>
                  </from>
                  <to>
                    <xdr:col>9</xdr:col>
                    <xdr:colOff>681567</xdr:colOff>
                    <xdr:row>28</xdr:row>
                    <xdr:rowOff>232833</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25400</xdr:colOff>
                    <xdr:row>30</xdr:row>
                    <xdr:rowOff>21167</xdr:rowOff>
                  </from>
                  <to>
                    <xdr:col>9</xdr:col>
                    <xdr:colOff>681567</xdr:colOff>
                    <xdr:row>30</xdr:row>
                    <xdr:rowOff>224367</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25400</xdr:colOff>
                    <xdr:row>33</xdr:row>
                    <xdr:rowOff>33867</xdr:rowOff>
                  </from>
                  <to>
                    <xdr:col>9</xdr:col>
                    <xdr:colOff>681567</xdr:colOff>
                    <xdr:row>33</xdr:row>
                    <xdr:rowOff>232833</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25400</xdr:colOff>
                    <xdr:row>35</xdr:row>
                    <xdr:rowOff>33867</xdr:rowOff>
                  </from>
                  <to>
                    <xdr:col>9</xdr:col>
                    <xdr:colOff>681567</xdr:colOff>
                    <xdr:row>35</xdr:row>
                    <xdr:rowOff>232833</xdr:rowOff>
                  </to>
                </anchor>
              </controlPr>
            </control>
          </mc:Choice>
        </mc:AlternateContent>
        <mc:AlternateContent xmlns:mc="http://schemas.openxmlformats.org/markup-compatibility/2006">
          <mc:Choice Requires="x14">
            <control shapeId="2099" r:id="rId9" name="Drop Down 51">
              <controlPr locked="0" defaultSize="0" autoLine="0" autoPict="0">
                <anchor moveWithCells="1">
                  <from>
                    <xdr:col>1</xdr:col>
                    <xdr:colOff>25400</xdr:colOff>
                    <xdr:row>37</xdr:row>
                    <xdr:rowOff>33867</xdr:rowOff>
                  </from>
                  <to>
                    <xdr:col>9</xdr:col>
                    <xdr:colOff>681567</xdr:colOff>
                    <xdr:row>37</xdr:row>
                    <xdr:rowOff>232833</xdr:rowOff>
                  </to>
                </anchor>
              </controlPr>
            </control>
          </mc:Choice>
        </mc:AlternateContent>
        <mc:AlternateContent xmlns:mc="http://schemas.openxmlformats.org/markup-compatibility/2006">
          <mc:Choice Requires="x14">
            <control shapeId="2100" r:id="rId10" name="Drop Down 52">
              <controlPr locked="0" defaultSize="0" autoLine="0" autoPict="0">
                <anchor moveWithCells="1">
                  <from>
                    <xdr:col>1</xdr:col>
                    <xdr:colOff>25400</xdr:colOff>
                    <xdr:row>40</xdr:row>
                    <xdr:rowOff>33867</xdr:rowOff>
                  </from>
                  <to>
                    <xdr:col>9</xdr:col>
                    <xdr:colOff>681567</xdr:colOff>
                    <xdr:row>40</xdr:row>
                    <xdr:rowOff>232833</xdr:rowOff>
                  </to>
                </anchor>
              </controlPr>
            </control>
          </mc:Choice>
        </mc:AlternateContent>
        <mc:AlternateContent xmlns:mc="http://schemas.openxmlformats.org/markup-compatibility/2006">
          <mc:Choice Requires="x14">
            <control shapeId="2101" r:id="rId11" name="Drop Down 53">
              <controlPr locked="0" defaultSize="0" autoLine="0" autoPict="0">
                <anchor moveWithCells="1">
                  <from>
                    <xdr:col>1</xdr:col>
                    <xdr:colOff>25400</xdr:colOff>
                    <xdr:row>42</xdr:row>
                    <xdr:rowOff>33867</xdr:rowOff>
                  </from>
                  <to>
                    <xdr:col>9</xdr:col>
                    <xdr:colOff>681567</xdr:colOff>
                    <xdr:row>42</xdr:row>
                    <xdr:rowOff>232833</xdr:rowOff>
                  </to>
                </anchor>
              </controlPr>
            </control>
          </mc:Choice>
        </mc:AlternateContent>
        <mc:AlternateContent xmlns:mc="http://schemas.openxmlformats.org/markup-compatibility/2006">
          <mc:Choice Requires="x14">
            <control shapeId="2120" r:id="rId12" name="Drop Down 72">
              <controlPr locked="0" defaultSize="0" autoLine="0" autoPict="0">
                <anchor moveWithCells="1">
                  <from>
                    <xdr:col>1</xdr:col>
                    <xdr:colOff>25400</xdr:colOff>
                    <xdr:row>31</xdr:row>
                    <xdr:rowOff>21167</xdr:rowOff>
                  </from>
                  <to>
                    <xdr:col>9</xdr:col>
                    <xdr:colOff>681567</xdr:colOff>
                    <xdr:row>31</xdr:row>
                    <xdr:rowOff>224367</xdr:rowOff>
                  </to>
                </anchor>
              </controlPr>
            </control>
          </mc:Choice>
        </mc:AlternateContent>
        <mc:AlternateContent xmlns:mc="http://schemas.openxmlformats.org/markup-compatibility/2006">
          <mc:Choice Requires="x14">
            <control shapeId="2121" r:id="rId13" name="Drop Down 73">
              <controlPr locked="0" defaultSize="0" autoLine="0" autoPict="0">
                <anchor moveWithCells="1">
                  <from>
                    <xdr:col>1</xdr:col>
                    <xdr:colOff>25400</xdr:colOff>
                    <xdr:row>38</xdr:row>
                    <xdr:rowOff>33867</xdr:rowOff>
                  </from>
                  <to>
                    <xdr:col>9</xdr:col>
                    <xdr:colOff>681567</xdr:colOff>
                    <xdr:row>38</xdr:row>
                    <xdr:rowOff>232833</xdr:rowOff>
                  </to>
                </anchor>
              </controlPr>
            </control>
          </mc:Choice>
        </mc:AlternateContent>
        <mc:AlternateContent xmlns:mc="http://schemas.openxmlformats.org/markup-compatibility/2006">
          <mc:Choice Requires="x14">
            <control shapeId="2122" r:id="rId14" name="Drop Down 74">
              <controlPr locked="0" defaultSize="0" autoLine="0" autoPict="0">
                <anchor moveWithCells="1">
                  <from>
                    <xdr:col>9</xdr:col>
                    <xdr:colOff>21167</xdr:colOff>
                    <xdr:row>13</xdr:row>
                    <xdr:rowOff>33867</xdr:rowOff>
                  </from>
                  <to>
                    <xdr:col>10</xdr:col>
                    <xdr:colOff>135467</xdr:colOff>
                    <xdr:row>13</xdr:row>
                    <xdr:rowOff>304800</xdr:rowOff>
                  </to>
                </anchor>
              </controlPr>
            </control>
          </mc:Choice>
        </mc:AlternateContent>
        <mc:AlternateContent xmlns:mc="http://schemas.openxmlformats.org/markup-compatibility/2006">
          <mc:Choice Requires="x14">
            <control shapeId="2123" r:id="rId15" name="Drop Down 75">
              <controlPr locked="0" defaultSize="0" autoLine="0" autoPict="0">
                <anchor moveWithCells="1">
                  <from>
                    <xdr:col>1</xdr:col>
                    <xdr:colOff>12700</xdr:colOff>
                    <xdr:row>52</xdr:row>
                    <xdr:rowOff>12700</xdr:rowOff>
                  </from>
                  <to>
                    <xdr:col>2</xdr:col>
                    <xdr:colOff>402167</xdr:colOff>
                    <xdr:row>52</xdr:row>
                    <xdr:rowOff>203200</xdr:rowOff>
                  </to>
                </anchor>
              </controlPr>
            </control>
          </mc:Choice>
        </mc:AlternateContent>
        <mc:AlternateContent xmlns:mc="http://schemas.openxmlformats.org/markup-compatibility/2006">
          <mc:Choice Requires="x14">
            <control shapeId="2124" r:id="rId16" name="Drop Down 76">
              <controlPr locked="0" defaultSize="0" autoLine="0" autoPict="0">
                <anchor moveWithCells="1">
                  <from>
                    <xdr:col>1</xdr:col>
                    <xdr:colOff>12700</xdr:colOff>
                    <xdr:row>54</xdr:row>
                    <xdr:rowOff>12700</xdr:rowOff>
                  </from>
                  <to>
                    <xdr:col>9</xdr:col>
                    <xdr:colOff>690033</xdr:colOff>
                    <xdr:row>54</xdr:row>
                    <xdr:rowOff>203200</xdr:rowOff>
                  </to>
                </anchor>
              </controlPr>
            </control>
          </mc:Choice>
        </mc:AlternateContent>
        <mc:AlternateContent xmlns:mc="http://schemas.openxmlformats.org/markup-compatibility/2006">
          <mc:Choice Requires="x14">
            <control shapeId="2125" r:id="rId17" name="Drop Down 77">
              <controlPr locked="0" defaultSize="0" autoLine="0" autoPict="0">
                <anchor moveWithCells="1">
                  <from>
                    <xdr:col>1</xdr:col>
                    <xdr:colOff>25400</xdr:colOff>
                    <xdr:row>56</xdr:row>
                    <xdr:rowOff>0</xdr:rowOff>
                  </from>
                  <to>
                    <xdr:col>9</xdr:col>
                    <xdr:colOff>690033</xdr:colOff>
                    <xdr:row>56</xdr:row>
                    <xdr:rowOff>203200</xdr:rowOff>
                  </to>
                </anchor>
              </controlPr>
            </control>
          </mc:Choice>
        </mc:AlternateContent>
        <mc:AlternateContent xmlns:mc="http://schemas.openxmlformats.org/markup-compatibility/2006">
          <mc:Choice Requires="x14">
            <control shapeId="2126" r:id="rId18" name="Drop Down 78">
              <controlPr locked="0" defaultSize="0" autoLine="0" autoPict="0">
                <anchor moveWithCells="1">
                  <from>
                    <xdr:col>1</xdr:col>
                    <xdr:colOff>12700</xdr:colOff>
                    <xdr:row>57</xdr:row>
                    <xdr:rowOff>21167</xdr:rowOff>
                  </from>
                  <to>
                    <xdr:col>9</xdr:col>
                    <xdr:colOff>690033</xdr:colOff>
                    <xdr:row>57</xdr:row>
                    <xdr:rowOff>203200</xdr:rowOff>
                  </to>
                </anchor>
              </controlPr>
            </control>
          </mc:Choice>
        </mc:AlternateContent>
        <mc:AlternateContent xmlns:mc="http://schemas.openxmlformats.org/markup-compatibility/2006">
          <mc:Choice Requires="x14">
            <control shapeId="2127" r:id="rId19" name="Drop Down 79">
              <controlPr locked="0" defaultSize="0" autoLine="0" autoPict="0">
                <anchor moveWithCells="1">
                  <from>
                    <xdr:col>1</xdr:col>
                    <xdr:colOff>12700</xdr:colOff>
                    <xdr:row>59</xdr:row>
                    <xdr:rowOff>12700</xdr:rowOff>
                  </from>
                  <to>
                    <xdr:col>9</xdr:col>
                    <xdr:colOff>690033</xdr:colOff>
                    <xdr:row>59</xdr:row>
                    <xdr:rowOff>203200</xdr:rowOff>
                  </to>
                </anchor>
              </controlPr>
            </control>
          </mc:Choice>
        </mc:AlternateContent>
        <mc:AlternateContent xmlns:mc="http://schemas.openxmlformats.org/markup-compatibility/2006">
          <mc:Choice Requires="x14">
            <control shapeId="2128" r:id="rId20" name="Drop Down 80">
              <controlPr locked="0" defaultSize="0" autoLine="0" autoPict="0">
                <anchor moveWithCells="1">
                  <from>
                    <xdr:col>1</xdr:col>
                    <xdr:colOff>12700</xdr:colOff>
                    <xdr:row>61</xdr:row>
                    <xdr:rowOff>0</xdr:rowOff>
                  </from>
                  <to>
                    <xdr:col>9</xdr:col>
                    <xdr:colOff>690033</xdr:colOff>
                    <xdr:row>61</xdr:row>
                    <xdr:rowOff>203200</xdr:rowOff>
                  </to>
                </anchor>
              </controlPr>
            </control>
          </mc:Choice>
        </mc:AlternateContent>
        <mc:AlternateContent xmlns:mc="http://schemas.openxmlformats.org/markup-compatibility/2006">
          <mc:Choice Requires="x14">
            <control shapeId="2129" r:id="rId21" name="Drop Down 81">
              <controlPr locked="0" defaultSize="0" autoLine="0" autoPict="0">
                <anchor moveWithCells="1">
                  <from>
                    <xdr:col>1</xdr:col>
                    <xdr:colOff>12700</xdr:colOff>
                    <xdr:row>63</xdr:row>
                    <xdr:rowOff>12700</xdr:rowOff>
                  </from>
                  <to>
                    <xdr:col>9</xdr:col>
                    <xdr:colOff>690033</xdr:colOff>
                    <xdr:row>63</xdr:row>
                    <xdr:rowOff>203200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8</vt:i4>
      </vt:variant>
    </vt:vector>
  </HeadingPairs>
  <TitlesOfParts>
    <vt:vector size="26" baseType="lpstr">
      <vt:lpstr>Hints1</vt:lpstr>
      <vt:lpstr>Reporting</vt:lpstr>
      <vt:lpstr>Auswertung</vt:lpstr>
      <vt:lpstr>Datenübernahme</vt:lpstr>
      <vt:lpstr>Signifikanz</vt:lpstr>
      <vt:lpstr>Ausfüllhinweise</vt:lpstr>
      <vt:lpstr>Kontakt</vt:lpstr>
      <vt:lpstr>Teilnehmerdaten</vt:lpstr>
      <vt:lpstr>Ergebnisse</vt:lpstr>
      <vt:lpstr>Mitteilungen</vt:lpstr>
      <vt:lpstr>Natrium</vt:lpstr>
      <vt:lpstr>pH</vt:lpstr>
      <vt:lpstr>GSaeure</vt:lpstr>
      <vt:lpstr>Parameter3</vt:lpstr>
      <vt:lpstr>Milchsre</vt:lpstr>
      <vt:lpstr>Ascorbin</vt:lpstr>
      <vt:lpstr>Flüchtige</vt:lpstr>
      <vt:lpstr>Kochsalz</vt:lpstr>
      <vt:lpstr>Auswertung!_ftn1</vt:lpstr>
      <vt:lpstr>Hints1!_ftnref1</vt:lpstr>
      <vt:lpstr>Datenübernahme!Druckbereich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LVU</cp:lastModifiedBy>
  <cp:lastPrinted>2021-05-25T18:35:51Z</cp:lastPrinted>
  <dcterms:created xsi:type="dcterms:W3CDTF">2005-02-14T18:41:01Z</dcterms:created>
  <dcterms:modified xsi:type="dcterms:W3CDTF">2023-06-15T19:30:30Z</dcterms:modified>
</cp:coreProperties>
</file>