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DieseArbeitsmappe"/>
  <mc:AlternateContent xmlns:mc="http://schemas.openxmlformats.org/markup-compatibility/2006">
    <mc:Choice Requires="x15">
      <x15ac:absPath xmlns:x15ac="http://schemas.microsoft.com/office/spreadsheetml/2010/11/ac" url="C:\Daten\TABELLEN\LVU\Ergebnistabellen\2023\"/>
    </mc:Choice>
  </mc:AlternateContent>
  <xr:revisionPtr revIDLastSave="0" documentId="13_ncr:1_{D7704642-440C-4407-8BE5-7CDE0AC20CED}" xr6:coauthVersionLast="47" xr6:coauthVersionMax="47" xr10:uidLastSave="{00000000-0000-0000-0000-000000000000}"/>
  <workbookProtection workbookAlgorithmName="SHA-512" workbookHashValue="kT51wVawMuZUUu+Piox9+zC+bL9DzaeqNfFOT9/8EAa8QAOa5351es5dKFIkESqXkLbeZ3EM6oIWrrlG9VpkFQ==" workbookSaltValue="Pi7+IqTUMgpiZgy1yMgjlw==" workbookSpinCount="100000" lockStructure="1"/>
  <bookViews>
    <workbookView xWindow="-120" yWindow="-120" windowWidth="20730" windowHeight="11160" firstSheet="4" activeTab="6" xr2:uid="{00000000-000D-0000-FFFF-FFFF00000000}"/>
  </bookViews>
  <sheets>
    <sheet name="Hints1" sheetId="64" r:id="rId1"/>
    <sheet name="Reporting" sheetId="65" r:id="rId2"/>
    <sheet name="Auswertung" sheetId="66" r:id="rId3"/>
    <sheet name="Datenübernahme" sheetId="67" r:id="rId4"/>
    <sheet name="Signifikanz" sheetId="68" r:id="rId5"/>
    <sheet name="Ausfüllhinweise" sheetId="63" r:id="rId6"/>
    <sheet name="Kontakt" sheetId="53" r:id="rId7"/>
    <sheet name="Teilnehmerdaten" sheetId="17" state="hidden" r:id="rId8"/>
    <sheet name="Ergebnisse" sheetId="5" r:id="rId9"/>
    <sheet name="Mitteilungen" sheetId="15" r:id="rId10"/>
    <sheet name="Fett_gesaettigt" sheetId="55" state="hidden" r:id="rId11"/>
    <sheet name="Elemente" sheetId="54" state="hidden" r:id="rId12"/>
    <sheet name="Wasser" sheetId="18" state="hidden" r:id="rId13"/>
    <sheet name="Rohprotein" sheetId="21" state="hidden" r:id="rId14"/>
    <sheet name="Fett" sheetId="22" state="hidden" r:id="rId15"/>
    <sheet name="Asche" sheetId="23" state="hidden" r:id="rId16"/>
    <sheet name="Kochsalz" sheetId="24" state="hidden" r:id="rId17"/>
    <sheet name="Cholesterin" sheetId="25" state="hidden" r:id="rId18"/>
    <sheet name="Gesamtsterine" sheetId="26" state="hidden" r:id="rId19"/>
    <sheet name="Eigehalt" sheetId="27" state="hidden" r:id="rId20"/>
    <sheet name="Ballaststoffe" sheetId="46" state="hidden" r:id="rId21"/>
  </sheets>
  <externalReferences>
    <externalReference r:id="rId22"/>
    <externalReference r:id="rId23"/>
    <externalReference r:id="rId24"/>
    <externalReference r:id="rId25"/>
    <externalReference r:id="rId26"/>
    <externalReference r:id="rId27"/>
  </externalReferences>
  <definedNames>
    <definedName name="_ftn1" localSheetId="2">Auswertung!$A$3</definedName>
    <definedName name="_ftn1" localSheetId="0">Hints1!#REF!</definedName>
    <definedName name="_ftn1" localSheetId="4">Signifikanz!#REF!</definedName>
    <definedName name="_ftnref1" localSheetId="2">Auswertung!#REF!</definedName>
    <definedName name="_ftnref1" localSheetId="0">Hints1!$A$3</definedName>
    <definedName name="_ftnref1" localSheetId="4">Signifikanz!#REF!</definedName>
    <definedName name="Daten" localSheetId="5">#REF!</definedName>
    <definedName name="Daten" localSheetId="10">#REF!</definedName>
    <definedName name="Daten">#REF!</definedName>
    <definedName name="_xlnm.Print_Area" localSheetId="3">Datenübernahme!$A$1:$C$8</definedName>
    <definedName name="_xlnm.Print_Area" localSheetId="8">Ergebnisse!$A$1:$L$76</definedName>
    <definedName name="_xlnm.Print_Area" localSheetId="4">Signifikanz!$A$1:$C$10</definedName>
    <definedName name="_xlnm.Print_Titles" localSheetId="8">Ergebnisse!$A:$H,Ergebnisse!$34:$35</definedName>
    <definedName name="Elemente">[1]Parameter2!$B$3:$B$18</definedName>
    <definedName name="MBlei" localSheetId="5">#REF!</definedName>
    <definedName name="MBlei" localSheetId="10">#REF!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1">#REF!</definedName>
    <definedName name="Parameter2" localSheetId="10">#REF!</definedName>
    <definedName name="Parameter2" localSheetId="6">#REF!</definedName>
    <definedName name="Parameter2">Rohprotein!$B$16:$B$22</definedName>
    <definedName name="Parameter2alt" localSheetId="5">#REF!</definedName>
    <definedName name="Parameter2alt" localSheetId="10">#REF!</definedName>
    <definedName name="Parameter2alt">#REF!</definedName>
    <definedName name="test" localSheetId="5">[2]Parameter2!$B$3:$B$18</definedName>
    <definedName name="test" localSheetId="2">[3]Parameter2!$B$3:$B$18</definedName>
    <definedName name="test" localSheetId="11">[4]Parameter2!$B$3:$B$18</definedName>
    <definedName name="test" localSheetId="10">[5]Parameter2!$B$3:$B$18</definedName>
    <definedName name="test" localSheetId="6">[3]Parameter2!$B$3:$B$18</definedName>
    <definedName name="test" localSheetId="1">[1]Parameter2!$B$3:$B$18</definedName>
    <definedName name="test">[1]Parameter2!$B$3:$B$18</definedName>
    <definedName name="test1" localSheetId="5">[6]Parameter2!$B$3:$B$18</definedName>
    <definedName name="test1">[6]Parameter2!$B$3:$B$18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B13" i="17"/>
  <c r="A16" i="5" l="1"/>
  <c r="A15" i="5"/>
  <c r="F5" i="5"/>
  <c r="F4" i="5"/>
  <c r="B15" i="17" l="1"/>
  <c r="C15" i="17"/>
  <c r="B16" i="17"/>
  <c r="C16" i="17"/>
  <c r="B17" i="17"/>
  <c r="C17" i="17"/>
  <c r="B18" i="17"/>
  <c r="C18" i="17"/>
  <c r="B19" i="17"/>
  <c r="C19" i="17"/>
  <c r="B20" i="17"/>
  <c r="C20" i="17"/>
  <c r="B21" i="17"/>
  <c r="C21" i="17"/>
  <c r="B22" i="17"/>
  <c r="C22" i="17"/>
  <c r="B23" i="17"/>
  <c r="C23" i="17"/>
  <c r="F25" i="5"/>
  <c r="B42" i="5" s="1"/>
  <c r="C1" i="55"/>
  <c r="H25" i="5" s="1"/>
  <c r="G32" i="5"/>
  <c r="L20" i="5"/>
  <c r="K20" i="5"/>
  <c r="J20" i="5"/>
  <c r="I20" i="5"/>
  <c r="H20" i="5"/>
  <c r="G20" i="5"/>
  <c r="F20" i="5"/>
  <c r="F32" i="5"/>
  <c r="L32" i="5"/>
  <c r="K32" i="5"/>
  <c r="A74" i="5" s="1"/>
  <c r="J32" i="5"/>
  <c r="A72" i="5" s="1"/>
  <c r="I32" i="5"/>
  <c r="H32" i="5"/>
  <c r="A70" i="5" s="1"/>
  <c r="A1" i="46"/>
  <c r="C1" i="46"/>
  <c r="H31" i="5" s="1"/>
  <c r="A1" i="27"/>
  <c r="C1" i="27"/>
  <c r="C11" i="27"/>
  <c r="A1" i="26"/>
  <c r="C1" i="26"/>
  <c r="H29" i="5" s="1"/>
  <c r="A1" i="25"/>
  <c r="C1" i="25"/>
  <c r="H28" i="5" s="1"/>
  <c r="A1" i="24"/>
  <c r="C1" i="24"/>
  <c r="H27" i="5" s="1"/>
  <c r="A1" i="23"/>
  <c r="C1" i="23"/>
  <c r="H26" i="5" s="1"/>
  <c r="C22" i="23"/>
  <c r="I26" i="5" s="1"/>
  <c r="A1" i="22"/>
  <c r="C1" i="22"/>
  <c r="H24" i="5" s="1"/>
  <c r="A1" i="21"/>
  <c r="C1" i="21"/>
  <c r="H23" i="5" s="1"/>
  <c r="A1" i="18"/>
  <c r="C1" i="18"/>
  <c r="H22" i="5" s="1"/>
  <c r="H1" i="15"/>
  <c r="F22" i="5"/>
  <c r="B36" i="5" s="1"/>
  <c r="F23" i="5"/>
  <c r="B38" i="5" s="1"/>
  <c r="F24" i="5"/>
  <c r="B40" i="5" s="1"/>
  <c r="F26" i="5"/>
  <c r="B44" i="5" s="1"/>
  <c r="G26" i="5"/>
  <c r="F27" i="5"/>
  <c r="F28" i="5"/>
  <c r="B49" i="5" s="1"/>
  <c r="F29" i="5"/>
  <c r="F30" i="5"/>
  <c r="B53" i="5" s="1"/>
  <c r="G30" i="5"/>
  <c r="B54" i="5" s="1"/>
  <c r="H30" i="5"/>
  <c r="I30" i="5"/>
  <c r="F31" i="5"/>
  <c r="B1" i="17"/>
  <c r="B2" i="17"/>
  <c r="B4" i="17"/>
  <c r="D5" i="17"/>
  <c r="D8" i="17" s="1"/>
  <c r="B5" i="17" s="1"/>
  <c r="B6" i="17"/>
  <c r="B7" i="17"/>
  <c r="C13" i="17"/>
  <c r="B14" i="17"/>
  <c r="C14" i="17"/>
  <c r="B16" i="53"/>
  <c r="B17" i="53"/>
  <c r="B18" i="53"/>
  <c r="B19" i="53"/>
  <c r="B51" i="5"/>
  <c r="A67" i="5" l="1"/>
  <c r="A55" i="5"/>
  <c r="A46" i="5"/>
  <c r="A52" i="5"/>
  <c r="A76" i="5"/>
  <c r="A37" i="5"/>
  <c r="A43" i="5"/>
  <c r="A41" i="5"/>
  <c r="A50" i="5"/>
  <c r="A39" i="5"/>
  <c r="B60" i="5"/>
  <c r="A62" i="5" s="1"/>
  <c r="B47" i="5"/>
  <c r="A48"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F5939D37-4457-4EBC-8B70-89B1D90286E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0C03E146-5396-48DE-A479-5F316F686E38}">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7409780A-2003-4E03-85D0-4ECD0B7978B2}">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sz val="8"/>
            <color indexed="81"/>
            <rFont val="Tahoma"/>
            <family val="2"/>
          </rPr>
          <t xml:space="preserve">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 ref="D21" authorId="0" shapeId="0" xr:uid="{00000000-0006-0000-0800-000004000000}">
      <text>
        <r>
          <rPr>
            <sz val="8"/>
            <color indexed="81"/>
            <rFont val="Tahoma"/>
            <family val="2"/>
          </rPr>
          <t>Tragen Sie in der ersten Spalte das Ergebnis des ersten Analysengangs ein</t>
        </r>
      </text>
    </comment>
    <comment ref="E21" authorId="0" shapeId="0" xr:uid="{00000000-0006-0000-0800-000005000000}">
      <text>
        <r>
          <rPr>
            <sz val="8"/>
            <color indexed="81"/>
            <rFont val="Tahoma"/>
            <family val="2"/>
          </rPr>
          <t>Tragen Sie in der zweiten Spalte das Ergebnis des zweiten Analysengangs ein</t>
        </r>
      </text>
    </comment>
  </commentList>
</comments>
</file>

<file path=xl/sharedStrings.xml><?xml version="1.0" encoding="utf-8"?>
<sst xmlns="http://schemas.openxmlformats.org/spreadsheetml/2006/main" count="451" uniqueCount="368">
  <si>
    <t>Parameter</t>
  </si>
  <si>
    <t>Einheit</t>
  </si>
  <si>
    <t>Postleitzahl</t>
  </si>
  <si>
    <t>ergebnisse@lvus.de</t>
  </si>
  <si>
    <t>Sonstiges</t>
  </si>
  <si>
    <t>Analysen-
gang 1</t>
  </si>
  <si>
    <t>Analysen-
gang 2</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</si>
  <si>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</si>
  <si>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</si>
  <si>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</si>
  <si>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</si>
  <si>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</si>
  <si>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</si>
  <si>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</si>
  <si>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</si>
  <si>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</si>
  <si>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</si>
  <si>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</si>
  <si>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</si>
  <si>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</si>
  <si>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</si>
  <si>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</si>
  <si>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</si>
  <si>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</si>
  <si>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</si>
  <si>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</si>
  <si>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</si>
  <si>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</si>
  <si>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Modifikation</t>
  </si>
  <si>
    <t>x</t>
  </si>
  <si>
    <t>Teilnahmen</t>
  </si>
  <si>
    <t>Teilnahme</t>
  </si>
  <si>
    <t>Tabelle wurde bereits einmal erfolgreich gesendet, es handelt sich um eine Aktualisierung:</t>
  </si>
  <si>
    <t>Signifikante
Stellen</t>
  </si>
  <si>
    <t>Deadline</t>
  </si>
  <si>
    <t>interne Teilnahme:</t>
  </si>
  <si>
    <t>Kontaktperson</t>
  </si>
  <si>
    <t>Contact person</t>
  </si>
  <si>
    <t>Name</t>
  </si>
  <si>
    <t>eMail</t>
  </si>
  <si>
    <t>eMail-Address</t>
  </si>
  <si>
    <t>Telefon (inklusive Vorwahl):</t>
  </si>
  <si>
    <t>telefone (including country and area code)</t>
  </si>
  <si>
    <t>Ergebnisdatenblatt (Resultsheet)</t>
  </si>
  <si>
    <t>Annahmeschluss/Deadline:</t>
  </si>
  <si>
    <t>Falls Sie einen Parameter nicht bearbeiten, lassen Sie die zugehörigen Ergebnisdatenfelder bitte leer.
If you are not analysing parameters in your laboratory do not write anything into the corresponding fields for the results.</t>
  </si>
  <si>
    <t>sonstiges</t>
  </si>
  <si>
    <t>Teigwaren</t>
  </si>
  <si>
    <t>03</t>
  </si>
  <si>
    <t xml:space="preserve">Eigehalt je kg Grieß </t>
  </si>
  <si>
    <t>Stück</t>
  </si>
  <si>
    <t>Beschreibung der verwendeten Analysenverfahren</t>
  </si>
  <si>
    <t>§ 64 LFGB Nr. L 17.00-1</t>
  </si>
  <si>
    <t>§ 64 LFGB Nr. L 17.00-1, modifiziert</t>
  </si>
  <si>
    <t>Trocknung bei 103 °C ± 2 °C</t>
  </si>
  <si>
    <t>§ 64 LFGB Nr. L 06.00-3, modifiziert</t>
  </si>
  <si>
    <t>§ 64 LFGB Nr. L 16.01-1, modifiziert</t>
  </si>
  <si>
    <t>§ 64 LFGB Nr. L 06.00-3</t>
  </si>
  <si>
    <t>§ 64 LFGB Nr. L 16.01-1</t>
  </si>
  <si>
    <t>§ 64 LFGB Nr. L 17.00-15</t>
  </si>
  <si>
    <t>§ 64 LFGB Nr. L 17.00-15, modifiziert</t>
  </si>
  <si>
    <t>nach Kjeldahl</t>
  </si>
  <si>
    <t>nach Dumas</t>
  </si>
  <si>
    <t>§ 64 LFGB Nr. L 06.00-7, modifiziert</t>
  </si>
  <si>
    <t>§ 64 LFGB Nr. L 01.00-10, modifiziert</t>
  </si>
  <si>
    <t>§ 64 LFGB Nr. L 06.00-7</t>
  </si>
  <si>
    <t>§ 64 LFGB Nr. L 01.00-10</t>
  </si>
  <si>
    <t>§ 64 LFGB Nr. L 17.00-4</t>
  </si>
  <si>
    <t>§ 64 LFGB Nr. L 17.00-4, modifiziert</t>
  </si>
  <si>
    <t>Weibull-Stoldt</t>
  </si>
  <si>
    <t>Schweizerisches Lebensmittelbuch Kapitel 22/5.1</t>
  </si>
  <si>
    <t>§ 64 LFGB Nr. L 06.00-6, modifiziert</t>
  </si>
  <si>
    <t>§ 64 LFGB Nr. L 01.00-20, modifiziert</t>
  </si>
  <si>
    <t>§ 64 LFGB Nr. L 06.00-6</t>
  </si>
  <si>
    <t>§ 64 LFGB Nr. L 01.00-20</t>
  </si>
  <si>
    <t>§ 64 LFGB Nr. L 17.00-3</t>
  </si>
  <si>
    <t>§ 64 LFGB Nr. L 17.00-3, modifiziert</t>
  </si>
  <si>
    <t>§ 64 LFGB Nr. L 06.00-4, modifiziert</t>
  </si>
  <si>
    <t>Schweizerisches Lebensmittelbuch Kapitel 20/2.2</t>
  </si>
  <si>
    <t>Veraschungstemperatur</t>
  </si>
  <si>
    <t>&lt; 525 °C</t>
  </si>
  <si>
    <t>525 °C - 575 °C</t>
  </si>
  <si>
    <t>575 °C - 625 °C</t>
  </si>
  <si>
    <t>625 °C - 675 °C</t>
  </si>
  <si>
    <t>675 °C - 725 °C</t>
  </si>
  <si>
    <t>725 °C - 775 °C</t>
  </si>
  <si>
    <t>775 °C - 825 °C</t>
  </si>
  <si>
    <t>825 °C - 875 °C</t>
  </si>
  <si>
    <t>875 °C - 925 °C</t>
  </si>
  <si>
    <t>&gt; 925 °C</t>
  </si>
  <si>
    <t>§ 64 LFGB Nr. L 06.00-4</t>
  </si>
  <si>
    <t>§ 64 LFGB Nr. L 17.00-6</t>
  </si>
  <si>
    <t>§ 64 LFGB Nr. L 17.00-6, modifiziert</t>
  </si>
  <si>
    <t>Ionenchromatographisch</t>
  </si>
  <si>
    <t>nach Mohr</t>
  </si>
  <si>
    <t>Schweizerisches Lebensmittelbuch Kapitel 20/2.3</t>
  </si>
  <si>
    <r>
      <t xml:space="preserve">Littmann-Nienstedt: Deutsch Lebensm Rundsch </t>
    </r>
    <r>
      <rPr>
        <u/>
        <sz val="10"/>
        <rFont val="Times New Roman"/>
        <family val="1"/>
      </rPr>
      <t>95</t>
    </r>
    <r>
      <rPr>
        <sz val="10"/>
        <rFont val="Times New Roman"/>
        <family val="1"/>
      </rPr>
      <t xml:space="preserve"> 317ff (1999)</t>
    </r>
  </si>
  <si>
    <t>HCl-Aufschluss und KOH-Neutralisation, GC</t>
  </si>
  <si>
    <t>Enzymatisch nach r-biopharm / Roche Bestell-Nr. 10 139 050 035</t>
  </si>
  <si>
    <t>Grundlage</t>
  </si>
  <si>
    <t>Sonstige</t>
  </si>
  <si>
    <t>Gesamtsteringehalt der Teigware (Phytosteringehalt abgezogen)</t>
  </si>
  <si>
    <t>Gesamtsteringehalt der Teigware (Phytosteringehalt nicht abgezogen)</t>
  </si>
  <si>
    <t>Trocknung bei 130 °C für 2 Stunden</t>
  </si>
  <si>
    <t xml:space="preserve">Titration mit Metrom-Gerätekombination, ohne Destillation </t>
  </si>
  <si>
    <t>Cholestesteringehalt der Teigware</t>
  </si>
  <si>
    <t>eMail-Kontrolle:</t>
  </si>
  <si>
    <t>Ergebnis der Überprüfung:</t>
  </si>
  <si>
    <t>Schreiben Sie Ihre Daten in die gelb hinterlegten Felder. Geben Sie Ihre Ergebnisse in den aufgeführten Einheiten an.
Write your data into the yellow cells. Give your results in the units of column 2.</t>
  </si>
  <si>
    <t>Veraschungstemperaturbereich</t>
  </si>
  <si>
    <t>Berechnet wurde der Eigehalt je Kilogramm Grieß</t>
  </si>
  <si>
    <t>Berechnet wurde der Eigehalt je Kilogramm Teigware</t>
  </si>
  <si>
    <t>Gewicht von einem Ei [g]</t>
  </si>
  <si>
    <t>Trockenmasse (Ei) [%]</t>
  </si>
  <si>
    <t>Trockenmasse (Grieß) [%]</t>
  </si>
  <si>
    <t>Bei GC-basierenden Verfahren soll ein  Cholesteringehalt von 195 mg/Ei zur Berechnung des Eigehaltes im Grieß verwendet werden. Darüber hinaus soll ein Ei 50 Gramm wiegen und einen Trockenmasseanteil von 24 % aufweisen.</t>
  </si>
  <si>
    <t>Using GC for the detection of cholesterol, calculate the egg content in the semolina with a fixed amount of 195 mg cholesterol per egg. Additionally, the weigh of an egg will be 50 g containing a dry mass of 24 %.</t>
  </si>
  <si>
    <t xml:space="preserve">  &lt;= bei Abweichung bitte ändern</t>
  </si>
  <si>
    <t xml:space="preserve">  &lt;= bitte eingeben</t>
  </si>
  <si>
    <t>Cholesteringehalt je Ei [mg]</t>
  </si>
  <si>
    <t>§ 64 LFGB Nr. L 20.01/02-5</t>
  </si>
  <si>
    <t>§ 64 LFGB Nr. L 20.01/02-5, modifiziert</t>
  </si>
  <si>
    <t>§ 64 LFGB Nr. L 06.00-20</t>
  </si>
  <si>
    <t>§ 64 LFGB Nr. L 06.00-20, modifiziert</t>
  </si>
  <si>
    <t>Zugabe des internen Standards 5-alpha-Cholestan; Verseifen mit KOH (60 min Rückfluß); Extraktion mit Hexan/Dichlormethan (1+1); Silylierung mit MSTFA (30 min 60°C); GC-FID</t>
  </si>
  <si>
    <t>check of the e-Mail address</t>
  </si>
  <si>
    <t>result of the control</t>
  </si>
  <si>
    <t>Parameter 9</t>
  </si>
  <si>
    <t>Zur Beschreibung des Analysenverfahrens verwenden Sie bitte die im unteren Teil dieses Datenblatts enthaltenen Auswahlfelder.
To describe your method use the Pulldown-menus following after the result area.</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</si>
  <si>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</si>
  <si>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</si>
  <si>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</si>
  <si>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</si>
  <si>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Bioquant Gesamtballaststoffe, Fa. Merck</t>
  </si>
  <si>
    <t>AOAC Methode 985.26 (auch modifiziert)</t>
  </si>
  <si>
    <t>Potentiometrische Titration mit AgNO3</t>
  </si>
  <si>
    <t>Verseifung mit NaOH und 1-Butanol; Silylierung mit TMSI; GC-FID; Interner Standard Cholestanol</t>
  </si>
  <si>
    <t>g/100 g Probe</t>
  </si>
  <si>
    <t>VDLUFA III 4.1.1</t>
  </si>
  <si>
    <t>§ 64 LFGB Nr. L 22.02/04-4</t>
  </si>
  <si>
    <t>§ 64 LFGB Nr. L 22.02/04-4, modifiziert</t>
  </si>
  <si>
    <t>Stickstoffbestimmung mittels LECO</t>
  </si>
  <si>
    <t>Beispiel für die Eingabe von 2 eMail-Adressen:
Example how to type in 2 different e-mail addresses:</t>
  </si>
  <si>
    <t>info@lvus.de; ergebnisse@lvus.de</t>
  </si>
  <si>
    <t>Salzsäureaufschluss mit Hydrolyseeinheit Büchi B-411 und automatisierte Fettextraktion mit Büchi B-811</t>
  </si>
  <si>
    <t>Caviezel-Methode, Gerstel Fat Analyzer</t>
  </si>
  <si>
    <t>Schweizerisches Lebensmittelbuch 20/2.6</t>
  </si>
  <si>
    <t>§ 64 LFGB Nr.  L 22.02/04-3 (18.00-17)</t>
  </si>
  <si>
    <t>§ 64 LFGB Nr.  L 22.02/04-3 (18.00-17), modifiziert</t>
  </si>
  <si>
    <t>§ 64 LFGB Nr. L 22.02/04-1 (18.00-10)</t>
  </si>
  <si>
    <t>§ 64 LFGB Nr. L 22.02/04-1 (18.00-10), modifiziert</t>
  </si>
  <si>
    <t>Saure Hydrolyse, Alkalische Hydrolyse, Derivatisierung, GC-FID</t>
  </si>
  <si>
    <t>ISO 1443</t>
  </si>
  <si>
    <t>Aufschluss-
prinzip</t>
  </si>
  <si>
    <t>verwendete Säuren</t>
  </si>
  <si>
    <t>Mess-
prinzip</t>
  </si>
  <si>
    <t>Proben-
einwaage</t>
  </si>
  <si>
    <t>Verfahren /
Literatur</t>
  </si>
  <si>
    <t>Gesamtsterine (enzymatisch, in der Trockenmasse)</t>
  </si>
  <si>
    <t>Oxida-tionsmittel</t>
  </si>
  <si>
    <t>Porenweite des Filter(system)s:</t>
  </si>
  <si>
    <t>Berechnungsgrundlage</t>
  </si>
  <si>
    <t>DIN EN ISO 15763</t>
  </si>
  <si>
    <t>Applikation Bulletin Fa. Metrohm Nr. 125/1d</t>
  </si>
  <si>
    <t>DIN EN ISO 17294-2</t>
  </si>
  <si>
    <t>DIN EN ISO 11885</t>
  </si>
  <si>
    <t>§ 64 LFGB Nr. L 00.00-144 (auch modifiziert)</t>
  </si>
  <si>
    <t>§ 64 LFGB Nr. L 07.00-56 (auch modifiziert)</t>
  </si>
  <si>
    <t>§ 64 LFGB Nr. L 31.00-10 (DIN EN 1134) (auch modifiziert)</t>
  </si>
  <si>
    <t>§ 64 LFGB Nr. L 00.00-19/2 (auch modifiziert)</t>
  </si>
  <si>
    <t>§ 64 LFGB Nr. L 00.00-19/1 (auch modifiziert)</t>
  </si>
  <si>
    <t>Verfahren</t>
  </si>
  <si>
    <t>ICP-AES</t>
  </si>
  <si>
    <t>Ionenchromatographie</t>
  </si>
  <si>
    <t>Flammenphotometrie</t>
  </si>
  <si>
    <t>CV-AAS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</si>
  <si>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</si>
  <si>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</si>
  <si>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</si>
  <si>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</si>
  <si>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</si>
  <si>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</si>
  <si>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</si>
  <si>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</si>
  <si>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Oxidationsmittel</t>
  </si>
  <si>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</si>
  <si>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</si>
  <si>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</si>
  <si>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</si>
  <si>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</si>
  <si>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</si>
  <si>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</si>
  <si>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</si>
  <si>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</si>
  <si>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</si>
  <si>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</si>
  <si>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</si>
  <si>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</si>
  <si>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</si>
  <si>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</si>
  <si>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</si>
  <si>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</si>
  <si>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</si>
  <si>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</si>
  <si>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Probeneinwaage</t>
  </si>
  <si>
    <t>Na</t>
  </si>
  <si>
    <t>Elemente</t>
  </si>
  <si>
    <t>Gesamtsterine (enzymat.)</t>
  </si>
  <si>
    <t>Cholesterin (chromatogr.)</t>
  </si>
  <si>
    <t>Postleitzahl (ZIP-Code):</t>
  </si>
  <si>
    <t>Kunden-Nr. (Client-No.):</t>
  </si>
  <si>
    <t>Parameter 10</t>
  </si>
  <si>
    <r>
      <t xml:space="preserve">Geben Sie Ihre Ergebnisse mit den in Spalte 3 aufgeführten </t>
    </r>
    <r>
      <rPr>
        <b/>
        <sz val="12"/>
        <rFont val="Times New Roman"/>
        <family val="1"/>
      </rPr>
      <t>signifikanten Stellen</t>
    </r>
    <r>
      <rPr>
        <sz val="12"/>
        <rFont val="Times New Roman"/>
        <family val="1"/>
      </rPr>
      <t xml:space="preserve"> an. Beispiele hierzu sind in "Hinweise1" enthalten 
(bei Gehalten unter 0,010 g/100 g genügt die Angabe von 2 signifikanten Stellen).
Report your results with in column 3 shown </t>
    </r>
    <r>
      <rPr>
        <b/>
        <sz val="12"/>
        <rFont val="Times New Roman"/>
        <family val="1"/>
      </rPr>
      <t>significant numbers</t>
    </r>
    <r>
      <rPr>
        <sz val="12"/>
        <rFont val="Times New Roman"/>
        <family val="1"/>
      </rPr>
      <t xml:space="preserve"> (there are some examples in sheet "hints1")
(for concentrations below 0.010 g/100 g reporting of results with 2 significant numbers is suitable).</t>
    </r>
  </si>
  <si>
    <t>NIR</t>
  </si>
  <si>
    <t>§ 64 LFGB Nr.  L 18.00-17</t>
  </si>
  <si>
    <t>§ 64 LFGB Nr.  L 18.00-17, modifiziert</t>
  </si>
  <si>
    <t>Digiprep</t>
  </si>
  <si>
    <t>Hausverfahren (siehe aufgeführte Vorgehensweise)</t>
  </si>
  <si>
    <t>Veraschung im angegebenen Temperaturbereich (ggf. mit Vorveraschung)</t>
  </si>
  <si>
    <t>Veraschung mittels Mikrowellenveraschung im angegebenen Temperaturbereich</t>
  </si>
  <si>
    <t>§ 64 LFGB Nr. L 16.01-2</t>
  </si>
  <si>
    <t>§ 64 LFGB Nr. L 16.01-2, modifiziert</t>
  </si>
  <si>
    <t>§ 64 LFGB Nr. L 07.00-5/1, modifiziert</t>
  </si>
  <si>
    <t>§ 64 LFGB Nr. L 07.00-5/1</t>
  </si>
  <si>
    <t>§ 64 LFGB Nr. L 07.00-5/2 (DIN ISO 15923-1:2013)</t>
  </si>
  <si>
    <t>§ 64 LFGB Nr. L 07.00-5/2 (DIN ISO 15923-1:2013), modifiziert</t>
  </si>
  <si>
    <t>DIN EN 15510</t>
  </si>
  <si>
    <t>Saure Hydrolyse, Derivatisierung, GC-FID, interner Standard Cholestanol</t>
  </si>
  <si>
    <t>E. Schulte, Lebensmittelchem. Gerichtl. Chem. 41 1 (1988)</t>
  </si>
  <si>
    <t>Trocknung bei 130 °C für 1 Stunde</t>
  </si>
  <si>
    <t>§ 64 LFGB Nr. L 15.00-7</t>
  </si>
  <si>
    <t>§ 64 LFGB Nr. L 15.00-7, modifiziert</t>
  </si>
  <si>
    <t>§ 64 LFGB Nr. L 03.00-11</t>
  </si>
  <si>
    <t>§ 64 LFGB Nr. L 03.00-11, modifiziert</t>
  </si>
  <si>
    <t>§ 64 LFGB Nr.  L 00.00-140/2</t>
  </si>
  <si>
    <t>§ 64 LFGB Nr.  L 00.00-140/2, modifiziert</t>
  </si>
  <si>
    <t>Basisnorm EN 15621</t>
  </si>
  <si>
    <t>Fett, gesättigte Fettsäuren</t>
  </si>
  <si>
    <t>Fett, gesäätigt</t>
  </si>
  <si>
    <t>gesättigt</t>
  </si>
  <si>
    <t>einfach</t>
  </si>
  <si>
    <t>mehrfach</t>
  </si>
  <si>
    <t>Berechnet aus der Fettsäureverteilung und dem bestimmten Fettgehalt</t>
  </si>
  <si>
    <t xml:space="preserve">Derivatisierung mit Trimethylsulfoniumhydroxid (TMSH) nach DGF-C VI 11 und Berechnung der Gewichtsprozentverteilung nach DGF C-VI 10a </t>
  </si>
  <si>
    <t>DGF C-VI 10a (00)</t>
  </si>
  <si>
    <t>DGF C-VI 10a (00), 11d (98), 11e (98)</t>
  </si>
  <si>
    <t>DGF c-VI 11 e</t>
  </si>
  <si>
    <t>V.1</t>
  </si>
  <si>
    <t>Parameter 11</t>
  </si>
  <si>
    <t>§ 64 LFGB Nr. L 05.00-12</t>
  </si>
  <si>
    <t>§ 64 LFGB Nr. L 05.00-12, modifiziert</t>
  </si>
  <si>
    <t>Wasserbestimmung mit Karl-Fischer-Verfahren</t>
  </si>
  <si>
    <t>§ 64 LFGB Nr. L 05.00-15</t>
  </si>
  <si>
    <t>§ 64 LFGB Nr. L 05.00-15, modifiziert</t>
  </si>
  <si>
    <t>§ 64 LFGB Nr. L 16.00-5:2017-10</t>
  </si>
  <si>
    <t>§ 64 LFGB Nr. L 16.00-5:2017-10, modifiziert</t>
  </si>
  <si>
    <t>Gravimetrisch nach Mikrowellenextraktion</t>
  </si>
  <si>
    <t>GC-FID nach alkalischem Fettaufschluss und Butanolextraktion; Quantifizierung mittels IS (C:13)</t>
  </si>
  <si>
    <t>DGF C-VI 11d</t>
  </si>
  <si>
    <t>§ 64 LFGB Nr. L 05.00-13</t>
  </si>
  <si>
    <t>§ 64 LFGB Nr. L 05.00-13, modifiziert</t>
  </si>
  <si>
    <t>§ 64 LFGB Nr. L 26.11.03.2</t>
  </si>
  <si>
    <t>§ 64 LFGB Nr. L 26.11.03.2, modifiziert</t>
  </si>
  <si>
    <t>Photometrisch mittels Aquakem</t>
  </si>
  <si>
    <t>Thermometrische Titration</t>
  </si>
  <si>
    <t>§ 64 LFGB Nr. L 00.00-135 (auch modifiziert)</t>
  </si>
  <si>
    <t>Thermometrische Bestimmung von Natrium in Lebensmittel (Nudeln), Application Work AW TI DE1-0684-072015, 13. Juli 2015, Fa. Metrohm</t>
  </si>
  <si>
    <t>§ 64 LFGB Nr. 13.00-26, auch modifiziert</t>
  </si>
  <si>
    <t>Caviezel-Methode mit Büchi Geräten</t>
  </si>
  <si>
    <t>Hinweise zum Erfassen und Einsenden der Untersuchungsergebnisse</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</si>
  <si>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</si>
  <si>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</si>
  <si>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</si>
  <si>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</si>
  <si>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</si>
  <si>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</si>
  <si>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</si>
  <si>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</si>
  <si>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</si>
  <si>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 64 LFGB Nr. 17.00-17 (auch modifiziert)</t>
  </si>
  <si>
    <t>GC-FID nach Verseifung mit KOH, Extraktion mit n-Heptan/Dichlormethan und Derivatisierung mit MSTFA; Interner Standard: Alpha-Cholestan</t>
  </si>
  <si>
    <t>§ 64 LFGB Nr. L 22.00-1</t>
  </si>
  <si>
    <t>§ 64 LFGB Nr. L 22.00-1, modifiziert</t>
  </si>
  <si>
    <t>§ 64 LFGB Nr. L 22.00-3</t>
  </si>
  <si>
    <t>§ 64 LFGB Nr. L 22.00-3, modifiziert</t>
  </si>
  <si>
    <t>§ 64 L 13.00-45:2018</t>
  </si>
  <si>
    <t>ISO 12966 mod., GC/FID</t>
  </si>
  <si>
    <t>AOAC Methode 991.43:2005 (auch modifiziert)</t>
  </si>
  <si>
    <t>§ 64 LFGB Nr. L 00.00-18 (AOAC 985.29)</t>
  </si>
  <si>
    <t>§ 64 LFGB Nr. L 00.00-18 (AOAC 985.29), modifiziert</t>
  </si>
  <si>
    <t>g/100 g Fett</t>
  </si>
  <si>
    <t>LECO TGA 110°C</t>
  </si>
  <si>
    <t>DGF C-VI 10a und C-VI 11d, auch modifiziert</t>
  </si>
  <si>
    <t>§ 64 LFGB Nr. L 13.00-27</t>
  </si>
  <si>
    <t>wässrige Extraktion</t>
  </si>
  <si>
    <t>Hydrolyse, Soxhlett Extraktion</t>
  </si>
  <si>
    <t>?</t>
  </si>
  <si>
    <t>Trocknung bei 130 °C bis zur Gewichtskonstanz</t>
  </si>
  <si>
    <t>NMR</t>
  </si>
  <si>
    <t>Mitt. Gebiete Lebensm.Hyg.,Band 85 (1994)</t>
  </si>
  <si>
    <t>§ 64 LFGB Nr. L 00.00-168 (auch modifiziert)</t>
  </si>
  <si>
    <t>Mikrowellenaufschluss nach EN 13805; Messung nach EN 16943</t>
  </si>
  <si>
    <t>Zur Bestimmung der Parameter sollen zwei vollständig getrennte Analysengänge durch¬geführt werden. Verwenden Sie für die Analysengänge 1 und 2 Probenmaterial aus verschiedenen Probeneinheiten.</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</si>
  <si>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</si>
  <si>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</si>
  <si>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</si>
  <si>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</si>
  <si>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</si>
  <si>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</si>
  <si>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</si>
  <si>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t>
    </r>
    <r>
      <rPr>
        <b/>
        <sz val="11"/>
        <rFont val="Times New Roman"/>
        <family val="1"/>
      </rPr>
      <t>Ihre eMail darf nur eine einzige Anlage enthalten</t>
    </r>
    <r>
      <rPr>
        <sz val="11"/>
        <rFont val="Times New Roman"/>
        <family val="1"/>
      </rPr>
      <t xml:space="preserve">.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</si>
  <si>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Kontaktname</t>
  </si>
  <si>
    <t>Mailadresse</t>
  </si>
  <si>
    <t>Zertifikat geeignet</t>
  </si>
  <si>
    <t>Sonstiges/other</t>
  </si>
  <si>
    <r>
      <t xml:space="preserve">Kochsalz (über Chlorid)
</t>
    </r>
    <r>
      <rPr>
        <sz val="10"/>
        <rFont val="Times New Roman"/>
        <family val="1"/>
      </rPr>
      <t>(sodium chloride via chloride)</t>
    </r>
  </si>
  <si>
    <r>
      <t xml:space="preserve">Rohprotein (N * 6,25)
</t>
    </r>
    <r>
      <rPr>
        <sz val="10"/>
        <rFont val="Times New Roman"/>
        <family val="1"/>
      </rPr>
      <t>(crude protein)</t>
    </r>
  </si>
  <si>
    <r>
      <t xml:space="preserve">Wasser </t>
    </r>
    <r>
      <rPr>
        <sz val="10"/>
        <rFont val="Times New Roman"/>
        <family val="1"/>
      </rPr>
      <t>(Water)</t>
    </r>
  </si>
  <si>
    <r>
      <t xml:space="preserve">Fett </t>
    </r>
    <r>
      <rPr>
        <sz val="10"/>
        <rFont val="Times New Roman"/>
        <family val="1"/>
      </rPr>
      <t>(Fat)</t>
    </r>
  </si>
  <si>
    <r>
      <t>Asche (</t>
    </r>
    <r>
      <rPr>
        <sz val="10"/>
        <rFont val="Times New Roman"/>
        <family val="1"/>
      </rPr>
      <t>Ash)</t>
    </r>
  </si>
  <si>
    <r>
      <t>Cholesterin</t>
    </r>
    <r>
      <rPr>
        <sz val="10"/>
        <rFont val="Times New Roman"/>
        <family val="1"/>
      </rPr>
      <t xml:space="preserve"> (cholesterol)</t>
    </r>
    <r>
      <rPr>
        <sz val="12"/>
        <rFont val="Times New Roman"/>
        <family val="1"/>
      </rPr>
      <t xml:space="preserve">
(GC, in der Trockenmasse)</t>
    </r>
  </si>
  <si>
    <r>
      <t>mg/100 g Tr.</t>
    </r>
    <r>
      <rPr>
        <vertAlign val="superscript"/>
        <sz val="12"/>
        <rFont val="Times New Roman"/>
        <family val="1"/>
      </rPr>
      <t>1</t>
    </r>
  </si>
  <si>
    <r>
      <rPr>
        <vertAlign val="superscript"/>
        <sz val="12"/>
        <rFont val="Times New Roman"/>
        <family val="1"/>
      </rPr>
      <t>1</t>
    </r>
    <r>
      <rPr>
        <sz val="12"/>
        <rFont val="Times New Roman"/>
        <family val="1"/>
      </rPr>
      <t xml:space="preserve"> Tr. = Trockenmasse (dry mass)</t>
    </r>
  </si>
  <si>
    <r>
      <t xml:space="preserve">Rohprotein </t>
    </r>
    <r>
      <rPr>
        <b/>
        <sz val="10"/>
        <rFont val="Times New Roman"/>
        <family val="1"/>
      </rPr>
      <t>(crude protein)</t>
    </r>
  </si>
  <si>
    <r>
      <t xml:space="preserve">Wasser </t>
    </r>
    <r>
      <rPr>
        <b/>
        <sz val="10"/>
        <rFont val="Times New Roman"/>
        <family val="1"/>
      </rPr>
      <t>(Water)</t>
    </r>
  </si>
  <si>
    <r>
      <t xml:space="preserve">Fett </t>
    </r>
    <r>
      <rPr>
        <b/>
        <sz val="10"/>
        <rFont val="Times New Roman"/>
        <family val="1"/>
      </rPr>
      <t>(Fat)</t>
    </r>
  </si>
  <si>
    <r>
      <t xml:space="preserve">Asche </t>
    </r>
    <r>
      <rPr>
        <b/>
        <sz val="10"/>
        <rFont val="Times New Roman"/>
        <family val="1"/>
      </rPr>
      <t>(Ash)</t>
    </r>
  </si>
  <si>
    <r>
      <t xml:space="preserve">Chlorid </t>
    </r>
    <r>
      <rPr>
        <b/>
        <sz val="10"/>
        <rFont val="Times New Roman"/>
        <family val="1"/>
      </rPr>
      <t>(chloride)</t>
    </r>
  </si>
  <si>
    <r>
      <t xml:space="preserve">Eigehalt </t>
    </r>
    <r>
      <rPr>
        <b/>
        <sz val="10"/>
        <rFont val="Times New Roman"/>
        <family val="1"/>
      </rPr>
      <t>(egg content)</t>
    </r>
  </si>
  <si>
    <t>Ballaststoffe (dietary fibre)</t>
  </si>
  <si>
    <t>Natrium (sodium)</t>
  </si>
  <si>
    <r>
      <t xml:space="preserve">Probeneinwaage </t>
    </r>
    <r>
      <rPr>
        <sz val="10"/>
        <rFont val="Times New Roman"/>
        <family val="1"/>
      </rPr>
      <t>(weigh in)</t>
    </r>
  </si>
  <si>
    <r>
      <t xml:space="preserve">Aufschlussprinzip </t>
    </r>
    <r>
      <rPr>
        <sz val="10"/>
        <rFont val="Times New Roman"/>
        <family val="1"/>
      </rPr>
      <t>(digestion)</t>
    </r>
  </si>
  <si>
    <r>
      <t xml:space="preserve">Säure (2) - </t>
    </r>
    <r>
      <rPr>
        <sz val="10"/>
        <rFont val="Times New Roman"/>
        <family val="1"/>
      </rPr>
      <t>acid (2)</t>
    </r>
  </si>
  <si>
    <r>
      <t xml:space="preserve">Säure (1) - </t>
    </r>
    <r>
      <rPr>
        <sz val="10"/>
        <rFont val="Times New Roman"/>
        <family val="1"/>
      </rPr>
      <t>acid (1)</t>
    </r>
  </si>
  <si>
    <r>
      <t xml:space="preserve">Oxidationsmittel </t>
    </r>
    <r>
      <rPr>
        <sz val="9"/>
        <rFont val="Times New Roman"/>
        <family val="1"/>
      </rPr>
      <t>(Oxidising agent)</t>
    </r>
  </si>
  <si>
    <r>
      <t xml:space="preserve">Messprinzip </t>
    </r>
    <r>
      <rPr>
        <sz val="10"/>
        <rFont val="Times New Roman"/>
        <family val="1"/>
      </rPr>
      <t>(Measuring)</t>
    </r>
  </si>
  <si>
    <t>Verfahren / Literature</t>
  </si>
  <si>
    <r>
      <t xml:space="preserve">Ballaststoffe </t>
    </r>
    <r>
      <rPr>
        <sz val="10"/>
        <rFont val="Times New Roman"/>
        <family val="1"/>
      </rPr>
      <t>(dietary fibres)</t>
    </r>
  </si>
  <si>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</si>
  <si>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</si>
  <si>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</si>
  <si>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</si>
  <si>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Examples for transmissions of results:</t>
  </si>
  <si>
    <t>It a test material the element "Mg" was quantified. You are asked to report 3 significant numbers. The following computational contents are determined:</t>
  </si>
  <si>
    <t>Computed Value [mg/kg]</t>
  </si>
  <si>
    <t>Transmission of result [mg/kg]</t>
  </si>
  <si>
    <t>Hinweise zur Auswertung</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</si>
  <si>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</si>
  <si>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</si>
  <si>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</si>
  <si>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</si>
  <si>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</si>
  <si>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t>
    </r>
  </si>
  <si>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</si>
  <si>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</si>
  <si>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</si>
  <si>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</si>
  <si>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</si>
  <si>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</si>
  <si>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</si>
  <si>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</si>
  <si>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</si>
  <si>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</si>
  <si>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</si>
  <si>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</si>
  <si>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t>Beispielhafter Wert [mg/kg]</t>
  </si>
  <si>
    <t>Ergebnisangabe mit 3 signifikanten Ziffern [mg/kg]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</si>
</sst>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8"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sz val="10"/>
      <name val="Times New Roman"/>
      <family val="1"/>
    </font>
    <font>
      <sz val="14"/>
      <color indexed="9"/>
      <name val="Times New Roman"/>
      <family val="1"/>
    </font>
    <font>
      <sz val="11"/>
      <color indexed="9"/>
      <name val="Times New Roman"/>
      <family val="1"/>
    </font>
    <font>
      <sz val="13"/>
      <name val="Times New Roman"/>
      <family val="1"/>
    </font>
    <font>
      <sz val="12"/>
      <color indexed="12"/>
      <name val="Times New Roman"/>
      <family val="1"/>
    </font>
    <font>
      <b/>
      <sz val="11"/>
      <name val="Times New Roman"/>
      <family val="1"/>
    </font>
    <font>
      <sz val="12"/>
      <color indexed="10"/>
      <name val="Times New Roman"/>
      <family val="1"/>
    </font>
    <font>
      <sz val="9"/>
      <name val="Times New Roman"/>
      <family val="1"/>
    </font>
    <font>
      <sz val="12"/>
      <color indexed="9"/>
      <name val="Times New Roman"/>
      <family val="1"/>
    </font>
    <font>
      <u/>
      <sz val="10"/>
      <name val="Times New Roman"/>
      <family val="1"/>
    </font>
    <font>
      <sz val="11"/>
      <color indexed="12"/>
      <name val="Times New Roman"/>
      <family val="1"/>
    </font>
    <font>
      <vertAlign val="subscript"/>
      <sz val="11"/>
      <name val="Times New Roman"/>
      <family val="1"/>
    </font>
    <font>
      <sz val="11"/>
      <color indexed="8"/>
      <name val="Calibri"/>
      <family val="2"/>
    </font>
    <font>
      <sz val="11"/>
      <color indexed="9"/>
      <name val="Calibri"/>
      <family val="2"/>
    </font>
    <font>
      <sz val="11"/>
      <color rgb="FFFF0000"/>
      <name val="Times New Roman"/>
      <family val="1"/>
    </font>
    <font>
      <sz val="12"/>
      <color theme="0"/>
      <name val="Times New Roman"/>
      <family val="1"/>
    </font>
    <font>
      <sz val="13"/>
      <color theme="0"/>
      <name val="Times New Roman"/>
      <family val="1"/>
    </font>
    <font>
      <b/>
      <sz val="11"/>
      <color rgb="FFFF0000"/>
      <name val="Times New Roman"/>
      <family val="1"/>
    </font>
    <font>
      <i/>
      <sz val="11"/>
      <color theme="0" tint="-0.499984740745262"/>
      <name val="Times New Roman"/>
      <family val="1"/>
    </font>
    <font>
      <vertAlign val="superscript"/>
      <sz val="12"/>
      <name val="Times New Roman"/>
      <family val="1"/>
    </font>
    <font>
      <b/>
      <sz val="10"/>
      <name val="Times New Roman"/>
      <family val="1"/>
    </font>
    <font>
      <i/>
      <vertAlign val="subscript"/>
      <sz val="11"/>
      <name val="Times New Roman"/>
      <family val="1"/>
    </font>
    <font>
      <u/>
      <sz val="12"/>
      <color indexed="12"/>
      <name val="Times New Roman"/>
      <family val="1"/>
    </font>
  </fonts>
  <fills count="18">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rgb="FFCCFFCC"/>
        <bgColor indexed="64"/>
      </patternFill>
    </fill>
    <fill>
      <patternFill patternType="solid">
        <fgColor rgb="FFFFFFCC"/>
        <bgColor indexed="64"/>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5">
    <xf numFmtId="0" fontId="0" fillId="0" borderId="0"/>
    <xf numFmtId="0" fontId="27" fillId="2"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3"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3" borderId="0" applyNumberFormat="0" applyBorder="0" applyAlignment="0" applyProtection="0"/>
    <xf numFmtId="0" fontId="28" fillId="10"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83">
    <xf numFmtId="0" fontId="0" fillId="0" borderId="0" xfId="0"/>
    <xf numFmtId="0" fontId="4" fillId="0" borderId="0" xfId="0" applyFont="1"/>
    <xf numFmtId="0" fontId="0" fillId="11" borderId="0" xfId="0" applyFill="1"/>
    <xf numFmtId="0" fontId="0" fillId="11" borderId="0" xfId="0" applyFill="1" applyAlignment="1">
      <alignment horizontal="center"/>
    </xf>
    <xf numFmtId="0" fontId="0" fillId="0" borderId="0" xfId="0" applyProtection="1">
      <protection locked="0"/>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9" fillId="0" borderId="0" xfId="0" applyFont="1" applyProtection="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11" fillId="12" borderId="0" xfId="0" applyFont="1" applyFill="1" applyAlignment="1" applyProtection="1">
      <alignment vertic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5" fillId="0" borderId="0" xfId="0" applyFont="1" applyAlignment="1" applyProtection="1">
      <alignment horizontal="justify" vertical="top" wrapText="1"/>
      <protection hidden="1"/>
    </xf>
    <xf numFmtId="0" fontId="4" fillId="0" borderId="1" xfId="0" applyFont="1" applyBorder="1" applyAlignment="1" applyProtection="1">
      <alignment horizontal="justify" vertical="top" wrapText="1"/>
      <protection hidden="1"/>
    </xf>
    <xf numFmtId="0" fontId="4" fillId="0" borderId="0" xfId="0" applyFont="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0" fontId="5" fillId="0" borderId="2" xfId="0" applyFont="1" applyBorder="1" applyAlignment="1">
      <alignment vertical="top" wrapText="1"/>
    </xf>
    <xf numFmtId="0" fontId="18" fillId="0" borderId="0" xfId="0" applyFont="1" applyProtection="1">
      <protection hidden="1"/>
    </xf>
    <xf numFmtId="0" fontId="19" fillId="0" borderId="0" xfId="0" applyFont="1" applyProtection="1">
      <protection hidden="1"/>
    </xf>
    <xf numFmtId="0" fontId="16" fillId="0" borderId="0" xfId="0" applyFont="1" applyProtection="1">
      <protection hidden="1"/>
    </xf>
    <xf numFmtId="0" fontId="15" fillId="0" borderId="0" xfId="0" applyFont="1" applyAlignment="1">
      <alignment horizontal="justify" vertical="top" wrapText="1"/>
    </xf>
    <xf numFmtId="0" fontId="15" fillId="0" borderId="0" xfId="0" applyFont="1" applyAlignment="1">
      <alignment wrapText="1"/>
    </xf>
    <xf numFmtId="0" fontId="5" fillId="0" borderId="2" xfId="0" applyFont="1" applyBorder="1" applyAlignment="1" applyProtection="1">
      <alignment vertical="top" wrapText="1"/>
      <protection hidden="1"/>
    </xf>
    <xf numFmtId="0" fontId="5" fillId="0" borderId="0" xfId="0" applyFont="1" applyAlignment="1" applyProtection="1">
      <alignment wrapText="1"/>
      <protection hidden="1"/>
    </xf>
    <xf numFmtId="0" fontId="4" fillId="0" borderId="0" xfId="0" applyFont="1" applyAlignment="1" applyProtection="1">
      <alignment horizontal="left" wrapText="1"/>
      <protection hidden="1"/>
    </xf>
    <xf numFmtId="49" fontId="0" fillId="11" borderId="0" xfId="0" applyNumberFormat="1" applyFill="1" applyAlignment="1">
      <alignment horizontal="center"/>
    </xf>
    <xf numFmtId="14" fontId="0" fillId="11" borderId="0" xfId="0" applyNumberFormat="1" applyFill="1" applyAlignment="1">
      <alignment horizontal="center"/>
    </xf>
    <xf numFmtId="0" fontId="8" fillId="0" borderId="0" xfId="0" applyFont="1" applyAlignment="1">
      <alignment vertical="center"/>
    </xf>
    <xf numFmtId="0" fontId="0" fillId="0" borderId="0" xfId="0" applyAlignment="1">
      <alignment vertical="center"/>
    </xf>
    <xf numFmtId="0" fontId="20" fillId="0" borderId="0" xfId="0" applyFont="1" applyAlignment="1">
      <alignment vertical="center"/>
    </xf>
    <xf numFmtId="49" fontId="0" fillId="11" borderId="0" xfId="0" applyNumberFormat="1" applyFill="1" applyAlignment="1" applyProtection="1">
      <alignment vertical="center"/>
      <protection locked="0"/>
    </xf>
    <xf numFmtId="0" fontId="11" fillId="0" borderId="0" xfId="0" applyFont="1" applyAlignment="1">
      <alignment vertical="center"/>
    </xf>
    <xf numFmtId="0" fontId="4" fillId="0" borderId="0" xfId="0" applyFont="1" applyAlignment="1">
      <alignment horizontal="justify" vertical="top" wrapText="1"/>
    </xf>
    <xf numFmtId="0" fontId="5" fillId="0" borderId="0" xfId="0" applyFont="1" applyAlignment="1">
      <alignment horizontal="justify" vertical="top" wrapText="1"/>
    </xf>
    <xf numFmtId="0" fontId="4" fillId="0" borderId="0" xfId="0" applyFont="1" applyAlignment="1">
      <alignment vertical="center" wrapText="1"/>
    </xf>
    <xf numFmtId="0" fontId="4" fillId="0" borderId="0" xfId="0" applyFont="1" applyAlignment="1" applyProtection="1">
      <alignment horizontal="center" vertical="center"/>
      <protection hidden="1"/>
    </xf>
    <xf numFmtId="0" fontId="4" fillId="12" borderId="0" xfId="0" applyFont="1" applyFill="1" applyAlignment="1" applyProtection="1">
      <alignment vertical="center" wrapText="1"/>
      <protection hidden="1"/>
    </xf>
    <xf numFmtId="0" fontId="21" fillId="12" borderId="0" xfId="0" applyFont="1" applyFill="1" applyAlignment="1" applyProtection="1">
      <alignment vertical="center"/>
      <protection hidden="1"/>
    </xf>
    <xf numFmtId="0" fontId="21" fillId="12" borderId="0" xfId="0" applyFont="1" applyFill="1" applyAlignment="1" applyProtection="1">
      <alignment vertical="center" wrapText="1"/>
      <protection hidden="1"/>
    </xf>
    <xf numFmtId="0" fontId="5" fillId="0" borderId="0" xfId="0" applyFont="1"/>
    <xf numFmtId="0" fontId="4" fillId="0" borderId="0" xfId="0" applyFont="1"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0" fillId="0" borderId="0" xfId="0" applyAlignment="1" applyProtection="1">
      <alignment horizontal="left" vertical="center"/>
      <protection hidden="1"/>
    </xf>
    <xf numFmtId="0" fontId="0" fillId="12" borderId="0" xfId="0" applyFill="1" applyAlignment="1" applyProtection="1">
      <alignment vertical="center"/>
      <protection hidden="1"/>
    </xf>
    <xf numFmtId="0" fontId="23" fillId="0" borderId="0" xfId="0" applyFont="1" applyProtection="1">
      <protection hidden="1"/>
    </xf>
    <xf numFmtId="0" fontId="25" fillId="0" borderId="0" xfId="0" applyFont="1" applyAlignment="1">
      <alignment horizontal="left" vertical="center" wrapText="1"/>
    </xf>
    <xf numFmtId="0" fontId="25" fillId="0" borderId="0" xfId="0" applyFont="1" applyAlignment="1">
      <alignment horizontal="left" vertical="center"/>
    </xf>
    <xf numFmtId="49" fontId="1" fillId="11" borderId="0" xfId="19" applyNumberFormat="1" applyFill="1" applyAlignment="1" applyProtection="1">
      <alignment vertical="center"/>
      <protection locked="0"/>
    </xf>
    <xf numFmtId="0" fontId="15"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pplyProtection="1">
      <alignment vertical="top"/>
      <protection hidden="1"/>
    </xf>
    <xf numFmtId="0" fontId="4" fillId="0" borderId="0" xfId="0" applyFont="1" applyAlignment="1" applyProtection="1">
      <alignment vertical="top" wrapText="1"/>
      <protection hidden="1"/>
    </xf>
    <xf numFmtId="0" fontId="4" fillId="0" borderId="0" xfId="0" applyFont="1" applyAlignment="1">
      <alignment vertical="top" wrapText="1"/>
    </xf>
    <xf numFmtId="0" fontId="0" fillId="14" borderId="0" xfId="0" applyFill="1" applyAlignment="1" applyProtection="1">
      <alignment vertical="center"/>
      <protection hidden="1"/>
    </xf>
    <xf numFmtId="0" fontId="29" fillId="14" borderId="0" xfId="0" applyFont="1" applyFill="1" applyAlignment="1" applyProtection="1">
      <alignment vertical="center"/>
      <protection hidden="1"/>
    </xf>
    <xf numFmtId="0" fontId="5" fillId="0" borderId="0" xfId="21"/>
    <xf numFmtId="0" fontId="5" fillId="0" borderId="0" xfId="21" applyAlignment="1">
      <alignment horizontal="center"/>
    </xf>
    <xf numFmtId="0" fontId="5" fillId="0" borderId="0" xfId="21" applyAlignment="1" applyProtection="1">
      <alignment horizontal="center"/>
      <protection locked="0" hidden="1"/>
    </xf>
    <xf numFmtId="0" fontId="5" fillId="0" borderId="0" xfId="21" applyProtection="1">
      <protection locked="0" hidden="1"/>
    </xf>
    <xf numFmtId="0" fontId="20" fillId="0" borderId="0" xfId="21" applyFont="1"/>
    <xf numFmtId="0" fontId="8" fillId="12" borderId="0" xfId="0" applyFont="1" applyFill="1" applyAlignment="1" applyProtection="1">
      <alignment vertical="center" wrapText="1"/>
      <protection hidden="1"/>
    </xf>
    <xf numFmtId="0" fontId="8" fillId="12" borderId="0" xfId="0" applyFont="1" applyFill="1" applyAlignment="1" applyProtection="1">
      <alignment wrapText="1"/>
      <protection hidden="1"/>
    </xf>
    <xf numFmtId="0" fontId="20" fillId="12" borderId="0" xfId="0" applyFont="1" applyFill="1" applyAlignment="1" applyProtection="1">
      <alignment vertical="center"/>
      <protection hidden="1"/>
    </xf>
    <xf numFmtId="0" fontId="5" fillId="12" borderId="0" xfId="21" applyFill="1" applyProtection="1">
      <protection hidden="1"/>
    </xf>
    <xf numFmtId="0" fontId="25" fillId="12" borderId="0" xfId="21" applyFont="1" applyFill="1" applyProtection="1">
      <protection hidden="1"/>
    </xf>
    <xf numFmtId="0" fontId="6" fillId="12" borderId="0" xfId="21" applyFont="1" applyFill="1" applyProtection="1">
      <protection hidden="1"/>
    </xf>
    <xf numFmtId="0" fontId="5" fillId="14" borderId="0" xfId="21" applyFill="1" applyProtection="1">
      <protection hidden="1"/>
    </xf>
    <xf numFmtId="0" fontId="0" fillId="14" borderId="0" xfId="0" applyFill="1" applyProtection="1">
      <protection hidden="1"/>
    </xf>
    <xf numFmtId="0" fontId="4" fillId="12" borderId="0" xfId="21" applyFont="1" applyFill="1" applyAlignment="1" applyProtection="1">
      <alignment vertical="center" wrapText="1"/>
      <protection hidden="1"/>
    </xf>
    <xf numFmtId="0" fontId="5" fillId="12" borderId="0" xfId="21" applyFill="1" applyAlignment="1" applyProtection="1">
      <alignment vertical="center"/>
      <protection hidden="1"/>
    </xf>
    <xf numFmtId="0" fontId="1" fillId="12" borderId="0" xfId="19" applyFill="1" applyBorder="1" applyAlignment="1" applyProtection="1">
      <protection hidden="1"/>
    </xf>
    <xf numFmtId="0" fontId="11" fillId="12" borderId="0" xfId="21" applyFont="1" applyFill="1" applyAlignment="1" applyProtection="1">
      <alignment vertical="center"/>
      <protection hidden="1"/>
    </xf>
    <xf numFmtId="0" fontId="8" fillId="12" borderId="0" xfId="21" applyFont="1" applyFill="1" applyAlignment="1" applyProtection="1">
      <alignment vertical="center" wrapText="1"/>
      <protection hidden="1"/>
    </xf>
    <xf numFmtId="0" fontId="8" fillId="12" borderId="0" xfId="21" applyFont="1" applyFill="1" applyProtection="1">
      <protection hidden="1"/>
    </xf>
    <xf numFmtId="0" fontId="9" fillId="0" borderId="0" xfId="0" applyFont="1" applyAlignment="1" applyProtection="1">
      <alignment vertical="center"/>
      <protection hidden="1"/>
    </xf>
    <xf numFmtId="0" fontId="30" fillId="0" borderId="0" xfId="0" applyFont="1" applyAlignment="1" applyProtection="1">
      <alignment horizontal="center" vertical="center"/>
      <protection hidden="1"/>
    </xf>
    <xf numFmtId="0" fontId="31" fillId="0" borderId="0" xfId="0" applyFont="1" applyAlignment="1" applyProtection="1">
      <alignment horizontal="center" vertical="center"/>
      <protection hidden="1"/>
    </xf>
    <xf numFmtId="0" fontId="31" fillId="0" borderId="0" xfId="0" applyFont="1" applyProtection="1">
      <protection hidden="1"/>
    </xf>
    <xf numFmtId="0" fontId="31" fillId="0" borderId="0" xfId="0" applyFont="1" applyAlignment="1" applyProtection="1">
      <alignment vertical="center"/>
      <protection hidden="1"/>
    </xf>
    <xf numFmtId="0" fontId="2" fillId="0" borderId="0" xfId="0" applyFont="1" applyAlignment="1" applyProtection="1">
      <alignment vertical="center"/>
      <protection hidden="1"/>
    </xf>
    <xf numFmtId="0" fontId="3" fillId="0" borderId="0" xfId="0" applyFont="1" applyAlignment="1" applyProtection="1">
      <alignment vertical="center"/>
      <protection hidden="1"/>
    </xf>
    <xf numFmtId="0" fontId="7" fillId="14" borderId="0" xfId="0" applyFont="1" applyFill="1" applyProtection="1">
      <protection hidden="1"/>
    </xf>
    <xf numFmtId="0" fontId="17" fillId="0" borderId="0" xfId="21" applyFont="1" applyAlignment="1" applyProtection="1">
      <alignment horizontal="center" vertical="center"/>
      <protection hidden="1"/>
    </xf>
    <xf numFmtId="0" fontId="15" fillId="12" borderId="0" xfId="0" applyFont="1" applyFill="1" applyAlignment="1" applyProtection="1">
      <alignment wrapText="1"/>
      <protection hidden="1"/>
    </xf>
    <xf numFmtId="49" fontId="7" fillId="11" borderId="0" xfId="0" applyNumberFormat="1" applyFont="1" applyFill="1" applyAlignment="1" applyProtection="1">
      <alignment vertical="center"/>
      <protection locked="0"/>
    </xf>
    <xf numFmtId="49" fontId="4" fillId="15" borderId="0" xfId="0" applyNumberFormat="1" applyFont="1" applyFill="1" applyAlignment="1" applyProtection="1">
      <alignment vertical="center"/>
      <protection locked="0"/>
    </xf>
    <xf numFmtId="49" fontId="4" fillId="11" borderId="0" xfId="0" applyNumberFormat="1" applyFont="1" applyFill="1" applyAlignment="1" applyProtection="1">
      <alignment vertical="center"/>
      <protection locked="0"/>
    </xf>
    <xf numFmtId="0" fontId="0" fillId="15" borderId="0" xfId="0" applyFill="1" applyAlignment="1" applyProtection="1">
      <alignment vertical="center"/>
      <protection locked="0"/>
    </xf>
    <xf numFmtId="0" fontId="15" fillId="0" borderId="0" xfId="21" applyFont="1"/>
    <xf numFmtId="0" fontId="15" fillId="0" borderId="0" xfId="21" applyFont="1" applyProtection="1">
      <protection locked="0"/>
    </xf>
    <xf numFmtId="0" fontId="15" fillId="0" borderId="0" xfId="21" applyFont="1" applyAlignment="1" applyProtection="1">
      <alignment horizontal="left"/>
      <protection hidden="1"/>
    </xf>
    <xf numFmtId="0" fontId="15" fillId="0" borderId="1" xfId="21" applyFont="1" applyBorder="1" applyAlignment="1">
      <alignment horizontal="justify" vertical="top" wrapText="1"/>
    </xf>
    <xf numFmtId="0" fontId="15" fillId="0" borderId="0" xfId="21" applyFont="1" applyAlignment="1">
      <alignment horizontal="justify" vertical="top" wrapText="1"/>
    </xf>
    <xf numFmtId="0" fontId="15" fillId="0" borderId="3" xfId="21" applyFont="1" applyBorder="1" applyAlignment="1">
      <alignment horizontal="justify" vertical="top" wrapText="1"/>
    </xf>
    <xf numFmtId="0" fontId="15" fillId="0" borderId="3" xfId="21" applyFont="1" applyBorder="1" applyAlignment="1">
      <alignment wrapText="1"/>
    </xf>
    <xf numFmtId="0" fontId="15" fillId="0" borderId="0" xfId="21" applyFont="1" applyAlignment="1">
      <alignment wrapText="1"/>
    </xf>
    <xf numFmtId="0" fontId="29" fillId="0" borderId="0" xfId="0" applyFont="1" applyAlignment="1" applyProtection="1">
      <alignment vertical="center"/>
      <protection hidden="1"/>
    </xf>
    <xf numFmtId="0" fontId="22" fillId="13" borderId="0" xfId="0" applyFont="1" applyFill="1" applyAlignment="1" applyProtection="1">
      <alignment vertical="center"/>
      <protection locked="0" hidden="1"/>
    </xf>
    <xf numFmtId="14" fontId="14" fillId="0" borderId="0" xfId="0" applyNumberFormat="1" applyFont="1" applyAlignment="1" applyProtection="1">
      <alignment horizontal="left"/>
      <protection hidden="1"/>
    </xf>
    <xf numFmtId="0" fontId="21" fillId="0" borderId="0" xfId="0" applyFont="1" applyAlignment="1" applyProtection="1">
      <alignment vertical="center"/>
      <protection hidden="1"/>
    </xf>
    <xf numFmtId="0" fontId="5" fillId="16" borderId="0" xfId="0" applyFont="1" applyFill="1" applyAlignment="1">
      <alignment vertical="center"/>
    </xf>
    <xf numFmtId="0" fontId="5" fillId="0" borderId="0" xfId="0" applyFont="1" applyAlignment="1">
      <alignment vertical="center"/>
    </xf>
    <xf numFmtId="0" fontId="5" fillId="17" borderId="0" xfId="0" applyFont="1" applyFill="1" applyAlignment="1">
      <alignment horizontal="left" vertical="center"/>
    </xf>
    <xf numFmtId="0" fontId="4" fillId="11" borderId="0" xfId="0" applyFont="1" applyFill="1" applyAlignment="1" applyProtection="1">
      <alignment horizontal="left"/>
      <protection locked="0"/>
    </xf>
    <xf numFmtId="0" fontId="5" fillId="13" borderId="0" xfId="23" applyFill="1" applyAlignment="1">
      <alignment vertical="center"/>
    </xf>
    <xf numFmtId="0" fontId="5" fillId="13" borderId="0" xfId="23" applyFill="1"/>
    <xf numFmtId="1" fontId="5" fillId="11" borderId="0" xfId="0" applyNumberFormat="1" applyFont="1" applyFill="1" applyAlignment="1">
      <alignment horizontal="center"/>
    </xf>
    <xf numFmtId="49" fontId="5" fillId="11" borderId="0" xfId="0" applyNumberFormat="1" applyFont="1" applyFill="1" applyAlignment="1" applyProtection="1">
      <alignment vertical="center"/>
      <protection locked="0"/>
    </xf>
    <xf numFmtId="0" fontId="15" fillId="0" borderId="0" xfId="0" applyFont="1" applyAlignment="1">
      <alignment horizontal="left" vertical="top"/>
    </xf>
    <xf numFmtId="0" fontId="20" fillId="0" borderId="0" xfId="0" applyFont="1"/>
    <xf numFmtId="0" fontId="5" fillId="12" borderId="5" xfId="0" applyFont="1" applyFill="1" applyBorder="1" applyAlignment="1">
      <alignment horizontal="left" vertical="top" wrapText="1"/>
    </xf>
    <xf numFmtId="0" fontId="4" fillId="13" borderId="5" xfId="0" applyFont="1" applyFill="1" applyBorder="1" applyAlignment="1">
      <alignment horizontal="center" vertical="top" wrapText="1"/>
    </xf>
    <xf numFmtId="2" fontId="21" fillId="13" borderId="5" xfId="0" applyNumberFormat="1" applyFont="1" applyFill="1" applyBorder="1" applyAlignment="1">
      <alignment horizontal="center" vertical="top" wrapText="1"/>
    </xf>
    <xf numFmtId="0" fontId="0" fillId="13" borderId="0" xfId="0" applyFill="1"/>
    <xf numFmtId="0" fontId="5" fillId="0" borderId="0" xfId="23" applyAlignment="1">
      <alignment vertical="center"/>
    </xf>
    <xf numFmtId="0" fontId="5" fillId="0" borderId="0" xfId="23"/>
    <xf numFmtId="0" fontId="8" fillId="0" borderId="0" xfId="23" applyFont="1" applyAlignment="1">
      <alignment vertical="center"/>
    </xf>
    <xf numFmtId="0" fontId="4" fillId="0" borderId="0" xfId="23" applyFont="1" applyAlignment="1">
      <alignment vertical="center"/>
    </xf>
    <xf numFmtId="0" fontId="4" fillId="0" borderId="0" xfId="23" applyFont="1"/>
    <xf numFmtId="0" fontId="4" fillId="13" borderId="0" xfId="23" applyFont="1" applyFill="1"/>
    <xf numFmtId="0" fontId="4" fillId="13" borderId="0" xfId="23" applyFont="1" applyFill="1" applyAlignment="1">
      <alignment vertical="center"/>
    </xf>
    <xf numFmtId="0" fontId="37" fillId="13" borderId="0" xfId="24" applyFont="1" applyFill="1" applyAlignment="1" applyProtection="1">
      <alignment horizontal="justify" vertical="center"/>
    </xf>
    <xf numFmtId="0" fontId="4" fillId="13" borderId="5" xfId="23" applyFont="1" applyFill="1" applyBorder="1" applyAlignment="1">
      <alignment horizontal="left" vertical="top" wrapText="1"/>
    </xf>
    <xf numFmtId="0" fontId="4" fillId="13" borderId="5" xfId="23" applyFont="1" applyFill="1" applyBorder="1" applyAlignment="1">
      <alignment horizontal="center" vertical="top" wrapText="1"/>
    </xf>
    <xf numFmtId="2" fontId="21" fillId="13" borderId="5" xfId="23" applyNumberFormat="1" applyFont="1" applyFill="1" applyBorder="1" applyAlignment="1">
      <alignment horizontal="center" vertical="top" wrapText="1"/>
    </xf>
    <xf numFmtId="164" fontId="21" fillId="13" borderId="5" xfId="23" applyNumberFormat="1" applyFont="1" applyFill="1" applyBorder="1" applyAlignment="1">
      <alignment horizontal="center" vertical="top" wrapText="1"/>
    </xf>
    <xf numFmtId="0" fontId="5" fillId="0" borderId="4" xfId="0" applyFont="1" applyBorder="1" applyAlignment="1">
      <alignment horizontal="left" wrapText="1"/>
    </xf>
    <xf numFmtId="0" fontId="5" fillId="0" borderId="4"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23" applyAlignment="1">
      <alignment horizontal="left" vertical="center" wrapText="1"/>
    </xf>
    <xf numFmtId="0" fontId="5" fillId="0" borderId="0" xfId="23" applyAlignment="1">
      <alignment horizontal="left" vertical="center"/>
    </xf>
    <xf numFmtId="0" fontId="8" fillId="0" borderId="0" xfId="23" applyFont="1" applyAlignment="1">
      <alignment horizontal="left" vertical="center"/>
    </xf>
    <xf numFmtId="0" fontId="4" fillId="0" borderId="0" xfId="23" applyFont="1" applyAlignment="1">
      <alignment horizontal="left"/>
    </xf>
    <xf numFmtId="0" fontId="4" fillId="0" borderId="0" xfId="23" applyFont="1" applyAlignment="1">
      <alignment horizontal="left" vertical="center" wrapText="1"/>
    </xf>
    <xf numFmtId="0" fontId="4" fillId="0" borderId="0" xfId="23" applyFont="1" applyAlignment="1">
      <alignment horizontal="left" vertical="center"/>
    </xf>
    <xf numFmtId="0" fontId="8" fillId="13" borderId="0" xfId="23" applyFont="1" applyFill="1" applyAlignment="1">
      <alignment horizontal="left"/>
    </xf>
    <xf numFmtId="0" fontId="8" fillId="13" borderId="4" xfId="23" applyFont="1" applyFill="1" applyBorder="1" applyAlignment="1">
      <alignment horizontal="left" vertical="center" wrapText="1"/>
    </xf>
    <xf numFmtId="0" fontId="4" fillId="13" borderId="4" xfId="23" applyFont="1" applyFill="1" applyBorder="1" applyAlignment="1">
      <alignment horizontal="left" vertical="center"/>
    </xf>
    <xf numFmtId="0" fontId="4" fillId="13" borderId="0" xfId="23" applyFont="1" applyFill="1" applyAlignment="1">
      <alignment horizontal="left" vertical="center"/>
    </xf>
    <xf numFmtId="0" fontId="4" fillId="13" borderId="0" xfId="23" applyFont="1" applyFill="1" applyAlignment="1">
      <alignment horizontal="left" wrapText="1"/>
    </xf>
    <xf numFmtId="0" fontId="4" fillId="13" borderId="0" xfId="23" applyFont="1" applyFill="1" applyAlignment="1">
      <alignment horizontal="left"/>
    </xf>
    <xf numFmtId="0" fontId="5" fillId="13" borderId="0" xfId="23" applyFill="1" applyAlignment="1">
      <alignment horizontal="left" vertical="center" wrapText="1"/>
    </xf>
    <xf numFmtId="0" fontId="9" fillId="0" borderId="0" xfId="23" applyFont="1" applyAlignment="1">
      <alignment horizontal="left" vertical="center"/>
    </xf>
    <xf numFmtId="0" fontId="20" fillId="13" borderId="0" xfId="23" applyFont="1" applyFill="1" applyAlignment="1">
      <alignment horizontal="left" vertical="center" wrapText="1"/>
    </xf>
    <xf numFmtId="0" fontId="5" fillId="13" borderId="0" xfId="23" applyFill="1" applyAlignment="1">
      <alignment horizontal="left" wrapText="1"/>
    </xf>
    <xf numFmtId="0" fontId="5" fillId="17" borderId="0" xfId="0" applyFont="1" applyFill="1" applyAlignment="1">
      <alignment horizontal="left" vertical="center" wrapText="1"/>
    </xf>
    <xf numFmtId="0" fontId="5" fillId="17" borderId="0" xfId="0" applyFont="1" applyFill="1" applyAlignment="1">
      <alignment horizontal="left" vertical="center"/>
    </xf>
    <xf numFmtId="0" fontId="0" fillId="0" borderId="0" xfId="0" applyAlignment="1">
      <alignment horizontal="left" vertical="center"/>
    </xf>
    <xf numFmtId="0" fontId="5" fillId="16" borderId="0" xfId="0" applyFont="1" applyFill="1" applyAlignment="1">
      <alignment horizontal="left" vertical="center" wrapText="1"/>
    </xf>
    <xf numFmtId="0" fontId="5" fillId="16" borderId="0" xfId="0" applyFont="1" applyFill="1" applyAlignment="1">
      <alignment horizontal="left" vertical="center"/>
    </xf>
    <xf numFmtId="0" fontId="20" fillId="17" borderId="0" xfId="23" applyFont="1" applyFill="1" applyAlignment="1">
      <alignment horizontal="left" vertical="center" wrapText="1"/>
    </xf>
    <xf numFmtId="0" fontId="17" fillId="14" borderId="0" xfId="0" applyFont="1" applyFill="1" applyAlignment="1" applyProtection="1">
      <alignment horizontal="left"/>
      <protection hidden="1"/>
    </xf>
    <xf numFmtId="0" fontId="0" fillId="14" borderId="0" xfId="0" applyFill="1" applyAlignment="1" applyProtection="1">
      <alignment horizontal="left" vertical="center" wrapText="1"/>
      <protection locked="0"/>
    </xf>
    <xf numFmtId="0" fontId="4" fillId="0" borderId="0" xfId="0" applyFont="1" applyAlignment="1">
      <alignment horizontal="center" vertical="top" wrapText="1"/>
    </xf>
    <xf numFmtId="0" fontId="0" fillId="14" borderId="0" xfId="0" applyFill="1" applyAlignment="1" applyProtection="1">
      <alignment horizontal="left" vertical="center" wrapText="1"/>
      <protection hidden="1"/>
    </xf>
    <xf numFmtId="0" fontId="0" fillId="14" borderId="0" xfId="0" applyFill="1" applyAlignment="1" applyProtection="1">
      <alignment horizontal="left"/>
      <protection hidden="1"/>
    </xf>
    <xf numFmtId="0" fontId="4" fillId="0" borderId="0" xfId="0" applyFont="1" applyAlignment="1">
      <alignment horizontal="left" vertical="center" wrapText="1"/>
    </xf>
    <xf numFmtId="0" fontId="5" fillId="12" borderId="0" xfId="21" applyFill="1" applyAlignment="1" applyProtection="1">
      <alignment horizontal="left"/>
      <protection locked="0"/>
    </xf>
    <xf numFmtId="0" fontId="4" fillId="14" borderId="0" xfId="0" applyFont="1" applyFill="1" applyAlignment="1" applyProtection="1">
      <alignment horizontal="left" vertical="center" wrapText="1"/>
      <protection locked="0"/>
    </xf>
    <xf numFmtId="0" fontId="17" fillId="14" borderId="0" xfId="0" applyFont="1" applyFill="1" applyAlignment="1" applyProtection="1">
      <alignment horizontal="left" vertical="center"/>
      <protection hidden="1"/>
    </xf>
    <xf numFmtId="0" fontId="0" fillId="14" borderId="0" xfId="0" applyFill="1" applyAlignment="1">
      <alignment horizontal="left" vertical="center"/>
    </xf>
    <xf numFmtId="0" fontId="5" fillId="14" borderId="0" xfId="0" applyFont="1" applyFill="1" applyAlignment="1" applyProtection="1">
      <alignment horizontal="left" vertical="center" wrapText="1"/>
      <protection locked="0"/>
    </xf>
    <xf numFmtId="0" fontId="0" fillId="14" borderId="0" xfId="0" applyFill="1" applyAlignment="1" applyProtection="1">
      <alignment horizontal="left" vertical="center"/>
      <protection locked="0"/>
    </xf>
    <xf numFmtId="0" fontId="5" fillId="12" borderId="0" xfId="21" applyFill="1" applyAlignment="1" applyProtection="1">
      <alignment horizontal="left" vertical="center"/>
      <protection locked="0"/>
    </xf>
    <xf numFmtId="0" fontId="4" fillId="0" borderId="0" xfId="0" applyFont="1" applyAlignment="1" applyProtection="1">
      <alignment horizontal="left" vertical="center" wrapText="1"/>
      <protection hidden="1"/>
    </xf>
    <xf numFmtId="0" fontId="7" fillId="0" borderId="0" xfId="0" applyFont="1" applyAlignment="1" applyProtection="1">
      <alignment horizontal="left" vertical="center"/>
      <protection hidden="1"/>
    </xf>
    <xf numFmtId="0" fontId="7" fillId="0" borderId="0" xfId="0" applyFont="1" applyAlignment="1">
      <alignment horizontal="left" vertical="center"/>
    </xf>
    <xf numFmtId="0" fontId="7" fillId="0" borderId="0" xfId="0" applyFont="1" applyAlignment="1" applyProtection="1">
      <alignment horizontal="left" vertical="center" wrapText="1"/>
      <protection hidden="1"/>
    </xf>
    <xf numFmtId="0" fontId="7" fillId="0" borderId="0" xfId="0" applyFont="1" applyAlignment="1">
      <alignment horizontal="left" vertical="center" wrapText="1"/>
    </xf>
    <xf numFmtId="0" fontId="22" fillId="0" borderId="0" xfId="0" applyFont="1" applyAlignment="1" applyProtection="1">
      <alignment horizontal="left" vertical="center" wrapText="1"/>
      <protection hidden="1"/>
    </xf>
    <xf numFmtId="0" fontId="0" fillId="0" borderId="0" xfId="0" applyAlignment="1">
      <alignment horizontal="left" vertical="center" wrapText="1"/>
    </xf>
    <xf numFmtId="0" fontId="21" fillId="0" borderId="0" xfId="0" applyFont="1" applyAlignment="1" applyProtection="1">
      <alignment horizontal="left" vertical="center" wrapText="1"/>
      <protection hidden="1"/>
    </xf>
    <xf numFmtId="0" fontId="4" fillId="11" borderId="0" xfId="0" applyFont="1" applyFill="1" applyAlignment="1" applyProtection="1">
      <alignment horizontal="left"/>
      <protection locked="0"/>
    </xf>
  </cellXfs>
  <cellStyles count="25">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Hyperlink 2" xfId="20" xr:uid="{00000000-0005-0000-0000-000013000000}"/>
    <cellStyle name="Link" xfId="19" builtinId="8"/>
    <cellStyle name="Link 2" xfId="24" xr:uid="{703F7339-C933-4083-B2A5-04BC6114F3A8}"/>
    <cellStyle name="Standard" xfId="0" builtinId="0"/>
    <cellStyle name="Standard 2" xfId="21" xr:uid="{00000000-0005-0000-0000-000015000000}"/>
    <cellStyle name="Standard 2 2 2" xfId="23" xr:uid="{D18383C2-A404-4B0D-899D-8EF45A164161}"/>
    <cellStyle name="Standard 3" xfId="22" xr:uid="{00000000-0005-0000-0000-000016000000}"/>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ont>
        <condense val="0"/>
        <extend val="0"/>
        <color auto="1"/>
      </font>
      <fill>
        <patternFill>
          <bgColor indexed="43"/>
        </patternFill>
      </fill>
    </dxf>
    <dxf>
      <font>
        <condense val="0"/>
        <extend val="0"/>
        <color indexed="10"/>
      </font>
      <fill>
        <patternFill patternType="solid">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Drop" dropLines="50" dropStyle="combo" dx="20" fmlaLink="Wasser!$B$1" fmlaRange="Wasser!$B$3:$B$21" sel="19" val="0"/>
</file>

<file path=xl/ctrlProps/ctrlProp10.xml><?xml version="1.0" encoding="utf-8"?>
<formControlPr xmlns="http://schemas.microsoft.com/office/spreadsheetml/2009/9/main" objectType="Drop" dropLines="15" dropStyle="combo" dx="20" fmlaLink="Eigehalt!$B$11" fmlaRange="Eigehalt!$B$12:$B$16" sel="5" val="0"/>
</file>

<file path=xl/ctrlProps/ctrlProp11.xml><?xml version="1.0" encoding="utf-8"?>
<formControlPr xmlns="http://schemas.microsoft.com/office/spreadsheetml/2009/9/main" objectType="Drop" dropLines="15" dropStyle="combo" dx="20" fmlaLink="Teilnehmerdaten!$D$4" fmlaRange="Teilnehmerdaten!$G$5:$G$6" sel="2" val="0"/>
</file>

<file path=xl/ctrlProps/ctrlProp12.xml><?xml version="1.0" encoding="utf-8"?>
<formControlPr xmlns="http://schemas.microsoft.com/office/spreadsheetml/2009/9/main" objectType="Drop" dropLines="15" dropStyle="combo" dx="20" fmlaLink="Ballaststoffe!$B$1" fmlaRange="Ballaststoffe!$B$3:$B$9" sel="7" val="0"/>
</file>

<file path=xl/ctrlProps/ctrlProp13.xml><?xml version="1.0" encoding="utf-8"?>
<formControlPr xmlns="http://schemas.microsoft.com/office/spreadsheetml/2009/9/main" objectType="Drop" dropLines="12" dropStyle="combo" dx="20" fmlaLink="Elemente!$B$2" fmlaRange="Elemente!$B$3:$B$10" sel="8" val="0"/>
</file>

<file path=xl/ctrlProps/ctrlProp14.xml><?xml version="1.0" encoding="utf-8"?>
<formControlPr xmlns="http://schemas.microsoft.com/office/spreadsheetml/2009/9/main" objectType="Drop" dropLines="20" dropStyle="combo" dx="20" fmlaLink="Elemente!$B$13" fmlaRange="Elemente!$B$14:$B$21" sel="8" val="0"/>
</file>

<file path=xl/ctrlProps/ctrlProp15.xml><?xml version="1.0" encoding="utf-8"?>
<formControlPr xmlns="http://schemas.microsoft.com/office/spreadsheetml/2009/9/main" objectType="Drop" dropStyle="combo" dx="20" fmlaLink="Elemente!$B$24" fmlaRange="Elemente!$B$25:$B$30" sel="6" val="0"/>
</file>

<file path=xl/ctrlProps/ctrlProp16.xml><?xml version="1.0" encoding="utf-8"?>
<formControlPr xmlns="http://schemas.microsoft.com/office/spreadsheetml/2009/9/main" objectType="Drop" dropStyle="combo" dx="20" fmlaLink="Elemente!$C$24" fmlaRange="Elemente!$B$25:$B$30" sel="6" val="0"/>
</file>

<file path=xl/ctrlProps/ctrlProp17.xml><?xml version="1.0" encoding="utf-8"?>
<formControlPr xmlns="http://schemas.microsoft.com/office/spreadsheetml/2009/9/main" objectType="Drop" dropStyle="combo" dx="20" fmlaLink="Elemente!$B$33" fmlaRange="Elemente!$B$34:$B$37" sel="4" val="0"/>
</file>

<file path=xl/ctrlProps/ctrlProp18.xml><?xml version="1.0" encoding="utf-8"?>
<formControlPr xmlns="http://schemas.microsoft.com/office/spreadsheetml/2009/9/main" objectType="Drop" dropLines="30" dropStyle="combo" dx="20" fmlaLink="Elemente!$B$40" fmlaRange="Elemente!$B$41:$B$51" sel="11" val="0"/>
</file>

<file path=xl/ctrlProps/ctrlProp19.xml><?xml version="1.0" encoding="utf-8"?>
<formControlPr xmlns="http://schemas.microsoft.com/office/spreadsheetml/2009/9/main" objectType="Drop" dropLines="50" dropStyle="combo" dx="20" fmlaLink="Elemente!$B$54" fmlaRange="Elemente!$B$55:$B$74" sel="20" val="0"/>
</file>

<file path=xl/ctrlProps/ctrlProp2.xml><?xml version="1.0" encoding="utf-8"?>
<formControlPr xmlns="http://schemas.microsoft.com/office/spreadsheetml/2009/9/main" objectType="Drop" dropLines="50" dropStyle="combo" dx="20" fmlaLink="Rohprotein!$B$1" fmlaRange="Rohprotein!$B$3:$B$22" sel="20" val="0"/>
</file>

<file path=xl/ctrlProps/ctrlProp20.xml><?xml version="1.0" encoding="utf-8"?>
<formControlPr xmlns="http://schemas.microsoft.com/office/spreadsheetml/2009/9/main" objectType="Drop" dropLines="50" dropStyle="combo" dx="20" fmlaLink="Fett_gesaettigt!$D$1" fmlaRange="Fett_gesaettigt!$B$3:$B$15" sel="13" val="0"/>
</file>

<file path=xl/ctrlProps/ctrlProp3.xml><?xml version="1.0" encoding="utf-8"?>
<formControlPr xmlns="http://schemas.microsoft.com/office/spreadsheetml/2009/9/main" objectType="Drop" dropLines="50" dropStyle="combo" dx="20" fmlaLink="Fett!$B$1" fmlaRange="Fett!$B$3:$B$27" sel="25" val="0"/>
</file>

<file path=xl/ctrlProps/ctrlProp4.xml><?xml version="1.0" encoding="utf-8"?>
<formControlPr xmlns="http://schemas.microsoft.com/office/spreadsheetml/2009/9/main" objectType="Drop" dropLines="50" dropStyle="combo" dx="20" fmlaLink="Asche!$B$1" fmlaRange="Asche!$B$3:$B$18" sel="16" val="0"/>
</file>

<file path=xl/ctrlProps/ctrlProp5.xml><?xml version="1.0" encoding="utf-8"?>
<formControlPr xmlns="http://schemas.microsoft.com/office/spreadsheetml/2009/9/main" objectType="Drop" dropLines="25" dropStyle="combo" dx="20" fmlaLink="Kochsalz!$B$1" fmlaRange="Kochsalz!$B$3:$B$20" sel="18" val="0"/>
</file>

<file path=xl/ctrlProps/ctrlProp6.xml><?xml version="1.0" encoding="utf-8"?>
<formControlPr xmlns="http://schemas.microsoft.com/office/spreadsheetml/2009/9/main" objectType="Drop" dropLines="25" dropStyle="combo" dx="20" fmlaLink="Cholesterin!$B$1" fmlaRange="Cholesterin!$B$3:$B$23" sel="21" val="0"/>
</file>

<file path=xl/ctrlProps/ctrlProp7.xml><?xml version="1.0" encoding="utf-8"?>
<formControlPr xmlns="http://schemas.microsoft.com/office/spreadsheetml/2009/9/main" objectType="Drop" dropLines="21" dropStyle="combo" dx="20" fmlaLink="Gesamtsterine!$B$1" fmlaRange="Gesamtsterine!$B$3:$B$6" sel="4" val="0"/>
</file>

<file path=xl/ctrlProps/ctrlProp8.xml><?xml version="1.0" encoding="utf-8"?>
<formControlPr xmlns="http://schemas.microsoft.com/office/spreadsheetml/2009/9/main" objectType="Drop" dropLines="15" dropStyle="combo" dx="20" fmlaLink="Eigehalt!$B$1" fmlaRange="Eigehalt!$B$3:$B$5" sel="3" val="0"/>
</file>

<file path=xl/ctrlProps/ctrlProp9.xml><?xml version="1.0" encoding="utf-8"?>
<formControlPr xmlns="http://schemas.microsoft.com/office/spreadsheetml/2009/9/main" objectType="Drop" dropLines="50" dropStyle="combo" dx="20" fmlaLink="Asche!$B$22" fmlaRange="Asche!$B$23:$B$33" sel="11"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138023</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83373" cy="72500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35</xdr:row>
          <xdr:rowOff>9525</xdr:rowOff>
        </xdr:from>
        <xdr:to>
          <xdr:col>9</xdr:col>
          <xdr:colOff>600075</xdr:colOff>
          <xdr:row>36</xdr:row>
          <xdr:rowOff>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37</xdr:row>
          <xdr:rowOff>19050</xdr:rowOff>
        </xdr:from>
        <xdr:to>
          <xdr:col>9</xdr:col>
          <xdr:colOff>600075</xdr:colOff>
          <xdr:row>38</xdr:row>
          <xdr:rowOff>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39</xdr:row>
          <xdr:rowOff>9525</xdr:rowOff>
        </xdr:from>
        <xdr:to>
          <xdr:col>9</xdr:col>
          <xdr:colOff>600075</xdr:colOff>
          <xdr:row>40</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43</xdr:row>
          <xdr:rowOff>9525</xdr:rowOff>
        </xdr:from>
        <xdr:to>
          <xdr:col>9</xdr:col>
          <xdr:colOff>600075</xdr:colOff>
          <xdr:row>44</xdr:row>
          <xdr:rowOff>0</xdr:rowOff>
        </xdr:to>
        <xdr:sp macro="" textlink="">
          <xdr:nvSpPr>
            <xdr:cNvPr id="2098" name="Drop Down 50" hidden="1">
              <a:extLst>
                <a:ext uri="{63B3BB69-23CF-44E3-9099-C40C66FF867C}">
                  <a14:compatExt spid="_x0000_s2098"/>
                </a:ext>
                <a:ext uri="{FF2B5EF4-FFF2-40B4-BE49-F238E27FC236}">
                  <a16:creationId xmlns:a16="http://schemas.microsoft.com/office/drawing/2014/main" id="{00000000-0008-0000-08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46</xdr:row>
          <xdr:rowOff>9525</xdr:rowOff>
        </xdr:from>
        <xdr:to>
          <xdr:col>9</xdr:col>
          <xdr:colOff>600075</xdr:colOff>
          <xdr:row>47</xdr:row>
          <xdr:rowOff>0</xdr:rowOff>
        </xdr:to>
        <xdr:sp macro="" textlink="">
          <xdr:nvSpPr>
            <xdr:cNvPr id="2099" name="Drop Down 51" hidden="1">
              <a:extLst>
                <a:ext uri="{63B3BB69-23CF-44E3-9099-C40C66FF867C}">
                  <a14:compatExt spid="_x0000_s2099"/>
                </a:ext>
                <a:ext uri="{FF2B5EF4-FFF2-40B4-BE49-F238E27FC236}">
                  <a16:creationId xmlns:a16="http://schemas.microsoft.com/office/drawing/2014/main" id="{00000000-0008-0000-08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9525</xdr:rowOff>
        </xdr:from>
        <xdr:to>
          <xdr:col>9</xdr:col>
          <xdr:colOff>600075</xdr:colOff>
          <xdr:row>49</xdr:row>
          <xdr:rowOff>0</xdr:rowOff>
        </xdr:to>
        <xdr:sp macro="" textlink="">
          <xdr:nvSpPr>
            <xdr:cNvPr id="2100" name="Drop Down 52" hidden="1">
              <a:extLst>
                <a:ext uri="{63B3BB69-23CF-44E3-9099-C40C66FF867C}">
                  <a14:compatExt spid="_x0000_s2100"/>
                </a:ext>
                <a:ext uri="{FF2B5EF4-FFF2-40B4-BE49-F238E27FC236}">
                  <a16:creationId xmlns:a16="http://schemas.microsoft.com/office/drawing/2014/main" id="{00000000-0008-0000-08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9525</xdr:rowOff>
        </xdr:from>
        <xdr:to>
          <xdr:col>9</xdr:col>
          <xdr:colOff>600075</xdr:colOff>
          <xdr:row>51</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52</xdr:row>
          <xdr:rowOff>9525</xdr:rowOff>
        </xdr:from>
        <xdr:to>
          <xdr:col>9</xdr:col>
          <xdr:colOff>600075</xdr:colOff>
          <xdr:row>53</xdr:row>
          <xdr:rowOff>0</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9525</xdr:rowOff>
        </xdr:from>
        <xdr:to>
          <xdr:col>9</xdr:col>
          <xdr:colOff>600075</xdr:colOff>
          <xdr:row>45</xdr:row>
          <xdr:rowOff>0</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53</xdr:row>
          <xdr:rowOff>9525</xdr:rowOff>
        </xdr:from>
        <xdr:to>
          <xdr:col>9</xdr:col>
          <xdr:colOff>600075</xdr:colOff>
          <xdr:row>54</xdr:row>
          <xdr:rowOff>0</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16</xdr:row>
          <xdr:rowOff>28575</xdr:rowOff>
        </xdr:from>
        <xdr:to>
          <xdr:col>10</xdr:col>
          <xdr:colOff>133350</xdr:colOff>
          <xdr:row>16</xdr:row>
          <xdr:rowOff>304800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59</xdr:row>
          <xdr:rowOff>9525</xdr:rowOff>
        </xdr:from>
        <xdr:to>
          <xdr:col>9</xdr:col>
          <xdr:colOff>600075</xdr:colOff>
          <xdr:row>60</xdr:row>
          <xdr:rowOff>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63</xdr:row>
          <xdr:rowOff>9525</xdr:rowOff>
        </xdr:from>
        <xdr:to>
          <xdr:col>2</xdr:col>
          <xdr:colOff>266700</xdr:colOff>
          <xdr:row>64</xdr:row>
          <xdr:rowOff>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65</xdr:row>
          <xdr:rowOff>9525</xdr:rowOff>
        </xdr:from>
        <xdr:to>
          <xdr:col>9</xdr:col>
          <xdr:colOff>600075</xdr:colOff>
          <xdr:row>66</xdr:row>
          <xdr:rowOff>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67</xdr:row>
          <xdr:rowOff>0</xdr:rowOff>
        </xdr:from>
        <xdr:to>
          <xdr:col>9</xdr:col>
          <xdr:colOff>600075</xdr:colOff>
          <xdr:row>67</xdr:row>
          <xdr:rowOff>219075</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68</xdr:row>
          <xdr:rowOff>19050</xdr:rowOff>
        </xdr:from>
        <xdr:to>
          <xdr:col>9</xdr:col>
          <xdr:colOff>600075</xdr:colOff>
          <xdr:row>69</xdr:row>
          <xdr:rowOff>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70</xdr:row>
          <xdr:rowOff>9525</xdr:rowOff>
        </xdr:from>
        <xdr:to>
          <xdr:col>9</xdr:col>
          <xdr:colOff>600075</xdr:colOff>
          <xdr:row>71</xdr:row>
          <xdr:rowOff>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72</xdr:row>
          <xdr:rowOff>0</xdr:rowOff>
        </xdr:from>
        <xdr:to>
          <xdr:col>9</xdr:col>
          <xdr:colOff>600075</xdr:colOff>
          <xdr:row>72</xdr:row>
          <xdr:rowOff>219075</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74</xdr:row>
          <xdr:rowOff>9525</xdr:rowOff>
        </xdr:from>
        <xdr:to>
          <xdr:col>9</xdr:col>
          <xdr:colOff>600075</xdr:colOff>
          <xdr:row>75</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19050</xdr:rowOff>
        </xdr:from>
        <xdr:to>
          <xdr:col>9</xdr:col>
          <xdr:colOff>600075</xdr:colOff>
          <xdr:row>42</xdr:row>
          <xdr:rowOff>0</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aten\TABELLEN\LVU\Ergebnistabellen\2007\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omments" Target="../comments3.xml"/><Relationship Id="rId2" Type="http://schemas.openxmlformats.org/officeDocument/2006/relationships/printerSettings" Target="../printerSettings/printerSettings9.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773F0-D308-48B0-A3E8-36D3CDBBB13A}">
  <dimension ref="A1:C13"/>
  <sheetViews>
    <sheetView workbookViewId="0">
      <selection sqref="A1:C1"/>
    </sheetView>
  </sheetViews>
  <sheetFormatPr baseColWidth="10" defaultColWidth="11.42578125" defaultRowHeight="15" x14ac:dyDescent="0.25"/>
  <cols>
    <col min="1" max="2" width="27.7109375" customWidth="1"/>
    <col min="3" max="3" width="30.42578125" customWidth="1"/>
  </cols>
  <sheetData>
    <row r="1" spans="1:3" ht="30.75" customHeight="1" x14ac:dyDescent="0.25">
      <c r="A1" s="134" t="s">
        <v>339</v>
      </c>
      <c r="B1" s="135"/>
      <c r="C1" s="135"/>
    </row>
    <row r="2" spans="1:3" ht="51.95" customHeight="1" x14ac:dyDescent="0.25">
      <c r="A2" s="136" t="s">
        <v>340</v>
      </c>
      <c r="B2" s="137"/>
      <c r="C2" s="137"/>
    </row>
    <row r="3" spans="1:3" ht="74.25" customHeight="1" x14ac:dyDescent="0.25">
      <c r="A3" s="136" t="s">
        <v>341</v>
      </c>
      <c r="B3" s="136"/>
      <c r="C3" s="136"/>
    </row>
    <row r="4" spans="1:3" ht="80.45" customHeight="1" x14ac:dyDescent="0.3">
      <c r="A4" s="136" t="s">
        <v>342</v>
      </c>
      <c r="B4" s="137"/>
      <c r="C4" s="137"/>
    </row>
    <row r="5" spans="1:3" ht="30.4" customHeight="1" x14ac:dyDescent="0.3">
      <c r="A5" s="138"/>
      <c r="B5" s="138"/>
      <c r="C5" s="138"/>
    </row>
    <row r="6" spans="1:3" ht="30.4" customHeight="1" x14ac:dyDescent="0.25">
      <c r="A6" s="115" t="s">
        <v>343</v>
      </c>
    </row>
    <row r="7" spans="1:3" ht="54" customHeight="1" x14ac:dyDescent="0.25">
      <c r="A7" s="132" t="s">
        <v>344</v>
      </c>
      <c r="B7" s="133"/>
      <c r="C7" s="133"/>
    </row>
    <row r="9" spans="1:3" x14ac:dyDescent="0.25">
      <c r="A9" s="116" t="s">
        <v>345</v>
      </c>
      <c r="B9" s="116" t="s">
        <v>346</v>
      </c>
    </row>
    <row r="10" spans="1:3" ht="15.75" x14ac:dyDescent="0.25">
      <c r="A10" s="117">
        <v>1379</v>
      </c>
      <c r="B10" s="117">
        <v>1380</v>
      </c>
    </row>
    <row r="11" spans="1:3" ht="15.75" x14ac:dyDescent="0.25">
      <c r="A11" s="117">
        <v>179.34</v>
      </c>
      <c r="B11" s="117">
        <v>179</v>
      </c>
    </row>
    <row r="12" spans="1:3" ht="15.75" x14ac:dyDescent="0.25">
      <c r="A12" s="117">
        <v>80.12</v>
      </c>
      <c r="B12" s="117">
        <v>80.099999999999994</v>
      </c>
    </row>
    <row r="13" spans="1:3" ht="15.75" x14ac:dyDescent="0.25">
      <c r="A13" s="117">
        <v>7.8</v>
      </c>
      <c r="B13" s="118">
        <v>7.8</v>
      </c>
    </row>
  </sheetData>
  <sheetProtection password="CAA1" sheet="1" objects="1" scenarios="1"/>
  <mergeCells count="6">
    <mergeCell ref="A7:C7"/>
    <mergeCell ref="A1:C1"/>
    <mergeCell ref="A2:C2"/>
    <mergeCell ref="A3:C3"/>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H38"/>
  <sheetViews>
    <sheetView workbookViewId="0">
      <selection activeCell="A2" sqref="A2:G2"/>
    </sheetView>
  </sheetViews>
  <sheetFormatPr baseColWidth="10" defaultColWidth="11.42578125" defaultRowHeight="15.75" x14ac:dyDescent="0.25"/>
  <cols>
    <col min="1" max="7" width="12.5703125" style="1" customWidth="1"/>
    <col min="8" max="16384" width="11.42578125" style="1"/>
  </cols>
  <sheetData>
    <row r="1" spans="1:8" x14ac:dyDescent="0.25">
      <c r="A1" s="1" t="s">
        <v>16</v>
      </c>
      <c r="H1" s="50">
        <f>COUNTA(A2:G38)</f>
        <v>0</v>
      </c>
    </row>
    <row r="2" spans="1:8" x14ac:dyDescent="0.25">
      <c r="A2" s="182"/>
      <c r="B2" s="182"/>
      <c r="C2" s="182"/>
      <c r="D2" s="182"/>
      <c r="E2" s="182"/>
      <c r="F2" s="182"/>
      <c r="G2" s="182"/>
    </row>
    <row r="3" spans="1:8" x14ac:dyDescent="0.25">
      <c r="A3" s="182"/>
      <c r="B3" s="182"/>
      <c r="C3" s="182"/>
      <c r="D3" s="182"/>
      <c r="E3" s="182"/>
      <c r="F3" s="182"/>
      <c r="G3" s="182"/>
    </row>
    <row r="4" spans="1:8" x14ac:dyDescent="0.25">
      <c r="A4" s="182"/>
      <c r="B4" s="182"/>
      <c r="C4" s="182"/>
      <c r="D4" s="182"/>
      <c r="E4" s="182"/>
      <c r="F4" s="182"/>
      <c r="G4" s="182"/>
    </row>
    <row r="5" spans="1:8" x14ac:dyDescent="0.25">
      <c r="A5" s="182"/>
      <c r="B5" s="182"/>
      <c r="C5" s="182"/>
      <c r="D5" s="182"/>
      <c r="E5" s="182"/>
      <c r="F5" s="182"/>
      <c r="G5" s="182"/>
    </row>
    <row r="6" spans="1:8" x14ac:dyDescent="0.25">
      <c r="A6" s="182"/>
      <c r="B6" s="182"/>
      <c r="C6" s="182"/>
      <c r="D6" s="182"/>
      <c r="E6" s="182"/>
      <c r="F6" s="182"/>
      <c r="G6" s="182"/>
    </row>
    <row r="7" spans="1:8" x14ac:dyDescent="0.25">
      <c r="A7" s="182"/>
      <c r="B7" s="182"/>
      <c r="C7" s="182"/>
      <c r="D7" s="182"/>
      <c r="E7" s="182"/>
      <c r="F7" s="182"/>
      <c r="G7" s="182"/>
    </row>
    <row r="8" spans="1:8" x14ac:dyDescent="0.25">
      <c r="A8" s="182"/>
      <c r="B8" s="182"/>
      <c r="C8" s="182"/>
      <c r="D8" s="182"/>
      <c r="E8" s="182"/>
      <c r="F8" s="182"/>
      <c r="G8" s="182"/>
    </row>
    <row r="9" spans="1:8" x14ac:dyDescent="0.25">
      <c r="A9" s="182"/>
      <c r="B9" s="182"/>
      <c r="C9" s="182"/>
      <c r="D9" s="182"/>
      <c r="E9" s="182"/>
      <c r="F9" s="182"/>
      <c r="G9" s="182"/>
    </row>
    <row r="10" spans="1:8" x14ac:dyDescent="0.25">
      <c r="A10" s="182"/>
      <c r="B10" s="182"/>
      <c r="C10" s="182"/>
      <c r="D10" s="182"/>
      <c r="E10" s="182"/>
      <c r="F10" s="182"/>
      <c r="G10" s="182"/>
    </row>
    <row r="11" spans="1:8" x14ac:dyDescent="0.25">
      <c r="A11" s="182"/>
      <c r="B11" s="182"/>
      <c r="C11" s="182"/>
      <c r="D11" s="182"/>
      <c r="E11" s="182"/>
      <c r="F11" s="182"/>
      <c r="G11" s="182"/>
    </row>
    <row r="12" spans="1:8" x14ac:dyDescent="0.25">
      <c r="A12" s="182"/>
      <c r="B12" s="182"/>
      <c r="C12" s="182"/>
      <c r="D12" s="182"/>
      <c r="E12" s="182"/>
      <c r="F12" s="182"/>
      <c r="G12" s="182"/>
    </row>
    <row r="13" spans="1:8" x14ac:dyDescent="0.25">
      <c r="A13" s="182"/>
      <c r="B13" s="182"/>
      <c r="C13" s="182"/>
      <c r="D13" s="182"/>
      <c r="E13" s="182"/>
      <c r="F13" s="182"/>
      <c r="G13" s="182"/>
    </row>
    <row r="14" spans="1:8" x14ac:dyDescent="0.25">
      <c r="A14" s="182"/>
      <c r="B14" s="182"/>
      <c r="C14" s="182"/>
      <c r="D14" s="182"/>
      <c r="E14" s="182"/>
      <c r="F14" s="182"/>
      <c r="G14" s="182"/>
    </row>
    <row r="15" spans="1:8" x14ac:dyDescent="0.25">
      <c r="A15" s="182"/>
      <c r="B15" s="182"/>
      <c r="C15" s="182"/>
      <c r="D15" s="182"/>
      <c r="E15" s="182"/>
      <c r="F15" s="182"/>
      <c r="G15" s="182"/>
    </row>
    <row r="16" spans="1:8" x14ac:dyDescent="0.25">
      <c r="A16" s="182"/>
      <c r="B16" s="182"/>
      <c r="C16" s="182"/>
      <c r="D16" s="182"/>
      <c r="E16" s="182"/>
      <c r="F16" s="182"/>
      <c r="G16" s="182"/>
    </row>
    <row r="17" spans="1:7" x14ac:dyDescent="0.25">
      <c r="A17" s="182"/>
      <c r="B17" s="182"/>
      <c r="C17" s="182"/>
      <c r="D17" s="182"/>
      <c r="E17" s="182"/>
      <c r="F17" s="182"/>
      <c r="G17" s="182"/>
    </row>
    <row r="18" spans="1:7" x14ac:dyDescent="0.25">
      <c r="A18" s="182"/>
      <c r="B18" s="182"/>
      <c r="C18" s="182"/>
      <c r="D18" s="182"/>
      <c r="E18" s="182"/>
      <c r="F18" s="182"/>
      <c r="G18" s="182"/>
    </row>
    <row r="19" spans="1:7" x14ac:dyDescent="0.25">
      <c r="A19" s="182"/>
      <c r="B19" s="182"/>
      <c r="C19" s="182"/>
      <c r="D19" s="182"/>
      <c r="E19" s="182"/>
      <c r="F19" s="182"/>
      <c r="G19" s="182"/>
    </row>
    <row r="20" spans="1:7" x14ac:dyDescent="0.25">
      <c r="A20" s="182"/>
      <c r="B20" s="182"/>
      <c r="C20" s="182"/>
      <c r="D20" s="182"/>
      <c r="E20" s="182"/>
      <c r="F20" s="182"/>
      <c r="G20" s="182"/>
    </row>
    <row r="21" spans="1:7" x14ac:dyDescent="0.25">
      <c r="A21" s="182"/>
      <c r="B21" s="182"/>
      <c r="C21" s="182"/>
      <c r="D21" s="182"/>
      <c r="E21" s="182"/>
      <c r="F21" s="182"/>
      <c r="G21" s="182"/>
    </row>
    <row r="22" spans="1:7" x14ac:dyDescent="0.25">
      <c r="A22" s="182"/>
      <c r="B22" s="182"/>
      <c r="C22" s="182"/>
      <c r="D22" s="182"/>
      <c r="E22" s="182"/>
      <c r="F22" s="182"/>
      <c r="G22" s="182"/>
    </row>
    <row r="23" spans="1:7" x14ac:dyDescent="0.25">
      <c r="A23" s="182"/>
      <c r="B23" s="182"/>
      <c r="C23" s="182"/>
      <c r="D23" s="182"/>
      <c r="E23" s="182"/>
      <c r="F23" s="182"/>
      <c r="G23" s="182"/>
    </row>
    <row r="24" spans="1:7" x14ac:dyDescent="0.25">
      <c r="A24" s="182"/>
      <c r="B24" s="182"/>
      <c r="C24" s="182"/>
      <c r="D24" s="182"/>
      <c r="E24" s="182"/>
      <c r="F24" s="182"/>
      <c r="G24" s="182"/>
    </row>
    <row r="25" spans="1:7" x14ac:dyDescent="0.25">
      <c r="A25" s="182"/>
      <c r="B25" s="182"/>
      <c r="C25" s="182"/>
      <c r="D25" s="182"/>
      <c r="E25" s="182"/>
      <c r="F25" s="182"/>
      <c r="G25" s="182"/>
    </row>
    <row r="26" spans="1:7" x14ac:dyDescent="0.25">
      <c r="A26" s="182"/>
      <c r="B26" s="182"/>
      <c r="C26" s="182"/>
      <c r="D26" s="182"/>
      <c r="E26" s="182"/>
      <c r="F26" s="182"/>
      <c r="G26" s="182"/>
    </row>
    <row r="27" spans="1:7" x14ac:dyDescent="0.25">
      <c r="A27" s="182"/>
      <c r="B27" s="182"/>
      <c r="C27" s="182"/>
      <c r="D27" s="182"/>
      <c r="E27" s="182"/>
      <c r="F27" s="182"/>
      <c r="G27" s="182"/>
    </row>
    <row r="28" spans="1:7" x14ac:dyDescent="0.25">
      <c r="A28" s="182"/>
      <c r="B28" s="182"/>
      <c r="C28" s="182"/>
      <c r="D28" s="182"/>
      <c r="E28" s="182"/>
      <c r="F28" s="182"/>
      <c r="G28" s="182"/>
    </row>
    <row r="29" spans="1:7" x14ac:dyDescent="0.25">
      <c r="A29" s="182"/>
      <c r="B29" s="182"/>
      <c r="C29" s="182"/>
      <c r="D29" s="182"/>
      <c r="E29" s="182"/>
      <c r="F29" s="182"/>
      <c r="G29" s="182"/>
    </row>
    <row r="30" spans="1:7" x14ac:dyDescent="0.25">
      <c r="A30" s="182"/>
      <c r="B30" s="182"/>
      <c r="C30" s="182"/>
      <c r="D30" s="182"/>
      <c r="E30" s="182"/>
      <c r="F30" s="182"/>
      <c r="G30" s="182"/>
    </row>
    <row r="31" spans="1:7" x14ac:dyDescent="0.25">
      <c r="A31" s="182"/>
      <c r="B31" s="182"/>
      <c r="C31" s="182"/>
      <c r="D31" s="182"/>
      <c r="E31" s="182"/>
      <c r="F31" s="182"/>
      <c r="G31" s="182"/>
    </row>
    <row r="32" spans="1:7" x14ac:dyDescent="0.25">
      <c r="A32" s="182"/>
      <c r="B32" s="182"/>
      <c r="C32" s="182"/>
      <c r="D32" s="182"/>
      <c r="E32" s="182"/>
      <c r="F32" s="182"/>
      <c r="G32" s="182"/>
    </row>
    <row r="33" spans="1:7" x14ac:dyDescent="0.25">
      <c r="A33" s="182"/>
      <c r="B33" s="182"/>
      <c r="C33" s="182"/>
      <c r="D33" s="182"/>
      <c r="E33" s="182"/>
      <c r="F33" s="182"/>
      <c r="G33" s="182"/>
    </row>
    <row r="34" spans="1:7" x14ac:dyDescent="0.25">
      <c r="A34" s="182"/>
      <c r="B34" s="182"/>
      <c r="C34" s="182"/>
      <c r="D34" s="182"/>
      <c r="E34" s="182"/>
      <c r="F34" s="182"/>
      <c r="G34" s="182"/>
    </row>
    <row r="35" spans="1:7" x14ac:dyDescent="0.25">
      <c r="A35" s="182"/>
      <c r="B35" s="182"/>
      <c r="C35" s="182"/>
      <c r="D35" s="182"/>
      <c r="E35" s="182"/>
      <c r="F35" s="182"/>
      <c r="G35" s="182"/>
    </row>
    <row r="36" spans="1:7" x14ac:dyDescent="0.25">
      <c r="A36" s="182"/>
      <c r="B36" s="182"/>
      <c r="C36" s="182"/>
      <c r="D36" s="182"/>
      <c r="E36" s="182"/>
      <c r="F36" s="182"/>
      <c r="G36" s="182"/>
    </row>
    <row r="37" spans="1:7" x14ac:dyDescent="0.25">
      <c r="A37" s="182"/>
      <c r="B37" s="182"/>
      <c r="C37" s="182"/>
      <c r="D37" s="182"/>
      <c r="E37" s="182"/>
      <c r="F37" s="182"/>
      <c r="G37" s="182"/>
    </row>
    <row r="38" spans="1:7" x14ac:dyDescent="0.25">
      <c r="A38" s="182"/>
      <c r="B38" s="182"/>
      <c r="C38" s="182"/>
      <c r="D38" s="182"/>
      <c r="E38" s="182"/>
      <c r="F38" s="182"/>
      <c r="G38" s="182"/>
    </row>
  </sheetData>
  <sheetProtection password="CAA1" sheet="1"/>
  <mergeCells count="37">
    <mergeCell ref="A32:G32"/>
    <mergeCell ref="A33:G33"/>
    <mergeCell ref="A38:G38"/>
    <mergeCell ref="A34:G34"/>
    <mergeCell ref="A35:G35"/>
    <mergeCell ref="A36:G36"/>
    <mergeCell ref="A37:G37"/>
    <mergeCell ref="A27:G27"/>
    <mergeCell ref="A28:G28"/>
    <mergeCell ref="A29:G29"/>
    <mergeCell ref="A30:G30"/>
    <mergeCell ref="A31:G31"/>
    <mergeCell ref="A22:G22"/>
    <mergeCell ref="A23:G23"/>
    <mergeCell ref="A24:G24"/>
    <mergeCell ref="A25:G25"/>
    <mergeCell ref="A26:G26"/>
    <mergeCell ref="A17:G17"/>
    <mergeCell ref="A18:G18"/>
    <mergeCell ref="A19:G19"/>
    <mergeCell ref="A20:G20"/>
    <mergeCell ref="A21:G21"/>
    <mergeCell ref="A12:G12"/>
    <mergeCell ref="A13:G13"/>
    <mergeCell ref="A14:G14"/>
    <mergeCell ref="A15:G15"/>
    <mergeCell ref="A16:G16"/>
    <mergeCell ref="A7:G7"/>
    <mergeCell ref="A8:G8"/>
    <mergeCell ref="A9:G9"/>
    <mergeCell ref="A10:G10"/>
    <mergeCell ref="A11:G11"/>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5"/>
  <sheetViews>
    <sheetView workbookViewId="0">
      <selection activeCell="A2" sqref="A2:G2"/>
    </sheetView>
  </sheetViews>
  <sheetFormatPr baseColWidth="10" defaultColWidth="11.42578125" defaultRowHeight="12.75" x14ac:dyDescent="0.2"/>
  <cols>
    <col min="1" max="1" width="13.140625" style="96" customWidth="1"/>
    <col min="2" max="2" width="55.140625" style="96" customWidth="1"/>
    <col min="3" max="16384" width="11.42578125" style="96"/>
  </cols>
  <sheetData>
    <row r="1" spans="1:6" ht="13.5" thickBot="1" x14ac:dyDescent="0.25">
      <c r="A1" s="94" t="s">
        <v>238</v>
      </c>
      <c r="B1" s="95"/>
      <c r="C1" s="94">
        <f>MAX(A3:A15)-1</f>
        <v>12</v>
      </c>
      <c r="D1" s="96">
        <v>13</v>
      </c>
      <c r="E1" s="96">
        <v>7</v>
      </c>
      <c r="F1" s="96">
        <v>7</v>
      </c>
    </row>
    <row r="2" spans="1:6" ht="13.5" thickTop="1" x14ac:dyDescent="0.2">
      <c r="A2" s="97" t="s">
        <v>25</v>
      </c>
      <c r="B2" s="97" t="s">
        <v>26</v>
      </c>
      <c r="C2" s="94" t="s">
        <v>27</v>
      </c>
      <c r="D2" s="96" t="s">
        <v>239</v>
      </c>
      <c r="E2" s="96" t="s">
        <v>240</v>
      </c>
      <c r="F2" s="96" t="s">
        <v>241</v>
      </c>
    </row>
    <row r="3" spans="1:6" ht="25.5" x14ac:dyDescent="0.2">
      <c r="A3" s="98">
        <v>1</v>
      </c>
      <c r="B3" s="99" t="s">
        <v>242</v>
      </c>
      <c r="C3" s="100"/>
    </row>
    <row r="4" spans="1:6" x14ac:dyDescent="0.2">
      <c r="A4" s="98">
        <v>2</v>
      </c>
      <c r="B4" s="98" t="s">
        <v>292</v>
      </c>
      <c r="C4" s="101"/>
    </row>
    <row r="5" spans="1:6" x14ac:dyDescent="0.2">
      <c r="A5" s="98">
        <v>3</v>
      </c>
      <c r="B5" s="98" t="s">
        <v>267</v>
      </c>
      <c r="C5" s="101"/>
    </row>
    <row r="6" spans="1:6" ht="38.25" x14ac:dyDescent="0.2">
      <c r="A6" s="98">
        <v>4</v>
      </c>
      <c r="B6" s="98" t="s">
        <v>243</v>
      </c>
      <c r="C6" s="101"/>
    </row>
    <row r="7" spans="1:6" x14ac:dyDescent="0.2">
      <c r="A7" s="98">
        <v>5</v>
      </c>
      <c r="B7" s="98" t="s">
        <v>244</v>
      </c>
      <c r="C7" s="101"/>
    </row>
    <row r="8" spans="1:6" x14ac:dyDescent="0.2">
      <c r="A8" s="98">
        <v>6</v>
      </c>
      <c r="B8" s="98" t="s">
        <v>245</v>
      </c>
      <c r="C8" s="101"/>
    </row>
    <row r="9" spans="1:6" x14ac:dyDescent="0.2">
      <c r="A9" s="98">
        <v>7</v>
      </c>
      <c r="B9" s="98" t="s">
        <v>246</v>
      </c>
      <c r="C9" s="101"/>
    </row>
    <row r="10" spans="1:6" ht="15.4" customHeight="1" x14ac:dyDescent="0.2">
      <c r="A10" s="98">
        <v>8</v>
      </c>
      <c r="B10" s="98" t="s">
        <v>258</v>
      </c>
    </row>
    <row r="11" spans="1:6" ht="15.4" customHeight="1" x14ac:dyDescent="0.2">
      <c r="A11" s="98">
        <v>9</v>
      </c>
      <c r="B11" s="98" t="s">
        <v>286</v>
      </c>
    </row>
    <row r="12" spans="1:6" ht="15.4" customHeight="1" x14ac:dyDescent="0.2">
      <c r="A12" s="98">
        <v>10</v>
      </c>
      <c r="B12" s="98" t="s">
        <v>285</v>
      </c>
    </row>
    <row r="13" spans="1:6" x14ac:dyDescent="0.2">
      <c r="A13" s="98">
        <v>11</v>
      </c>
      <c r="B13" s="98" t="s">
        <v>293</v>
      </c>
      <c r="C13" s="101"/>
    </row>
    <row r="14" spans="1:6" x14ac:dyDescent="0.2">
      <c r="A14" s="98">
        <v>12</v>
      </c>
      <c r="B14" s="98" t="s">
        <v>314</v>
      </c>
      <c r="C14" s="94"/>
    </row>
    <row r="15" spans="1:6" x14ac:dyDescent="0.2">
      <c r="A15" s="98">
        <v>13</v>
      </c>
      <c r="B15" s="98"/>
      <c r="C15" s="94"/>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74"/>
  <sheetViews>
    <sheetView workbookViewId="0">
      <pane xSplit="1" ySplit="1" topLeftCell="B46" activePane="bottomRight" state="frozen"/>
      <selection activeCell="A2" sqref="A2:G2"/>
      <selection pane="topRight" activeCell="A2" sqref="A2:G2"/>
      <selection pane="bottomLeft" activeCell="A2" sqref="A2:G2"/>
      <selection pane="bottomRight" activeCell="A2" sqref="A2:G2"/>
    </sheetView>
  </sheetViews>
  <sheetFormatPr baseColWidth="10" defaultColWidth="11.42578125" defaultRowHeight="15" x14ac:dyDescent="0.25"/>
  <cols>
    <col min="1" max="1" width="16.42578125" style="61" bestFit="1" customWidth="1"/>
    <col min="2" max="2" width="54.42578125" style="61" bestFit="1" customWidth="1"/>
    <col min="3" max="3" width="6.5703125" style="62" customWidth="1"/>
    <col min="4" max="16384" width="11.42578125" style="61"/>
  </cols>
  <sheetData>
    <row r="1" spans="1:3" x14ac:dyDescent="0.25">
      <c r="A1" s="61" t="s">
        <v>206</v>
      </c>
      <c r="B1" s="61" t="s">
        <v>205</v>
      </c>
    </row>
    <row r="2" spans="1:3" x14ac:dyDescent="0.25">
      <c r="A2" s="65" t="s">
        <v>204</v>
      </c>
      <c r="B2" s="64">
        <v>8</v>
      </c>
      <c r="C2" s="63"/>
    </row>
    <row r="3" spans="1:3" x14ac:dyDescent="0.25">
      <c r="A3" s="61">
        <v>1</v>
      </c>
      <c r="B3" s="61" t="s">
        <v>203</v>
      </c>
    </row>
    <row r="4" spans="1:3" x14ac:dyDescent="0.25">
      <c r="A4" s="61">
        <v>2</v>
      </c>
      <c r="B4" s="61" t="s">
        <v>202</v>
      </c>
    </row>
    <row r="5" spans="1:3" x14ac:dyDescent="0.25">
      <c r="A5" s="61">
        <v>3</v>
      </c>
      <c r="B5" s="61" t="s">
        <v>201</v>
      </c>
    </row>
    <row r="6" spans="1:3" x14ac:dyDescent="0.25">
      <c r="A6" s="61">
        <v>4</v>
      </c>
      <c r="B6" s="61" t="s">
        <v>200</v>
      </c>
    </row>
    <row r="7" spans="1:3" x14ac:dyDescent="0.25">
      <c r="A7" s="61">
        <v>5</v>
      </c>
      <c r="B7" s="61" t="s">
        <v>199</v>
      </c>
    </row>
    <row r="8" spans="1:3" x14ac:dyDescent="0.25">
      <c r="A8" s="61">
        <v>6</v>
      </c>
      <c r="B8" s="61" t="s">
        <v>198</v>
      </c>
    </row>
    <row r="9" spans="1:3" x14ac:dyDescent="0.25">
      <c r="A9" s="61">
        <v>7</v>
      </c>
      <c r="B9" s="61" t="s">
        <v>197</v>
      </c>
    </row>
    <row r="10" spans="1:3" ht="15.75" x14ac:dyDescent="0.25">
      <c r="A10" s="109"/>
      <c r="C10" s="61"/>
    </row>
    <row r="11" spans="1:3" ht="15.75" x14ac:dyDescent="0.25">
      <c r="A11" s="109"/>
      <c r="C11" s="61"/>
    </row>
    <row r="12" spans="1:3" ht="15.75" x14ac:dyDescent="0.25">
      <c r="A12" s="109"/>
      <c r="C12" s="61"/>
    </row>
    <row r="13" spans="1:3" x14ac:dyDescent="0.25">
      <c r="A13" s="65" t="s">
        <v>196</v>
      </c>
      <c r="B13" s="64">
        <v>8</v>
      </c>
      <c r="C13" s="63"/>
    </row>
    <row r="14" spans="1:3" x14ac:dyDescent="0.25">
      <c r="A14" s="61">
        <v>1</v>
      </c>
      <c r="B14" s="61" t="s">
        <v>195</v>
      </c>
    </row>
    <row r="15" spans="1:3" x14ac:dyDescent="0.25">
      <c r="A15" s="61">
        <v>2</v>
      </c>
      <c r="B15" s="61" t="s">
        <v>194</v>
      </c>
    </row>
    <row r="16" spans="1:3" x14ac:dyDescent="0.25">
      <c r="A16" s="61">
        <v>3</v>
      </c>
      <c r="B16" s="61" t="s">
        <v>193</v>
      </c>
    </row>
    <row r="17" spans="1:3" x14ac:dyDescent="0.25">
      <c r="A17" s="61">
        <v>4</v>
      </c>
      <c r="B17" s="61" t="s">
        <v>192</v>
      </c>
    </row>
    <row r="18" spans="1:3" x14ac:dyDescent="0.25">
      <c r="A18" s="61">
        <v>5</v>
      </c>
      <c r="B18" s="61" t="s">
        <v>216</v>
      </c>
    </row>
    <row r="19" spans="1:3" x14ac:dyDescent="0.25">
      <c r="A19" s="61">
        <v>6</v>
      </c>
      <c r="B19" s="61" t="s">
        <v>294</v>
      </c>
    </row>
    <row r="20" spans="1:3" x14ac:dyDescent="0.25">
      <c r="A20" s="61">
        <v>7</v>
      </c>
      <c r="B20" s="61" t="s">
        <v>191</v>
      </c>
    </row>
    <row r="21" spans="1:3" x14ac:dyDescent="0.25">
      <c r="A21" s="61">
        <v>8</v>
      </c>
    </row>
    <row r="24" spans="1:3" x14ac:dyDescent="0.25">
      <c r="A24" s="61" t="s">
        <v>190</v>
      </c>
      <c r="B24" s="64">
        <v>6</v>
      </c>
      <c r="C24" s="63">
        <v>6</v>
      </c>
    </row>
    <row r="25" spans="1:3" x14ac:dyDescent="0.25">
      <c r="A25" s="61">
        <v>1</v>
      </c>
      <c r="B25" s="61" t="s">
        <v>189</v>
      </c>
    </row>
    <row r="26" spans="1:3" ht="16.5" x14ac:dyDescent="0.3">
      <c r="A26" s="61">
        <v>2</v>
      </c>
      <c r="B26" s="61" t="s">
        <v>188</v>
      </c>
    </row>
    <row r="27" spans="1:3" ht="16.5" x14ac:dyDescent="0.3">
      <c r="A27" s="61">
        <v>3</v>
      </c>
      <c r="B27" s="61" t="s">
        <v>187</v>
      </c>
    </row>
    <row r="28" spans="1:3" x14ac:dyDescent="0.25">
      <c r="A28" s="61">
        <v>4</v>
      </c>
      <c r="B28" s="61" t="s">
        <v>186</v>
      </c>
    </row>
    <row r="29" spans="1:3" x14ac:dyDescent="0.25">
      <c r="A29" s="61">
        <v>5</v>
      </c>
      <c r="B29" s="61" t="s">
        <v>185</v>
      </c>
    </row>
    <row r="30" spans="1:3" x14ac:dyDescent="0.25">
      <c r="A30" s="61">
        <v>6</v>
      </c>
    </row>
    <row r="33" spans="1:3" x14ac:dyDescent="0.25">
      <c r="A33" s="61" t="s">
        <v>184</v>
      </c>
      <c r="B33" s="64">
        <v>4</v>
      </c>
      <c r="C33" s="63"/>
    </row>
    <row r="34" spans="1:3" ht="16.5" x14ac:dyDescent="0.3">
      <c r="A34" s="61">
        <v>1</v>
      </c>
      <c r="B34" s="61" t="s">
        <v>183</v>
      </c>
    </row>
    <row r="35" spans="1:3" x14ac:dyDescent="0.25">
      <c r="A35" s="61">
        <v>2</v>
      </c>
      <c r="B35" s="61" t="s">
        <v>182</v>
      </c>
    </row>
    <row r="36" spans="1:3" x14ac:dyDescent="0.25">
      <c r="A36" s="61">
        <v>3</v>
      </c>
      <c r="B36" s="61" t="s">
        <v>181</v>
      </c>
    </row>
    <row r="37" spans="1:3" x14ac:dyDescent="0.25">
      <c r="A37" s="61">
        <v>4</v>
      </c>
    </row>
    <row r="40" spans="1:3" x14ac:dyDescent="0.25">
      <c r="A40" s="65" t="s">
        <v>180</v>
      </c>
      <c r="B40" s="64">
        <v>11</v>
      </c>
      <c r="C40" s="63"/>
    </row>
    <row r="41" spans="1:3" x14ac:dyDescent="0.25">
      <c r="A41" s="61">
        <v>1</v>
      </c>
      <c r="B41" s="61" t="s">
        <v>179</v>
      </c>
    </row>
    <row r="42" spans="1:3" x14ac:dyDescent="0.25">
      <c r="A42" s="61">
        <v>2</v>
      </c>
      <c r="B42" s="61" t="s">
        <v>178</v>
      </c>
    </row>
    <row r="43" spans="1:3" x14ac:dyDescent="0.25">
      <c r="A43" s="61">
        <v>3</v>
      </c>
      <c r="B43" s="61" t="s">
        <v>177</v>
      </c>
    </row>
    <row r="44" spans="1:3" x14ac:dyDescent="0.25">
      <c r="A44" s="61">
        <v>4</v>
      </c>
      <c r="B44" s="61" t="s">
        <v>176</v>
      </c>
    </row>
    <row r="45" spans="1:3" x14ac:dyDescent="0.25">
      <c r="A45" s="61">
        <v>5</v>
      </c>
      <c r="B45" s="61" t="s">
        <v>175</v>
      </c>
    </row>
    <row r="46" spans="1:3" x14ac:dyDescent="0.25">
      <c r="A46" s="61">
        <v>6</v>
      </c>
      <c r="B46" s="61" t="s">
        <v>174</v>
      </c>
    </row>
    <row r="47" spans="1:3" x14ac:dyDescent="0.25">
      <c r="A47" s="61">
        <v>7</v>
      </c>
      <c r="B47" s="61" t="s">
        <v>173</v>
      </c>
    </row>
    <row r="48" spans="1:3" x14ac:dyDescent="0.25">
      <c r="A48" s="61">
        <v>8</v>
      </c>
      <c r="B48" s="61" t="s">
        <v>172</v>
      </c>
    </row>
    <row r="49" spans="1:3" x14ac:dyDescent="0.25">
      <c r="A49" s="61">
        <v>9</v>
      </c>
      <c r="B49" s="61" t="s">
        <v>264</v>
      </c>
    </row>
    <row r="50" spans="1:3" x14ac:dyDescent="0.25">
      <c r="A50" s="61">
        <v>10</v>
      </c>
      <c r="B50" s="61" t="s">
        <v>4</v>
      </c>
    </row>
    <row r="51" spans="1:3" x14ac:dyDescent="0.25">
      <c r="A51" s="61">
        <v>11</v>
      </c>
    </row>
    <row r="54" spans="1:3" x14ac:dyDescent="0.25">
      <c r="A54" s="61" t="s">
        <v>171</v>
      </c>
      <c r="B54" s="64">
        <v>20</v>
      </c>
      <c r="C54" s="63"/>
    </row>
    <row r="55" spans="1:3" x14ac:dyDescent="0.25">
      <c r="A55" s="61">
        <v>1</v>
      </c>
      <c r="B55" s="61" t="s">
        <v>217</v>
      </c>
    </row>
    <row r="56" spans="1:3" x14ac:dyDescent="0.25">
      <c r="A56" s="61">
        <v>2</v>
      </c>
      <c r="B56" s="61" t="s">
        <v>170</v>
      </c>
    </row>
    <row r="57" spans="1:3" s="62" customFormat="1" x14ac:dyDescent="0.25">
      <c r="A57" s="61">
        <v>3</v>
      </c>
      <c r="B57" s="61" t="s">
        <v>169</v>
      </c>
    </row>
    <row r="58" spans="1:3" s="62" customFormat="1" x14ac:dyDescent="0.25">
      <c r="A58" s="61">
        <v>4</v>
      </c>
      <c r="B58" s="61" t="s">
        <v>168</v>
      </c>
    </row>
    <row r="59" spans="1:3" s="62" customFormat="1" x14ac:dyDescent="0.25">
      <c r="A59" s="61">
        <v>5</v>
      </c>
      <c r="B59" s="61" t="s">
        <v>167</v>
      </c>
    </row>
    <row r="60" spans="1:3" s="62" customFormat="1" x14ac:dyDescent="0.25">
      <c r="A60" s="61">
        <v>6</v>
      </c>
      <c r="B60" s="61" t="s">
        <v>265</v>
      </c>
    </row>
    <row r="61" spans="1:3" s="62" customFormat="1" x14ac:dyDescent="0.25">
      <c r="A61" s="61">
        <v>7</v>
      </c>
      <c r="B61" s="61" t="s">
        <v>166</v>
      </c>
    </row>
    <row r="62" spans="1:3" s="62" customFormat="1" x14ac:dyDescent="0.25">
      <c r="A62" s="61">
        <v>8</v>
      </c>
      <c r="B62" s="61" t="s">
        <v>279</v>
      </c>
    </row>
    <row r="63" spans="1:3" s="62" customFormat="1" x14ac:dyDescent="0.25">
      <c r="A63" s="61">
        <v>9</v>
      </c>
      <c r="B63" s="61" t="s">
        <v>300</v>
      </c>
    </row>
    <row r="64" spans="1:3" s="62" customFormat="1" x14ac:dyDescent="0.25">
      <c r="A64" s="61">
        <v>10</v>
      </c>
      <c r="B64" s="61" t="s">
        <v>165</v>
      </c>
    </row>
    <row r="65" spans="1:2" s="62" customFormat="1" x14ac:dyDescent="0.25">
      <c r="A65" s="61">
        <v>11</v>
      </c>
      <c r="B65" s="61" t="s">
        <v>226</v>
      </c>
    </row>
    <row r="66" spans="1:2" s="62" customFormat="1" x14ac:dyDescent="0.25">
      <c r="A66" s="61">
        <v>12</v>
      </c>
      <c r="B66" s="61" t="s">
        <v>236</v>
      </c>
    </row>
    <row r="67" spans="1:2" s="62" customFormat="1" x14ac:dyDescent="0.25">
      <c r="A67" s="61">
        <v>13</v>
      </c>
      <c r="B67" s="61" t="s">
        <v>162</v>
      </c>
    </row>
    <row r="68" spans="1:2" s="62" customFormat="1" x14ac:dyDescent="0.25">
      <c r="A68" s="61">
        <v>14</v>
      </c>
      <c r="B68" s="61" t="s">
        <v>164</v>
      </c>
    </row>
    <row r="69" spans="1:2" s="62" customFormat="1" x14ac:dyDescent="0.25">
      <c r="A69" s="61">
        <v>15</v>
      </c>
      <c r="B69" s="61" t="s">
        <v>163</v>
      </c>
    </row>
    <row r="70" spans="1:2" s="62" customFormat="1" x14ac:dyDescent="0.25">
      <c r="A70" s="61">
        <v>16</v>
      </c>
      <c r="B70" s="61" t="s">
        <v>213</v>
      </c>
    </row>
    <row r="71" spans="1:2" s="62" customFormat="1" x14ac:dyDescent="0.25">
      <c r="A71" s="61">
        <v>17</v>
      </c>
      <c r="B71" s="61" t="s">
        <v>266</v>
      </c>
    </row>
    <row r="72" spans="1:2" s="62" customFormat="1" x14ac:dyDescent="0.25">
      <c r="A72" s="61">
        <v>18</v>
      </c>
      <c r="B72" s="61" t="s">
        <v>301</v>
      </c>
    </row>
    <row r="73" spans="1:2" s="62" customFormat="1" x14ac:dyDescent="0.25">
      <c r="A73" s="61">
        <v>19</v>
      </c>
      <c r="B73" s="61" t="s">
        <v>4</v>
      </c>
    </row>
    <row r="74" spans="1:2" x14ac:dyDescent="0.25">
      <c r="A74" s="61">
        <v>20</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1"/>
  <sheetViews>
    <sheetView workbookViewId="0">
      <selection activeCell="A2" sqref="A2:G2"/>
    </sheetView>
  </sheetViews>
  <sheetFormatPr baseColWidth="10" defaultColWidth="11.42578125" defaultRowHeight="15.75" x14ac:dyDescent="0.25"/>
  <cols>
    <col min="1" max="1" width="24.42578125" style="13" customWidth="1"/>
    <col min="2" max="2" width="55.140625" style="14" customWidth="1"/>
    <col min="3" max="16384" width="11.42578125" style="13"/>
  </cols>
  <sheetData>
    <row r="1" spans="1:3" ht="16.5" thickBot="1" x14ac:dyDescent="0.3">
      <c r="A1" s="22" t="str">
        <f>Ergebnisse!A22</f>
        <v>Wasser (Water)</v>
      </c>
      <c r="B1" s="21">
        <v>19</v>
      </c>
      <c r="C1" s="13">
        <f>MAX($A$3:$A$21)-1</f>
        <v>18</v>
      </c>
    </row>
    <row r="2" spans="1:3" ht="16.5" thickTop="1" x14ac:dyDescent="0.25">
      <c r="A2" s="28"/>
      <c r="B2" s="18" t="s">
        <v>26</v>
      </c>
      <c r="C2" s="13" t="s">
        <v>28</v>
      </c>
    </row>
    <row r="3" spans="1:3" x14ac:dyDescent="0.25">
      <c r="A3" s="17">
        <v>1</v>
      </c>
      <c r="B3" s="26" t="s">
        <v>52</v>
      </c>
      <c r="C3" s="14"/>
    </row>
    <row r="4" spans="1:3" x14ac:dyDescent="0.25">
      <c r="A4" s="17">
        <v>2</v>
      </c>
      <c r="B4" s="26" t="s">
        <v>53</v>
      </c>
      <c r="C4" s="14" t="s">
        <v>29</v>
      </c>
    </row>
    <row r="5" spans="1:3" x14ac:dyDescent="0.25">
      <c r="A5" s="17">
        <v>3</v>
      </c>
      <c r="B5" s="26" t="s">
        <v>249</v>
      </c>
      <c r="C5" s="14"/>
    </row>
    <row r="6" spans="1:3" x14ac:dyDescent="0.25">
      <c r="A6" s="17">
        <v>4</v>
      </c>
      <c r="B6" s="26" t="s">
        <v>250</v>
      </c>
      <c r="C6" s="14" t="s">
        <v>29</v>
      </c>
    </row>
    <row r="7" spans="1:3" x14ac:dyDescent="0.25">
      <c r="A7" s="17">
        <v>5</v>
      </c>
      <c r="B7" s="26" t="s">
        <v>57</v>
      </c>
      <c r="C7" s="30"/>
    </row>
    <row r="8" spans="1:3" x14ac:dyDescent="0.25">
      <c r="A8" s="17">
        <v>6</v>
      </c>
      <c r="B8" s="26" t="s">
        <v>55</v>
      </c>
      <c r="C8" s="30" t="s">
        <v>29</v>
      </c>
    </row>
    <row r="9" spans="1:3" x14ac:dyDescent="0.25">
      <c r="A9" s="17">
        <v>7</v>
      </c>
      <c r="B9" s="26" t="s">
        <v>58</v>
      </c>
      <c r="C9" s="30"/>
    </row>
    <row r="10" spans="1:3" x14ac:dyDescent="0.25">
      <c r="A10" s="17">
        <v>8</v>
      </c>
      <c r="B10" s="26" t="s">
        <v>56</v>
      </c>
      <c r="C10" s="30" t="s">
        <v>29</v>
      </c>
    </row>
    <row r="11" spans="1:3" x14ac:dyDescent="0.25">
      <c r="A11" s="17">
        <v>9</v>
      </c>
      <c r="B11" s="26" t="s">
        <v>139</v>
      </c>
      <c r="C11" s="14"/>
    </row>
    <row r="12" spans="1:3" x14ac:dyDescent="0.25">
      <c r="A12" s="17">
        <v>10</v>
      </c>
      <c r="B12" s="26" t="s">
        <v>140</v>
      </c>
      <c r="C12" s="14" t="s">
        <v>29</v>
      </c>
    </row>
    <row r="13" spans="1:3" x14ac:dyDescent="0.25">
      <c r="A13" s="17">
        <v>11</v>
      </c>
      <c r="B13" s="26" t="s">
        <v>54</v>
      </c>
      <c r="C13" s="14"/>
    </row>
    <row r="14" spans="1:3" x14ac:dyDescent="0.25">
      <c r="A14" s="17">
        <v>12</v>
      </c>
      <c r="B14" s="26" t="s">
        <v>229</v>
      </c>
      <c r="C14" s="30"/>
    </row>
    <row r="15" spans="1:3" x14ac:dyDescent="0.25">
      <c r="A15" s="17">
        <v>13</v>
      </c>
      <c r="B15" s="26" t="s">
        <v>103</v>
      </c>
      <c r="C15" s="30"/>
    </row>
    <row r="16" spans="1:3" x14ac:dyDescent="0.25">
      <c r="A16" s="17">
        <v>14</v>
      </c>
      <c r="B16" s="26" t="s">
        <v>297</v>
      </c>
      <c r="C16" s="30"/>
    </row>
    <row r="17" spans="1:3" x14ac:dyDescent="0.25">
      <c r="A17" s="17">
        <v>15</v>
      </c>
      <c r="B17" s="26" t="s">
        <v>251</v>
      </c>
      <c r="C17" s="30"/>
    </row>
    <row r="18" spans="1:3" x14ac:dyDescent="0.25">
      <c r="A18" s="17">
        <v>16</v>
      </c>
      <c r="B18" s="26" t="s">
        <v>291</v>
      </c>
      <c r="C18" s="30"/>
    </row>
    <row r="19" spans="1:3" x14ac:dyDescent="0.25">
      <c r="A19" s="17">
        <v>17</v>
      </c>
      <c r="B19" s="26" t="s">
        <v>213</v>
      </c>
      <c r="C19" s="30"/>
    </row>
    <row r="20" spans="1:3" ht="15" x14ac:dyDescent="0.25">
      <c r="A20" s="17">
        <v>18</v>
      </c>
      <c r="B20" s="26" t="s">
        <v>4</v>
      </c>
      <c r="C20" s="29"/>
    </row>
    <row r="21" spans="1:3" x14ac:dyDescent="0.25">
      <c r="A21" s="17">
        <v>19</v>
      </c>
      <c r="B21" s="1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2"/>
  <sheetViews>
    <sheetView workbookViewId="0">
      <selection activeCell="A2" sqref="A2:G2"/>
    </sheetView>
  </sheetViews>
  <sheetFormatPr baseColWidth="10" defaultColWidth="11.42578125" defaultRowHeight="15.75" x14ac:dyDescent="0.25"/>
  <cols>
    <col min="1" max="1" width="16.5703125" style="14" customWidth="1"/>
    <col min="2" max="2" width="64.42578125" style="14" customWidth="1"/>
    <col min="3" max="3" width="6.85546875" style="14" bestFit="1" customWidth="1"/>
    <col min="4" max="16384" width="11.42578125" style="14"/>
  </cols>
  <sheetData>
    <row r="1" spans="1:3" ht="48" thickBot="1" x14ac:dyDescent="0.3">
      <c r="A1" s="19" t="str">
        <f>Ergebnisse!A23</f>
        <v>Rohprotein (N * 6,25)
(crude protein)</v>
      </c>
      <c r="B1" s="21">
        <v>20</v>
      </c>
      <c r="C1" s="14">
        <f>MAX($A$3:$A$22)-1</f>
        <v>19</v>
      </c>
    </row>
    <row r="2" spans="1:3" ht="16.5" thickTop="1" x14ac:dyDescent="0.25">
      <c r="A2" s="18" t="s">
        <v>25</v>
      </c>
      <c r="B2" s="18" t="s">
        <v>26</v>
      </c>
      <c r="C2" s="14" t="s">
        <v>27</v>
      </c>
    </row>
    <row r="3" spans="1:3" x14ac:dyDescent="0.25">
      <c r="A3" s="17">
        <v>1</v>
      </c>
      <c r="B3" s="26" t="s">
        <v>59</v>
      </c>
    </row>
    <row r="4" spans="1:3" x14ac:dyDescent="0.25">
      <c r="A4" s="17">
        <v>2</v>
      </c>
      <c r="B4" s="26" t="s">
        <v>60</v>
      </c>
      <c r="C4" s="14" t="s">
        <v>29</v>
      </c>
    </row>
    <row r="5" spans="1:3" x14ac:dyDescent="0.25">
      <c r="A5" s="17">
        <v>3</v>
      </c>
      <c r="B5" s="26" t="s">
        <v>66</v>
      </c>
      <c r="C5" s="30"/>
    </row>
    <row r="6" spans="1:3" x14ac:dyDescent="0.25">
      <c r="A6" s="17">
        <v>4</v>
      </c>
      <c r="B6" s="26" t="s">
        <v>64</v>
      </c>
      <c r="C6" s="30" t="s">
        <v>29</v>
      </c>
    </row>
    <row r="7" spans="1:3" x14ac:dyDescent="0.25">
      <c r="A7" s="17">
        <v>5</v>
      </c>
      <c r="B7" s="26" t="s">
        <v>252</v>
      </c>
    </row>
    <row r="8" spans="1:3" x14ac:dyDescent="0.25">
      <c r="A8" s="17">
        <v>6</v>
      </c>
      <c r="B8" s="26" t="s">
        <v>253</v>
      </c>
      <c r="C8" s="14" t="s">
        <v>29</v>
      </c>
    </row>
    <row r="9" spans="1:3" x14ac:dyDescent="0.25">
      <c r="A9" s="17">
        <v>7</v>
      </c>
      <c r="B9" s="26" t="s">
        <v>65</v>
      </c>
      <c r="C9" s="30"/>
    </row>
    <row r="10" spans="1:3" x14ac:dyDescent="0.25">
      <c r="A10" s="17">
        <v>8</v>
      </c>
      <c r="B10" s="26" t="s">
        <v>63</v>
      </c>
      <c r="C10" s="30" t="s">
        <v>29</v>
      </c>
    </row>
    <row r="11" spans="1:3" x14ac:dyDescent="0.25">
      <c r="A11" s="17">
        <v>9</v>
      </c>
      <c r="B11" s="26" t="s">
        <v>122</v>
      </c>
      <c r="C11" s="30"/>
    </row>
    <row r="12" spans="1:3" x14ac:dyDescent="0.25">
      <c r="A12" s="17">
        <v>10</v>
      </c>
      <c r="B12" s="26" t="s">
        <v>123</v>
      </c>
      <c r="C12" s="30" t="s">
        <v>29</v>
      </c>
    </row>
    <row r="13" spans="1:3" x14ac:dyDescent="0.25">
      <c r="A13" s="17">
        <v>11</v>
      </c>
      <c r="B13" s="26" t="s">
        <v>281</v>
      </c>
    </row>
    <row r="14" spans="1:3" x14ac:dyDescent="0.25">
      <c r="A14" s="17">
        <v>12</v>
      </c>
      <c r="B14" s="26" t="s">
        <v>282</v>
      </c>
      <c r="C14" s="14" t="s">
        <v>29</v>
      </c>
    </row>
    <row r="15" spans="1:3" x14ac:dyDescent="0.25">
      <c r="A15" s="17">
        <v>13</v>
      </c>
      <c r="B15" s="26" t="s">
        <v>61</v>
      </c>
      <c r="C15" s="30"/>
    </row>
    <row r="16" spans="1:3" x14ac:dyDescent="0.25">
      <c r="A16" s="17">
        <v>14</v>
      </c>
      <c r="B16" s="26" t="s">
        <v>62</v>
      </c>
      <c r="C16" s="30"/>
    </row>
    <row r="17" spans="1:3" x14ac:dyDescent="0.25">
      <c r="A17" s="17">
        <v>15</v>
      </c>
      <c r="B17" s="26" t="s">
        <v>104</v>
      </c>
      <c r="C17" s="30"/>
    </row>
    <row r="18" spans="1:3" x14ac:dyDescent="0.25">
      <c r="A18" s="17">
        <v>16</v>
      </c>
      <c r="B18" s="26" t="s">
        <v>141</v>
      </c>
      <c r="C18" s="30"/>
    </row>
    <row r="19" spans="1:3" x14ac:dyDescent="0.25">
      <c r="A19" s="17">
        <v>17</v>
      </c>
      <c r="B19" s="26" t="s">
        <v>138</v>
      </c>
      <c r="C19" s="30"/>
    </row>
    <row r="20" spans="1:3" x14ac:dyDescent="0.25">
      <c r="A20" s="17">
        <v>18</v>
      </c>
      <c r="B20" s="26" t="s">
        <v>213</v>
      </c>
      <c r="C20" s="30"/>
    </row>
    <row r="21" spans="1:3" x14ac:dyDescent="0.25">
      <c r="A21" s="17">
        <v>19</v>
      </c>
      <c r="B21" s="26" t="s">
        <v>46</v>
      </c>
      <c r="C21" s="30"/>
    </row>
    <row r="22" spans="1:3" x14ac:dyDescent="0.25">
      <c r="A22" s="17">
        <v>20</v>
      </c>
      <c r="B22" s="16"/>
      <c r="C22"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7"/>
  <sheetViews>
    <sheetView topLeftCell="A4" workbookViewId="0">
      <selection activeCell="A2" sqref="A2:G2"/>
    </sheetView>
  </sheetViews>
  <sheetFormatPr baseColWidth="10" defaultColWidth="11.42578125" defaultRowHeight="15.75" x14ac:dyDescent="0.25"/>
  <cols>
    <col min="1" max="1" width="13.140625" style="14" customWidth="1"/>
    <col min="2" max="2" width="55.140625" style="14" customWidth="1"/>
    <col min="3" max="16384" width="11.42578125" style="14"/>
  </cols>
  <sheetData>
    <row r="1" spans="1:3" ht="16.5" thickBot="1" x14ac:dyDescent="0.3">
      <c r="A1" s="14" t="str">
        <f>Ergebnisse!A24</f>
        <v>Fett (Fat)</v>
      </c>
      <c r="B1" s="14">
        <v>25</v>
      </c>
      <c r="C1" s="14">
        <f>MAX($A$3:$A$27)-1</f>
        <v>24</v>
      </c>
    </row>
    <row r="2" spans="1:3" ht="16.5" thickTop="1" x14ac:dyDescent="0.25">
      <c r="A2" s="18" t="s">
        <v>25</v>
      </c>
      <c r="B2" s="18" t="s">
        <v>26</v>
      </c>
    </row>
    <row r="3" spans="1:3" x14ac:dyDescent="0.25">
      <c r="A3" s="17">
        <v>1</v>
      </c>
      <c r="B3" s="26" t="s">
        <v>67</v>
      </c>
    </row>
    <row r="4" spans="1:3" x14ac:dyDescent="0.25">
      <c r="A4" s="17">
        <v>2</v>
      </c>
      <c r="B4" s="26" t="s">
        <v>68</v>
      </c>
      <c r="C4" s="14" t="s">
        <v>29</v>
      </c>
    </row>
    <row r="5" spans="1:3" x14ac:dyDescent="0.25">
      <c r="A5" s="17">
        <v>3</v>
      </c>
      <c r="B5" s="26" t="s">
        <v>254</v>
      </c>
    </row>
    <row r="6" spans="1:3" x14ac:dyDescent="0.25">
      <c r="A6" s="17">
        <v>4</v>
      </c>
      <c r="B6" s="26" t="s">
        <v>255</v>
      </c>
      <c r="C6" s="14" t="s">
        <v>29</v>
      </c>
    </row>
    <row r="7" spans="1:3" x14ac:dyDescent="0.25">
      <c r="A7" s="17">
        <v>5</v>
      </c>
      <c r="B7" s="26" t="s">
        <v>74</v>
      </c>
      <c r="C7" s="30"/>
    </row>
    <row r="8" spans="1:3" x14ac:dyDescent="0.25">
      <c r="A8" s="17">
        <v>6</v>
      </c>
      <c r="B8" s="26" t="s">
        <v>72</v>
      </c>
      <c r="C8" s="30" t="s">
        <v>29</v>
      </c>
    </row>
    <row r="9" spans="1:3" ht="16.5" customHeight="1" x14ac:dyDescent="0.25">
      <c r="A9" s="17">
        <v>7</v>
      </c>
      <c r="B9" s="26" t="s">
        <v>73</v>
      </c>
      <c r="C9" s="30"/>
    </row>
    <row r="10" spans="1:3" ht="16.5" customHeight="1" x14ac:dyDescent="0.25">
      <c r="A10" s="17">
        <v>8</v>
      </c>
      <c r="B10" s="26" t="s">
        <v>71</v>
      </c>
      <c r="C10" s="30" t="s">
        <v>29</v>
      </c>
    </row>
    <row r="11" spans="1:3" ht="16.5" customHeight="1" x14ac:dyDescent="0.25">
      <c r="A11" s="17">
        <v>9</v>
      </c>
      <c r="B11" s="26" t="s">
        <v>120</v>
      </c>
    </row>
    <row r="12" spans="1:3" ht="16.5" customHeight="1" x14ac:dyDescent="0.25">
      <c r="A12" s="17">
        <v>10</v>
      </c>
      <c r="B12" s="26" t="s">
        <v>121</v>
      </c>
      <c r="C12" s="14" t="s">
        <v>29</v>
      </c>
    </row>
    <row r="13" spans="1:3" ht="16.5" customHeight="1" x14ac:dyDescent="0.25">
      <c r="A13" s="17">
        <v>11</v>
      </c>
      <c r="B13" s="26" t="s">
        <v>283</v>
      </c>
    </row>
    <row r="14" spans="1:3" ht="16.5" customHeight="1" x14ac:dyDescent="0.25">
      <c r="A14" s="17">
        <v>12</v>
      </c>
      <c r="B14" s="26" t="s">
        <v>284</v>
      </c>
      <c r="C14" s="14" t="s">
        <v>29</v>
      </c>
    </row>
    <row r="15" spans="1:3" ht="16.5" customHeight="1" x14ac:dyDescent="0.25">
      <c r="A15" s="17">
        <v>13</v>
      </c>
      <c r="B15" s="26" t="s">
        <v>69</v>
      </c>
    </row>
    <row r="16" spans="1:3" ht="16.5" customHeight="1" x14ac:dyDescent="0.25">
      <c r="A16" s="17">
        <v>14</v>
      </c>
      <c r="B16" s="26" t="s">
        <v>145</v>
      </c>
    </row>
    <row r="17" spans="1:3" ht="16.5" customHeight="1" x14ac:dyDescent="0.25">
      <c r="A17" s="17">
        <v>15</v>
      </c>
      <c r="B17" s="26" t="s">
        <v>268</v>
      </c>
      <c r="C17" s="30"/>
    </row>
    <row r="18" spans="1:3" ht="16.5" customHeight="1" x14ac:dyDescent="0.25">
      <c r="A18" s="17">
        <v>16</v>
      </c>
      <c r="B18" s="26" t="s">
        <v>70</v>
      </c>
      <c r="C18" s="30"/>
    </row>
    <row r="19" spans="1:3" ht="25.5" x14ac:dyDescent="0.25">
      <c r="A19" s="17">
        <v>17</v>
      </c>
      <c r="B19" s="54" t="s">
        <v>144</v>
      </c>
      <c r="C19" s="30"/>
    </row>
    <row r="20" spans="1:3" ht="16.5" customHeight="1" x14ac:dyDescent="0.25">
      <c r="A20" s="17">
        <v>18</v>
      </c>
      <c r="B20" s="26" t="s">
        <v>152</v>
      </c>
      <c r="C20" s="30"/>
    </row>
    <row r="21" spans="1:3" ht="16.5" customHeight="1" x14ac:dyDescent="0.25">
      <c r="A21" s="17">
        <v>19</v>
      </c>
      <c r="B21" s="26" t="s">
        <v>295</v>
      </c>
      <c r="C21" s="30"/>
    </row>
    <row r="22" spans="1:3" ht="16.5" customHeight="1" x14ac:dyDescent="0.25">
      <c r="A22" s="17">
        <v>20</v>
      </c>
      <c r="B22" s="26" t="s">
        <v>213</v>
      </c>
      <c r="C22" s="30"/>
    </row>
    <row r="23" spans="1:3" ht="16.5" customHeight="1" x14ac:dyDescent="0.25">
      <c r="A23" s="17">
        <v>21</v>
      </c>
      <c r="B23" s="26" t="s">
        <v>256</v>
      </c>
      <c r="C23" s="30"/>
    </row>
    <row r="24" spans="1:3" ht="16.5" customHeight="1" x14ac:dyDescent="0.25">
      <c r="A24" s="17">
        <v>22</v>
      </c>
      <c r="B24" s="114" t="s">
        <v>257</v>
      </c>
      <c r="C24" s="30"/>
    </row>
    <row r="25" spans="1:3" ht="16.5" customHeight="1" x14ac:dyDescent="0.25">
      <c r="A25" s="17">
        <v>23</v>
      </c>
      <c r="B25" s="26" t="s">
        <v>298</v>
      </c>
    </row>
    <row r="26" spans="1:3" ht="16.5" customHeight="1" x14ac:dyDescent="0.25">
      <c r="A26" s="17">
        <v>24</v>
      </c>
      <c r="B26" s="26" t="s">
        <v>46</v>
      </c>
      <c r="C26" s="30"/>
    </row>
    <row r="27" spans="1:3" x14ac:dyDescent="0.25">
      <c r="A27" s="17">
        <v>25</v>
      </c>
      <c r="B27" s="26"/>
      <c r="C27"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workbookViewId="0">
      <selection activeCell="A2" sqref="A2:G2"/>
    </sheetView>
  </sheetViews>
  <sheetFormatPr baseColWidth="10" defaultColWidth="11.42578125" defaultRowHeight="15.75" x14ac:dyDescent="0.25"/>
  <cols>
    <col min="1" max="1" width="13.140625" style="14" customWidth="1"/>
    <col min="2" max="2" width="55.140625" style="13" customWidth="1"/>
    <col min="3" max="16384" width="11.42578125" style="14"/>
  </cols>
  <sheetData>
    <row r="1" spans="1:3" ht="16.5" thickBot="1" x14ac:dyDescent="0.3">
      <c r="A1" s="19" t="str">
        <f>Ergebnisse!A26</f>
        <v>Asche (Ash)</v>
      </c>
      <c r="B1" s="21">
        <v>16</v>
      </c>
      <c r="C1" s="14">
        <f>MAX($A$3:$A$18)-1</f>
        <v>15</v>
      </c>
    </row>
    <row r="2" spans="1:3" ht="16.5" thickTop="1" x14ac:dyDescent="0.25">
      <c r="A2" s="18" t="s">
        <v>25</v>
      </c>
      <c r="B2" s="18" t="s">
        <v>26</v>
      </c>
      <c r="C2" s="14" t="s">
        <v>27</v>
      </c>
    </row>
    <row r="3" spans="1:3" x14ac:dyDescent="0.25">
      <c r="A3" s="17">
        <v>1</v>
      </c>
      <c r="B3" s="26" t="s">
        <v>75</v>
      </c>
    </row>
    <row r="4" spans="1:3" x14ac:dyDescent="0.25">
      <c r="A4" s="17">
        <v>2</v>
      </c>
      <c r="B4" s="26" t="s">
        <v>76</v>
      </c>
      <c r="C4" s="14" t="s">
        <v>29</v>
      </c>
    </row>
    <row r="5" spans="1:3" x14ac:dyDescent="0.25">
      <c r="A5" s="17">
        <v>3</v>
      </c>
      <c r="B5" s="26" t="s">
        <v>220</v>
      </c>
      <c r="C5" s="30"/>
    </row>
    <row r="6" spans="1:3" x14ac:dyDescent="0.25">
      <c r="A6" s="17">
        <v>4</v>
      </c>
      <c r="B6" s="26" t="s">
        <v>221</v>
      </c>
      <c r="C6" s="30" t="s">
        <v>29</v>
      </c>
    </row>
    <row r="7" spans="1:3" x14ac:dyDescent="0.25">
      <c r="A7" s="17">
        <v>5</v>
      </c>
      <c r="B7" s="26" t="s">
        <v>230</v>
      </c>
    </row>
    <row r="8" spans="1:3" x14ac:dyDescent="0.25">
      <c r="A8" s="17">
        <v>6</v>
      </c>
      <c r="B8" s="26" t="s">
        <v>231</v>
      </c>
      <c r="C8" s="14" t="s">
        <v>29</v>
      </c>
    </row>
    <row r="9" spans="1:3" x14ac:dyDescent="0.25">
      <c r="A9" s="17">
        <v>7</v>
      </c>
      <c r="B9" s="26" t="s">
        <v>90</v>
      </c>
      <c r="C9" s="30"/>
    </row>
    <row r="10" spans="1:3" x14ac:dyDescent="0.25">
      <c r="A10" s="17">
        <v>8</v>
      </c>
      <c r="B10" s="26" t="s">
        <v>77</v>
      </c>
      <c r="C10" s="30" t="s">
        <v>29</v>
      </c>
    </row>
    <row r="11" spans="1:3" x14ac:dyDescent="0.25">
      <c r="A11" s="17">
        <v>9</v>
      </c>
      <c r="B11" s="26" t="s">
        <v>259</v>
      </c>
    </row>
    <row r="12" spans="1:3" x14ac:dyDescent="0.25">
      <c r="A12" s="17">
        <v>10</v>
      </c>
      <c r="B12" s="26" t="s">
        <v>260</v>
      </c>
      <c r="C12" s="14" t="s">
        <v>29</v>
      </c>
    </row>
    <row r="13" spans="1:3" ht="25.5" x14ac:dyDescent="0.25">
      <c r="A13" s="17">
        <v>11</v>
      </c>
      <c r="B13" s="26" t="s">
        <v>218</v>
      </c>
      <c r="C13" s="30"/>
    </row>
    <row r="14" spans="1:3" x14ac:dyDescent="0.25">
      <c r="A14" s="17">
        <v>12</v>
      </c>
      <c r="B14" s="26" t="s">
        <v>78</v>
      </c>
      <c r="C14" s="30"/>
    </row>
    <row r="15" spans="1:3" ht="25.5" x14ac:dyDescent="0.25">
      <c r="A15" s="17">
        <v>13</v>
      </c>
      <c r="B15" s="54" t="s">
        <v>219</v>
      </c>
      <c r="C15" s="30"/>
    </row>
    <row r="16" spans="1:3" x14ac:dyDescent="0.25">
      <c r="A16" s="17">
        <v>14</v>
      </c>
      <c r="B16" s="26" t="s">
        <v>213</v>
      </c>
      <c r="C16" s="30"/>
    </row>
    <row r="17" spans="1:3" x14ac:dyDescent="0.25">
      <c r="A17" s="17">
        <v>15</v>
      </c>
      <c r="B17" s="26" t="s">
        <v>46</v>
      </c>
      <c r="C17" s="30"/>
    </row>
    <row r="18" spans="1:3" x14ac:dyDescent="0.25">
      <c r="A18" s="17">
        <v>16</v>
      </c>
      <c r="B18" s="26"/>
      <c r="C18" s="13"/>
    </row>
    <row r="22" spans="1:3" x14ac:dyDescent="0.25">
      <c r="A22" s="13" t="s">
        <v>79</v>
      </c>
      <c r="B22" s="13">
        <v>11</v>
      </c>
      <c r="C22" s="13">
        <f>MAX($A$23:$A$33)-1</f>
        <v>10</v>
      </c>
    </row>
    <row r="23" spans="1:3" x14ac:dyDescent="0.25">
      <c r="A23" s="13">
        <v>1</v>
      </c>
      <c r="B23" s="13" t="s">
        <v>80</v>
      </c>
      <c r="C23" s="13"/>
    </row>
    <row r="24" spans="1:3" x14ac:dyDescent="0.25">
      <c r="A24" s="13">
        <v>2</v>
      </c>
      <c r="B24" s="13" t="s">
        <v>81</v>
      </c>
      <c r="C24" s="13"/>
    </row>
    <row r="25" spans="1:3" x14ac:dyDescent="0.25">
      <c r="A25" s="13">
        <v>3</v>
      </c>
      <c r="B25" s="13" t="s">
        <v>82</v>
      </c>
      <c r="C25" s="13"/>
    </row>
    <row r="26" spans="1:3" x14ac:dyDescent="0.25">
      <c r="A26" s="13">
        <v>4</v>
      </c>
      <c r="B26" s="13" t="s">
        <v>83</v>
      </c>
      <c r="C26" s="13"/>
    </row>
    <row r="27" spans="1:3" x14ac:dyDescent="0.25">
      <c r="A27" s="13">
        <v>5</v>
      </c>
      <c r="B27" s="13" t="s">
        <v>84</v>
      </c>
      <c r="C27" s="13"/>
    </row>
    <row r="28" spans="1:3" x14ac:dyDescent="0.25">
      <c r="A28" s="13">
        <v>6</v>
      </c>
      <c r="B28" s="13" t="s">
        <v>85</v>
      </c>
      <c r="C28" s="13"/>
    </row>
    <row r="29" spans="1:3" x14ac:dyDescent="0.25">
      <c r="A29" s="13">
        <v>7</v>
      </c>
      <c r="B29" s="13" t="s">
        <v>86</v>
      </c>
      <c r="C29" s="13"/>
    </row>
    <row r="30" spans="1:3" x14ac:dyDescent="0.25">
      <c r="A30" s="13">
        <v>8</v>
      </c>
      <c r="B30" s="13" t="s">
        <v>87</v>
      </c>
      <c r="C30" s="13"/>
    </row>
    <row r="31" spans="1:3" x14ac:dyDescent="0.25">
      <c r="A31" s="13">
        <v>9</v>
      </c>
      <c r="B31" s="13" t="s">
        <v>88</v>
      </c>
      <c r="C31" s="13"/>
    </row>
    <row r="32" spans="1:3" x14ac:dyDescent="0.25">
      <c r="A32" s="13">
        <v>10</v>
      </c>
      <c r="B32" s="13" t="s">
        <v>89</v>
      </c>
      <c r="C32" s="13"/>
    </row>
    <row r="33" spans="1:3" x14ac:dyDescent="0.25">
      <c r="A33" s="13">
        <v>11</v>
      </c>
      <c r="C33"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2"/>
  <sheetViews>
    <sheetView workbookViewId="0">
      <selection activeCell="A2" sqref="A2:G2"/>
    </sheetView>
  </sheetViews>
  <sheetFormatPr baseColWidth="10" defaultColWidth="11.42578125" defaultRowHeight="15" x14ac:dyDescent="0.25"/>
  <cols>
    <col min="1" max="1" width="15" style="13" customWidth="1"/>
    <col min="2" max="2" width="55.140625" style="13" customWidth="1"/>
    <col min="3" max="16384" width="11.42578125" style="13"/>
  </cols>
  <sheetData>
    <row r="1" spans="1:4" ht="60.75" thickBot="1" x14ac:dyDescent="0.3">
      <c r="A1" s="22" t="str">
        <f>Ergebnisse!A27</f>
        <v>Kochsalz (über Chlorid)
(sodium chloride via chloride)</v>
      </c>
      <c r="B1" s="20">
        <v>18</v>
      </c>
      <c r="C1" s="13">
        <f>MAX($A$3:$A$20)-1</f>
        <v>17</v>
      </c>
    </row>
    <row r="2" spans="1:4" ht="15.75" thickTop="1" x14ac:dyDescent="0.25">
      <c r="A2" s="15" t="s">
        <v>25</v>
      </c>
      <c r="B2" s="15" t="s">
        <v>26</v>
      </c>
      <c r="C2" s="13" t="s">
        <v>27</v>
      </c>
    </row>
    <row r="3" spans="1:4" x14ac:dyDescent="0.25">
      <c r="A3" s="39">
        <v>1</v>
      </c>
      <c r="B3" s="39" t="s">
        <v>91</v>
      </c>
      <c r="C3" s="17"/>
      <c r="D3" s="29"/>
    </row>
    <row r="4" spans="1:4" x14ac:dyDescent="0.25">
      <c r="A4" s="39">
        <v>2</v>
      </c>
      <c r="B4" s="39" t="s">
        <v>92</v>
      </c>
      <c r="C4" s="13" t="s">
        <v>29</v>
      </c>
    </row>
    <row r="5" spans="1:4" x14ac:dyDescent="0.25">
      <c r="A5" s="39">
        <v>3</v>
      </c>
      <c r="B5" s="39" t="s">
        <v>232</v>
      </c>
      <c r="C5" s="17"/>
    </row>
    <row r="6" spans="1:4" x14ac:dyDescent="0.25">
      <c r="A6" s="39">
        <v>4</v>
      </c>
      <c r="B6" s="39" t="s">
        <v>233</v>
      </c>
      <c r="C6" s="13" t="s">
        <v>29</v>
      </c>
    </row>
    <row r="7" spans="1:4" x14ac:dyDescent="0.25">
      <c r="A7" s="39">
        <v>5</v>
      </c>
      <c r="B7" s="55" t="s">
        <v>223</v>
      </c>
    </row>
    <row r="8" spans="1:4" x14ac:dyDescent="0.25">
      <c r="A8" s="39">
        <v>6</v>
      </c>
      <c r="B8" s="55" t="s">
        <v>222</v>
      </c>
      <c r="C8" s="13" t="s">
        <v>29</v>
      </c>
    </row>
    <row r="9" spans="1:4" x14ac:dyDescent="0.25">
      <c r="A9" s="39">
        <v>7</v>
      </c>
      <c r="B9" s="55" t="s">
        <v>224</v>
      </c>
    </row>
    <row r="10" spans="1:4" ht="30" x14ac:dyDescent="0.25">
      <c r="A10" s="39">
        <v>8</v>
      </c>
      <c r="B10" s="55" t="s">
        <v>225</v>
      </c>
      <c r="C10" s="13" t="s">
        <v>29</v>
      </c>
    </row>
    <row r="11" spans="1:4" x14ac:dyDescent="0.25">
      <c r="A11" s="39">
        <v>9</v>
      </c>
      <c r="B11" s="39" t="s">
        <v>261</v>
      </c>
      <c r="C11" s="17"/>
    </row>
    <row r="12" spans="1:4" x14ac:dyDescent="0.25">
      <c r="A12" s="39">
        <v>10</v>
      </c>
      <c r="B12" s="39" t="s">
        <v>262</v>
      </c>
      <c r="C12" s="13" t="s">
        <v>29</v>
      </c>
    </row>
    <row r="13" spans="1:4" x14ac:dyDescent="0.25">
      <c r="A13" s="39">
        <v>11</v>
      </c>
      <c r="B13" s="39" t="s">
        <v>135</v>
      </c>
    </row>
    <row r="14" spans="1:4" x14ac:dyDescent="0.25">
      <c r="A14" s="39">
        <v>12</v>
      </c>
      <c r="B14" s="39" t="s">
        <v>93</v>
      </c>
    </row>
    <row r="15" spans="1:4" x14ac:dyDescent="0.25">
      <c r="A15" s="39">
        <v>13</v>
      </c>
      <c r="B15" s="39" t="s">
        <v>94</v>
      </c>
    </row>
    <row r="16" spans="1:4" x14ac:dyDescent="0.25">
      <c r="A16" s="39">
        <v>14</v>
      </c>
      <c r="B16" s="39" t="s">
        <v>95</v>
      </c>
    </row>
    <row r="17" spans="1:2" x14ac:dyDescent="0.25">
      <c r="A17" s="39">
        <v>15</v>
      </c>
      <c r="B17" s="55" t="s">
        <v>213</v>
      </c>
    </row>
    <row r="18" spans="1:2" x14ac:dyDescent="0.25">
      <c r="A18" s="39">
        <v>16</v>
      </c>
      <c r="B18" s="39" t="s">
        <v>263</v>
      </c>
    </row>
    <row r="19" spans="1:2" x14ac:dyDescent="0.25">
      <c r="A19" s="39">
        <v>17</v>
      </c>
      <c r="B19" s="39" t="s">
        <v>4</v>
      </c>
    </row>
    <row r="20" spans="1:2" x14ac:dyDescent="0.25">
      <c r="A20" s="39">
        <v>18</v>
      </c>
      <c r="B20" s="39"/>
    </row>
    <row r="21" spans="1:2" x14ac:dyDescent="0.25">
      <c r="B21" s="39"/>
    </row>
    <row r="22" spans="1:2" x14ac:dyDescent="0.25">
      <c r="B22" s="3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3"/>
  <sheetViews>
    <sheetView workbookViewId="0">
      <selection activeCell="A2" sqref="A2:G2"/>
    </sheetView>
  </sheetViews>
  <sheetFormatPr baseColWidth="10" defaultColWidth="11.42578125" defaultRowHeight="15.75" x14ac:dyDescent="0.25"/>
  <cols>
    <col min="1" max="1" width="13.140625" style="14" customWidth="1"/>
    <col min="2" max="2" width="56.5703125" style="14" customWidth="1"/>
    <col min="3" max="16384" width="11.42578125" style="14"/>
  </cols>
  <sheetData>
    <row r="1" spans="1:3" ht="75.75" thickBot="1" x14ac:dyDescent="0.3">
      <c r="A1" s="22" t="str">
        <f>Ergebnisse!A28</f>
        <v>Cholesterin (cholesterol)
(GC, in der Trockenmasse)</v>
      </c>
      <c r="B1" s="21">
        <v>21</v>
      </c>
      <c r="C1" s="14">
        <f>MAX($A$3:$A$23)-1</f>
        <v>20</v>
      </c>
    </row>
    <row r="2" spans="1:3" ht="16.5" thickTop="1" x14ac:dyDescent="0.25">
      <c r="A2" s="18" t="s">
        <v>25</v>
      </c>
      <c r="B2" s="18" t="s">
        <v>26</v>
      </c>
      <c r="C2" s="14" t="s">
        <v>27</v>
      </c>
    </row>
    <row r="3" spans="1:3" x14ac:dyDescent="0.25">
      <c r="A3" s="39">
        <v>1</v>
      </c>
      <c r="B3" s="17" t="s">
        <v>149</v>
      </c>
      <c r="C3" s="26"/>
    </row>
    <row r="4" spans="1:3" x14ac:dyDescent="0.25">
      <c r="A4" s="39">
        <v>2</v>
      </c>
      <c r="B4" s="17" t="s">
        <v>150</v>
      </c>
      <c r="C4" s="26" t="s">
        <v>29</v>
      </c>
    </row>
    <row r="5" spans="1:3" x14ac:dyDescent="0.25">
      <c r="A5" s="39">
        <v>3</v>
      </c>
      <c r="B5" s="17" t="s">
        <v>147</v>
      </c>
      <c r="C5" s="26"/>
    </row>
    <row r="6" spans="1:3" x14ac:dyDescent="0.25">
      <c r="A6" s="39">
        <v>4</v>
      </c>
      <c r="B6" s="17" t="s">
        <v>148</v>
      </c>
      <c r="C6" s="26" t="s">
        <v>29</v>
      </c>
    </row>
    <row r="7" spans="1:3" x14ac:dyDescent="0.25">
      <c r="A7" s="39">
        <v>5</v>
      </c>
      <c r="B7" s="17" t="s">
        <v>214</v>
      </c>
      <c r="C7" s="26"/>
    </row>
    <row r="8" spans="1:3" x14ac:dyDescent="0.25">
      <c r="A8" s="39">
        <v>6</v>
      </c>
      <c r="B8" s="17" t="s">
        <v>215</v>
      </c>
      <c r="C8" s="26" t="s">
        <v>29</v>
      </c>
    </row>
    <row r="9" spans="1:3" x14ac:dyDescent="0.25">
      <c r="A9" s="39">
        <v>7</v>
      </c>
      <c r="B9" s="17" t="s">
        <v>234</v>
      </c>
      <c r="C9" s="26"/>
    </row>
    <row r="10" spans="1:3" x14ac:dyDescent="0.25">
      <c r="A10" s="39">
        <v>8</v>
      </c>
      <c r="B10" s="17" t="s">
        <v>235</v>
      </c>
      <c r="C10" s="26" t="s">
        <v>29</v>
      </c>
    </row>
    <row r="11" spans="1:3" x14ac:dyDescent="0.25">
      <c r="A11" s="39">
        <v>9</v>
      </c>
      <c r="B11" s="17" t="s">
        <v>96</v>
      </c>
      <c r="C11" s="26"/>
    </row>
    <row r="12" spans="1:3" x14ac:dyDescent="0.25">
      <c r="A12" s="39">
        <v>10</v>
      </c>
      <c r="B12" s="17" t="s">
        <v>97</v>
      </c>
      <c r="C12" s="26"/>
    </row>
    <row r="13" spans="1:3" ht="45" x14ac:dyDescent="0.25">
      <c r="A13" s="39">
        <v>11</v>
      </c>
      <c r="B13" s="47" t="s">
        <v>124</v>
      </c>
      <c r="C13" s="26"/>
    </row>
    <row r="14" spans="1:3" ht="30" x14ac:dyDescent="0.25">
      <c r="A14" s="39">
        <v>12</v>
      </c>
      <c r="B14" s="47" t="s">
        <v>136</v>
      </c>
      <c r="C14" s="26"/>
    </row>
    <row r="15" spans="1:3" x14ac:dyDescent="0.25">
      <c r="A15" s="39">
        <v>13</v>
      </c>
      <c r="B15" s="47" t="s">
        <v>146</v>
      </c>
      <c r="C15" s="26"/>
    </row>
    <row r="16" spans="1:3" ht="30" x14ac:dyDescent="0.25">
      <c r="A16" s="39">
        <v>14</v>
      </c>
      <c r="B16" s="47" t="s">
        <v>151</v>
      </c>
      <c r="C16" s="26"/>
    </row>
    <row r="17" spans="1:3" ht="30" x14ac:dyDescent="0.25">
      <c r="A17" s="39">
        <v>15</v>
      </c>
      <c r="B17" s="47" t="s">
        <v>227</v>
      </c>
      <c r="C17" s="26"/>
    </row>
    <row r="18" spans="1:3" x14ac:dyDescent="0.25">
      <c r="A18" s="39">
        <v>16</v>
      </c>
      <c r="B18" s="47" t="s">
        <v>213</v>
      </c>
      <c r="C18" s="26"/>
    </row>
    <row r="19" spans="1:3" x14ac:dyDescent="0.25">
      <c r="A19" s="39">
        <v>17</v>
      </c>
      <c r="B19" s="47" t="s">
        <v>228</v>
      </c>
      <c r="C19" s="26"/>
    </row>
    <row r="20" spans="1:3" ht="45" x14ac:dyDescent="0.25">
      <c r="A20" s="39">
        <v>18</v>
      </c>
      <c r="B20" s="47" t="s">
        <v>280</v>
      </c>
      <c r="C20" s="26"/>
    </row>
    <row r="21" spans="1:3" x14ac:dyDescent="0.25">
      <c r="A21" s="39">
        <v>19</v>
      </c>
      <c r="B21" s="47" t="s">
        <v>299</v>
      </c>
      <c r="C21" s="26"/>
    </row>
    <row r="22" spans="1:3" x14ac:dyDescent="0.25">
      <c r="A22" s="39">
        <v>20</v>
      </c>
      <c r="B22" s="47" t="s">
        <v>4</v>
      </c>
      <c r="C22" s="17"/>
    </row>
    <row r="23" spans="1:3" x14ac:dyDescent="0.25">
      <c r="A23" s="39">
        <v>21</v>
      </c>
      <c r="B23"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6"/>
  <sheetViews>
    <sheetView workbookViewId="0">
      <selection activeCell="A2" sqref="A2:G2"/>
    </sheetView>
  </sheetViews>
  <sheetFormatPr baseColWidth="10" defaultColWidth="11.42578125" defaultRowHeight="15.75" x14ac:dyDescent="0.25"/>
  <cols>
    <col min="1" max="1" width="13.140625" style="14" customWidth="1"/>
    <col min="2" max="2" width="51.85546875" style="14" bestFit="1" customWidth="1"/>
    <col min="3" max="16384" width="11.42578125" style="14"/>
  </cols>
  <sheetData>
    <row r="1" spans="1:3" ht="75.75" thickBot="1" x14ac:dyDescent="0.3">
      <c r="A1" s="22" t="str">
        <f>Ergebnisse!A29</f>
        <v>Gesamtsterine (enzymatisch, in der Trockenmasse)</v>
      </c>
      <c r="B1" s="21">
        <v>4</v>
      </c>
      <c r="C1" s="14">
        <f>MAX($A$3:$A$6)-1</f>
        <v>3</v>
      </c>
    </row>
    <row r="2" spans="1:3" ht="16.5" thickTop="1" x14ac:dyDescent="0.25">
      <c r="A2" s="18" t="s">
        <v>25</v>
      </c>
      <c r="B2" s="18" t="s">
        <v>26</v>
      </c>
      <c r="C2" s="14" t="s">
        <v>27</v>
      </c>
    </row>
    <row r="3" spans="1:3" x14ac:dyDescent="0.25">
      <c r="A3" s="38">
        <v>1</v>
      </c>
      <c r="B3" s="45" t="s">
        <v>98</v>
      </c>
      <c r="C3" s="27"/>
    </row>
    <row r="4" spans="1:3" x14ac:dyDescent="0.25">
      <c r="A4" s="38">
        <v>2</v>
      </c>
      <c r="B4" s="45" t="s">
        <v>213</v>
      </c>
      <c r="C4" s="27"/>
    </row>
    <row r="5" spans="1:3" x14ac:dyDescent="0.25">
      <c r="A5" s="38">
        <v>3</v>
      </c>
      <c r="B5" s="17" t="s">
        <v>4</v>
      </c>
      <c r="C5" s="17"/>
    </row>
    <row r="6" spans="1:3" x14ac:dyDescent="0.25">
      <c r="A6" s="38">
        <v>4</v>
      </c>
      <c r="B6"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F2EFA-1B2A-4EC4-B80C-5FAF4FDCA7CB}">
  <dimension ref="A1"/>
  <sheetViews>
    <sheetView workbookViewId="0">
      <selection sqref="A1:C1"/>
    </sheetView>
  </sheetViews>
  <sheetFormatPr baseColWidth="10" defaultColWidth="11.42578125" defaultRowHeight="15" x14ac:dyDescent="0.25"/>
  <cols>
    <col min="1" max="16384" width="11.42578125" style="119"/>
  </cols>
  <sheetData/>
  <sheetProtection algorithmName="SHA-512" hashValue="/mQwgrW1agx4NYrQN8ghavrygX0Ri1y2HOp8nbMYaOb9FDu4mF50P607ohpePeKzE7NmN1/yXCvjQ2438BWdSA==" saltValue="sv57HjzqbaAkGxWtGk2iqA=="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6"/>
  <sheetViews>
    <sheetView workbookViewId="0">
      <selection activeCell="A2" sqref="A2:G2"/>
    </sheetView>
  </sheetViews>
  <sheetFormatPr baseColWidth="10" defaultColWidth="11.42578125" defaultRowHeight="15.75" x14ac:dyDescent="0.25"/>
  <cols>
    <col min="1" max="1" width="14.5703125" style="14" customWidth="1"/>
    <col min="2" max="2" width="55.140625" style="14" customWidth="1"/>
    <col min="3" max="16384" width="11.42578125" style="14"/>
  </cols>
  <sheetData>
    <row r="1" spans="1:3" ht="30.75" thickBot="1" x14ac:dyDescent="0.3">
      <c r="A1" s="22" t="str">
        <f>Ergebnisse!A30</f>
        <v xml:space="preserve">Eigehalt je kg Grieß </v>
      </c>
      <c r="B1" s="21">
        <v>3</v>
      </c>
      <c r="C1" s="14">
        <f>MAX($A$3:$A$5)-1</f>
        <v>2</v>
      </c>
    </row>
    <row r="2" spans="1:3" ht="16.5" thickTop="1" x14ac:dyDescent="0.25">
      <c r="A2" s="18" t="s">
        <v>25</v>
      </c>
      <c r="B2" s="18" t="s">
        <v>26</v>
      </c>
      <c r="C2" s="14" t="s">
        <v>27</v>
      </c>
    </row>
    <row r="3" spans="1:3" x14ac:dyDescent="0.25">
      <c r="A3" s="38">
        <v>1</v>
      </c>
      <c r="B3" s="17" t="s">
        <v>110</v>
      </c>
      <c r="C3" s="27"/>
    </row>
    <row r="4" spans="1:3" x14ac:dyDescent="0.25">
      <c r="A4" s="38">
        <v>2</v>
      </c>
      <c r="B4" s="17" t="s">
        <v>111</v>
      </c>
    </row>
    <row r="5" spans="1:3" x14ac:dyDescent="0.25">
      <c r="A5" s="38">
        <v>3</v>
      </c>
    </row>
    <row r="11" spans="1:3" x14ac:dyDescent="0.25">
      <c r="A11" s="14" t="s">
        <v>99</v>
      </c>
      <c r="B11" s="14">
        <v>5</v>
      </c>
      <c r="C11" s="14">
        <f>MAX($A$12:$A$16)-1</f>
        <v>4</v>
      </c>
    </row>
    <row r="12" spans="1:3" x14ac:dyDescent="0.25">
      <c r="A12" s="14">
        <v>1</v>
      </c>
      <c r="B12" s="14" t="s">
        <v>105</v>
      </c>
    </row>
    <row r="13" spans="1:3" x14ac:dyDescent="0.25">
      <c r="A13" s="14">
        <v>2</v>
      </c>
      <c r="B13" s="14" t="s">
        <v>101</v>
      </c>
    </row>
    <row r="14" spans="1:3" x14ac:dyDescent="0.25">
      <c r="A14" s="14">
        <v>3</v>
      </c>
      <c r="B14" s="14" t="s">
        <v>102</v>
      </c>
    </row>
    <row r="15" spans="1:3" x14ac:dyDescent="0.25">
      <c r="A15" s="14">
        <v>4</v>
      </c>
      <c r="B15" s="14" t="s">
        <v>100</v>
      </c>
    </row>
    <row r="16" spans="1:3" x14ac:dyDescent="0.25">
      <c r="A16" s="14">
        <v>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9"/>
  <sheetViews>
    <sheetView workbookViewId="0">
      <selection activeCell="A2" sqref="A2:G2"/>
    </sheetView>
  </sheetViews>
  <sheetFormatPr baseColWidth="10" defaultColWidth="11.42578125" defaultRowHeight="15.75" x14ac:dyDescent="0.25"/>
  <cols>
    <col min="1" max="1" width="13.140625" style="14" customWidth="1"/>
    <col min="2" max="2" width="56.5703125" style="14" customWidth="1"/>
    <col min="3" max="16384" width="11.42578125" style="14"/>
  </cols>
  <sheetData>
    <row r="1" spans="1:3" ht="45.75" thickBot="1" x14ac:dyDescent="0.3">
      <c r="A1" s="22" t="str">
        <f>Ergebnisse!A31</f>
        <v>Ballaststoffe (dietary fibres)</v>
      </c>
      <c r="B1" s="21">
        <v>7</v>
      </c>
      <c r="C1" s="14">
        <f>MAX($A$3:$A$9)-1</f>
        <v>6</v>
      </c>
    </row>
    <row r="2" spans="1:3" ht="16.5" thickTop="1" x14ac:dyDescent="0.25">
      <c r="A2" s="18" t="s">
        <v>25</v>
      </c>
      <c r="B2" s="18" t="s">
        <v>26</v>
      </c>
      <c r="C2" s="14" t="s">
        <v>27</v>
      </c>
    </row>
    <row r="3" spans="1:3" x14ac:dyDescent="0.25">
      <c r="A3" s="39">
        <v>1</v>
      </c>
      <c r="B3" s="17" t="s">
        <v>288</v>
      </c>
    </row>
    <row r="4" spans="1:3" x14ac:dyDescent="0.25">
      <c r="A4" s="39">
        <v>2</v>
      </c>
      <c r="B4" s="17" t="s">
        <v>289</v>
      </c>
      <c r="C4" s="14" t="s">
        <v>29</v>
      </c>
    </row>
    <row r="5" spans="1:3" x14ac:dyDescent="0.25">
      <c r="A5" s="39">
        <v>3</v>
      </c>
      <c r="B5" s="17" t="s">
        <v>133</v>
      </c>
    </row>
    <row r="6" spans="1:3" x14ac:dyDescent="0.25">
      <c r="A6" s="39">
        <v>4</v>
      </c>
      <c r="B6" s="17" t="s">
        <v>134</v>
      </c>
    </row>
    <row r="7" spans="1:3" x14ac:dyDescent="0.25">
      <c r="A7" s="39">
        <v>5</v>
      </c>
      <c r="B7" s="17" t="s">
        <v>287</v>
      </c>
    </row>
    <row r="8" spans="1:3" x14ac:dyDescent="0.25">
      <c r="A8" s="39">
        <v>6</v>
      </c>
      <c r="B8" s="47" t="s">
        <v>4</v>
      </c>
    </row>
    <row r="9" spans="1:3" x14ac:dyDescent="0.25">
      <c r="A9" s="39">
        <v>7</v>
      </c>
      <c r="B9" s="1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888FF-8B4A-4C28-9AAF-401F1B1E7E42}">
  <dimension ref="A1:C7"/>
  <sheetViews>
    <sheetView workbookViewId="0">
      <selection sqref="A1:C1"/>
    </sheetView>
  </sheetViews>
  <sheetFormatPr baseColWidth="10" defaultColWidth="11.42578125" defaultRowHeight="15" x14ac:dyDescent="0.25"/>
  <cols>
    <col min="1" max="3" width="27.5703125" style="121" customWidth="1"/>
    <col min="4" max="16384" width="11.42578125" style="121"/>
  </cols>
  <sheetData>
    <row r="1" spans="1:3" s="120" customFormat="1" ht="15.75" x14ac:dyDescent="0.25">
      <c r="A1" s="141" t="s">
        <v>347</v>
      </c>
      <c r="B1" s="141"/>
      <c r="C1" s="141"/>
    </row>
    <row r="2" spans="1:3" s="120" customFormat="1" ht="79.7" customHeight="1" x14ac:dyDescent="0.25">
      <c r="A2" s="139" t="s">
        <v>348</v>
      </c>
      <c r="B2" s="140"/>
      <c r="C2" s="140"/>
    </row>
    <row r="3" spans="1:3" s="120" customFormat="1" ht="66.2" customHeight="1" x14ac:dyDescent="0.25">
      <c r="A3" s="139" t="s">
        <v>349</v>
      </c>
      <c r="B3" s="140"/>
      <c r="C3" s="140"/>
    </row>
    <row r="4" spans="1:3" s="120" customFormat="1" ht="45" customHeight="1" x14ac:dyDescent="0.25">
      <c r="A4" s="139" t="s">
        <v>350</v>
      </c>
      <c r="B4" s="140"/>
      <c r="C4" s="140"/>
    </row>
    <row r="5" spans="1:3" s="120" customFormat="1" ht="45" customHeight="1" x14ac:dyDescent="0.25">
      <c r="A5" s="139" t="s">
        <v>351</v>
      </c>
      <c r="B5" s="139"/>
      <c r="C5" s="139"/>
    </row>
    <row r="6" spans="1:3" s="120" customFormat="1" ht="70.150000000000006" customHeight="1" x14ac:dyDescent="0.25">
      <c r="A6" s="139" t="s">
        <v>352</v>
      </c>
      <c r="B6" s="140"/>
      <c r="C6" s="140"/>
    </row>
    <row r="7" spans="1:3" s="120" customFormat="1" ht="65.25" customHeight="1" x14ac:dyDescent="0.25">
      <c r="A7" s="139" t="s">
        <v>353</v>
      </c>
      <c r="B7" s="140"/>
      <c r="C7" s="140"/>
    </row>
  </sheetData>
  <sheetProtection algorithmName="SHA-512" hashValue="N/DsENCVo5fC8Wl7b/N3mfIdDOzYv8DoNdrkm7N56vnNZ6ytb08zFPNdJRkkYcP0lOisqRCfhR3Xo9BBwaAuEg==" saltValue="inQk1xwNeyqed5D0Thdbsg=="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37400-8736-470D-A4D9-F69CEF60740E}">
  <dimension ref="A1:D16"/>
  <sheetViews>
    <sheetView workbookViewId="0">
      <selection sqref="A1:C1"/>
    </sheetView>
  </sheetViews>
  <sheetFormatPr baseColWidth="10" defaultColWidth="11.42578125" defaultRowHeight="15.75" x14ac:dyDescent="0.25"/>
  <cols>
    <col min="1" max="3" width="27.5703125" style="124" customWidth="1"/>
    <col min="4" max="16384" width="11.42578125" style="124"/>
  </cols>
  <sheetData>
    <row r="1" spans="1:4" s="123" customFormat="1" x14ac:dyDescent="0.25">
      <c r="A1" s="122" t="s">
        <v>354</v>
      </c>
      <c r="B1" s="122"/>
      <c r="C1" s="122"/>
      <c r="D1" s="122"/>
    </row>
    <row r="2" spans="1:4" s="123" customFormat="1" ht="72" customHeight="1" x14ac:dyDescent="0.25">
      <c r="A2" s="143" t="s">
        <v>355</v>
      </c>
      <c r="B2" s="144"/>
      <c r="C2" s="144"/>
    </row>
    <row r="3" spans="1:4" s="123" customFormat="1" ht="59.45" customHeight="1" x14ac:dyDescent="0.25">
      <c r="A3" s="143" t="s">
        <v>356</v>
      </c>
      <c r="B3" s="144"/>
      <c r="C3" s="144"/>
    </row>
    <row r="4" spans="1:4" s="123" customFormat="1" ht="108" customHeight="1" x14ac:dyDescent="0.25">
      <c r="A4" s="143" t="s">
        <v>357</v>
      </c>
      <c r="B4" s="144"/>
      <c r="C4" s="144"/>
    </row>
    <row r="5" spans="1:4" s="123" customFormat="1" ht="154.5" customHeight="1" x14ac:dyDescent="0.25">
      <c r="A5" s="143" t="s">
        <v>358</v>
      </c>
      <c r="B5" s="143"/>
      <c r="C5" s="143"/>
    </row>
    <row r="6" spans="1:4" s="123" customFormat="1" ht="141.94999999999999" customHeight="1" x14ac:dyDescent="0.25">
      <c r="A6" s="143" t="s">
        <v>359</v>
      </c>
      <c r="B6" s="143"/>
      <c r="C6" s="143"/>
    </row>
    <row r="7" spans="1:4" s="123" customFormat="1" ht="195.2" customHeight="1" x14ac:dyDescent="0.25">
      <c r="A7" s="143" t="s">
        <v>360</v>
      </c>
      <c r="B7" s="144"/>
      <c r="C7" s="144"/>
    </row>
    <row r="8" spans="1:4" s="123" customFormat="1" ht="79.7" customHeight="1" x14ac:dyDescent="0.25">
      <c r="A8" s="143" t="s">
        <v>361</v>
      </c>
      <c r="B8" s="144"/>
      <c r="C8" s="144"/>
    </row>
    <row r="9" spans="1:4" x14ac:dyDescent="0.25">
      <c r="A9" s="142"/>
      <c r="B9" s="142"/>
      <c r="C9" s="142"/>
    </row>
    <row r="10" spans="1:4" x14ac:dyDescent="0.25">
      <c r="A10" s="142"/>
      <c r="B10" s="142"/>
      <c r="C10" s="142"/>
    </row>
    <row r="11" spans="1:4" x14ac:dyDescent="0.25">
      <c r="A11" s="142"/>
      <c r="B11" s="142"/>
      <c r="C11" s="142"/>
    </row>
    <row r="12" spans="1:4" x14ac:dyDescent="0.25">
      <c r="A12" s="142"/>
      <c r="B12" s="142"/>
      <c r="C12" s="142"/>
    </row>
    <row r="13" spans="1:4" x14ac:dyDescent="0.25">
      <c r="A13" s="142"/>
      <c r="B13" s="142"/>
      <c r="C13" s="142"/>
    </row>
    <row r="14" spans="1:4" x14ac:dyDescent="0.25">
      <c r="A14" s="142"/>
      <c r="B14" s="142"/>
      <c r="C14" s="142"/>
    </row>
    <row r="15" spans="1:4" x14ac:dyDescent="0.25">
      <c r="A15" s="142"/>
      <c r="B15" s="142"/>
      <c r="C15" s="142"/>
    </row>
    <row r="16" spans="1:4" x14ac:dyDescent="0.25">
      <c r="A16" s="142"/>
      <c r="B16" s="142"/>
      <c r="C16" s="142"/>
    </row>
  </sheetData>
  <sheetProtection algorithmName="SHA-512" hashValue="qQBcie/XFr8fwpk0D625iQCjYmF203SIUhrCoS2Fe/GKALl8wVwQgOMnYgVQBQsP/xwo+vssn5XNhM2sTQZnmw==" saltValue="r5XYQ2Z6E/mrLO3argYKjw==" spinCount="100000" sheet="1" objects="1" scenarios="1"/>
  <mergeCells count="15">
    <mergeCell ref="A7:C7"/>
    <mergeCell ref="A2:C2"/>
    <mergeCell ref="A3:C3"/>
    <mergeCell ref="A4:C4"/>
    <mergeCell ref="A5:C5"/>
    <mergeCell ref="A6:C6"/>
    <mergeCell ref="A14:C14"/>
    <mergeCell ref="A15:C15"/>
    <mergeCell ref="A16:C16"/>
    <mergeCell ref="A8:C8"/>
    <mergeCell ref="A9:C9"/>
    <mergeCell ref="A10:C10"/>
    <mergeCell ref="A11:C11"/>
    <mergeCell ref="A12:C12"/>
    <mergeCell ref="A13:C13"/>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677D-B6FB-4048-9722-F6C4076B4BA2}">
  <sheetPr>
    <pageSetUpPr fitToPage="1"/>
  </sheetPr>
  <dimension ref="A1:E11"/>
  <sheetViews>
    <sheetView workbookViewId="0">
      <selection sqref="A1:C1"/>
    </sheetView>
  </sheetViews>
  <sheetFormatPr baseColWidth="10" defaultColWidth="11.42578125" defaultRowHeight="15.75" x14ac:dyDescent="0.25"/>
  <cols>
    <col min="1" max="3" width="27.5703125" style="125" customWidth="1"/>
    <col min="4" max="16384" width="11.42578125" style="125"/>
  </cols>
  <sheetData>
    <row r="1" spans="1:5" ht="27.75" customHeight="1" x14ac:dyDescent="0.25">
      <c r="A1" s="145" t="s">
        <v>362</v>
      </c>
      <c r="B1" s="145"/>
      <c r="C1" s="145"/>
    </row>
    <row r="2" spans="1:5" s="126" customFormat="1" ht="100.15" customHeight="1" x14ac:dyDescent="0.25">
      <c r="A2" s="143" t="s">
        <v>363</v>
      </c>
      <c r="B2" s="144"/>
      <c r="C2" s="144"/>
      <c r="E2" s="127"/>
    </row>
    <row r="3" spans="1:5" s="126" customFormat="1" ht="45" customHeight="1" x14ac:dyDescent="0.25">
      <c r="A3" s="143" t="s">
        <v>364</v>
      </c>
      <c r="B3" s="144"/>
      <c r="C3" s="144"/>
      <c r="E3" s="127"/>
    </row>
    <row r="4" spans="1:5" s="126" customFormat="1" ht="66.75" customHeight="1" x14ac:dyDescent="0.25">
      <c r="A4" s="146" t="s">
        <v>365</v>
      </c>
      <c r="B4" s="147"/>
      <c r="C4" s="148"/>
      <c r="E4" s="127"/>
    </row>
    <row r="5" spans="1:5" ht="31.5" x14ac:dyDescent="0.25">
      <c r="A5" s="128" t="s">
        <v>366</v>
      </c>
      <c r="B5" s="128" t="s">
        <v>367</v>
      </c>
    </row>
    <row r="6" spans="1:5" x14ac:dyDescent="0.25">
      <c r="A6" s="129">
        <v>1379</v>
      </c>
      <c r="B6" s="129">
        <v>1380</v>
      </c>
    </row>
    <row r="7" spans="1:5" x14ac:dyDescent="0.25">
      <c r="A7" s="129">
        <v>179.34</v>
      </c>
      <c r="B7" s="129">
        <v>179</v>
      </c>
    </row>
    <row r="8" spans="1:5" x14ac:dyDescent="0.25">
      <c r="A8" s="129">
        <v>80.12</v>
      </c>
      <c r="B8" s="129">
        <v>80.099999999999994</v>
      </c>
    </row>
    <row r="9" spans="1:5" x14ac:dyDescent="0.25">
      <c r="A9" s="129">
        <v>7.8</v>
      </c>
      <c r="B9" s="130">
        <v>7.8</v>
      </c>
    </row>
    <row r="10" spans="1:5" ht="24" hidden="1" customHeight="1" x14ac:dyDescent="0.25">
      <c r="A10" s="149"/>
      <c r="B10" s="150"/>
      <c r="C10" s="150"/>
    </row>
    <row r="11" spans="1:5" x14ac:dyDescent="0.25">
      <c r="A11" s="129">
        <v>7.8320000000000001E-2</v>
      </c>
      <c r="B11" s="131">
        <v>7.8299999999999995E-2</v>
      </c>
    </row>
  </sheetData>
  <sheetProtection algorithmName="SHA-512" hashValue="eDO8FDE0S6awMoLDykfl2ZAIRcnBAmc4WM7zs3xaCUaiQHbM0CGpbCn2bR3NcvY1hp8ge/9KD4YtbcrTu5jyxg==" saltValue="5/2GscHdzCyJXRjhlb2EPQ=="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97C9A-8B1C-4052-AFFE-786736042F4F}">
  <dimension ref="A1:H20"/>
  <sheetViews>
    <sheetView zoomScaleNormal="100" workbookViewId="0">
      <selection sqref="A1:H1"/>
    </sheetView>
  </sheetViews>
  <sheetFormatPr baseColWidth="10" defaultColWidth="11.42578125" defaultRowHeight="15" x14ac:dyDescent="0.25"/>
  <cols>
    <col min="1" max="8" width="10.5703125" style="111" customWidth="1"/>
    <col min="9" max="256" width="11.42578125" style="111"/>
    <col min="257" max="264" width="10.5703125" style="111" customWidth="1"/>
    <col min="265" max="512" width="11.42578125" style="111"/>
    <col min="513" max="520" width="10.5703125" style="111" customWidth="1"/>
    <col min="521" max="768" width="11.42578125" style="111"/>
    <col min="769" max="776" width="10.5703125" style="111" customWidth="1"/>
    <col min="777" max="1024" width="11.42578125" style="111"/>
    <col min="1025" max="1032" width="10.5703125" style="111" customWidth="1"/>
    <col min="1033" max="1280" width="11.42578125" style="111"/>
    <col min="1281" max="1288" width="10.5703125" style="111" customWidth="1"/>
    <col min="1289" max="1536" width="11.42578125" style="111"/>
    <col min="1537" max="1544" width="10.5703125" style="111" customWidth="1"/>
    <col min="1545" max="1792" width="11.42578125" style="111"/>
    <col min="1793" max="1800" width="10.5703125" style="111" customWidth="1"/>
    <col min="1801" max="2048" width="11.42578125" style="111"/>
    <col min="2049" max="2056" width="10.5703125" style="111" customWidth="1"/>
    <col min="2057" max="2304" width="11.42578125" style="111"/>
    <col min="2305" max="2312" width="10.5703125" style="111" customWidth="1"/>
    <col min="2313" max="2560" width="11.42578125" style="111"/>
    <col min="2561" max="2568" width="10.5703125" style="111" customWidth="1"/>
    <col min="2569" max="2816" width="11.42578125" style="111"/>
    <col min="2817" max="2824" width="10.5703125" style="111" customWidth="1"/>
    <col min="2825" max="3072" width="11.42578125" style="111"/>
    <col min="3073" max="3080" width="10.5703125" style="111" customWidth="1"/>
    <col min="3081" max="3328" width="11.42578125" style="111"/>
    <col min="3329" max="3336" width="10.5703125" style="111" customWidth="1"/>
    <col min="3337" max="3584" width="11.42578125" style="111"/>
    <col min="3585" max="3592" width="10.5703125" style="111" customWidth="1"/>
    <col min="3593" max="3840" width="11.42578125" style="111"/>
    <col min="3841" max="3848" width="10.5703125" style="111" customWidth="1"/>
    <col min="3849" max="4096" width="11.42578125" style="111"/>
    <col min="4097" max="4104" width="10.5703125" style="111" customWidth="1"/>
    <col min="4105" max="4352" width="11.42578125" style="111"/>
    <col min="4353" max="4360" width="10.5703125" style="111" customWidth="1"/>
    <col min="4361" max="4608" width="11.42578125" style="111"/>
    <col min="4609" max="4616" width="10.5703125" style="111" customWidth="1"/>
    <col min="4617" max="4864" width="11.42578125" style="111"/>
    <col min="4865" max="4872" width="10.5703125" style="111" customWidth="1"/>
    <col min="4873" max="5120" width="11.42578125" style="111"/>
    <col min="5121" max="5128" width="10.5703125" style="111" customWidth="1"/>
    <col min="5129" max="5376" width="11.42578125" style="111"/>
    <col min="5377" max="5384" width="10.5703125" style="111" customWidth="1"/>
    <col min="5385" max="5632" width="11.42578125" style="111"/>
    <col min="5633" max="5640" width="10.5703125" style="111" customWidth="1"/>
    <col min="5641" max="5888" width="11.42578125" style="111"/>
    <col min="5889" max="5896" width="10.5703125" style="111" customWidth="1"/>
    <col min="5897" max="6144" width="11.42578125" style="111"/>
    <col min="6145" max="6152" width="10.5703125" style="111" customWidth="1"/>
    <col min="6153" max="6400" width="11.42578125" style="111"/>
    <col min="6401" max="6408" width="10.5703125" style="111" customWidth="1"/>
    <col min="6409" max="6656" width="11.42578125" style="111"/>
    <col min="6657" max="6664" width="10.5703125" style="111" customWidth="1"/>
    <col min="6665" max="6912" width="11.42578125" style="111"/>
    <col min="6913" max="6920" width="10.5703125" style="111" customWidth="1"/>
    <col min="6921" max="7168" width="11.42578125" style="111"/>
    <col min="7169" max="7176" width="10.5703125" style="111" customWidth="1"/>
    <col min="7177" max="7424" width="11.42578125" style="111"/>
    <col min="7425" max="7432" width="10.5703125" style="111" customWidth="1"/>
    <col min="7433" max="7680" width="11.42578125" style="111"/>
    <col min="7681" max="7688" width="10.5703125" style="111" customWidth="1"/>
    <col min="7689" max="7936" width="11.42578125" style="111"/>
    <col min="7937" max="7944" width="10.5703125" style="111" customWidth="1"/>
    <col min="7945" max="8192" width="11.42578125" style="111"/>
    <col min="8193" max="8200" width="10.5703125" style="111" customWidth="1"/>
    <col min="8201" max="8448" width="11.42578125" style="111"/>
    <col min="8449" max="8456" width="10.5703125" style="111" customWidth="1"/>
    <col min="8457" max="8704" width="11.42578125" style="111"/>
    <col min="8705" max="8712" width="10.5703125" style="111" customWidth="1"/>
    <col min="8713" max="8960" width="11.42578125" style="111"/>
    <col min="8961" max="8968" width="10.5703125" style="111" customWidth="1"/>
    <col min="8969" max="9216" width="11.42578125" style="111"/>
    <col min="9217" max="9224" width="10.5703125" style="111" customWidth="1"/>
    <col min="9225" max="9472" width="11.42578125" style="111"/>
    <col min="9473" max="9480" width="10.5703125" style="111" customWidth="1"/>
    <col min="9481" max="9728" width="11.42578125" style="111"/>
    <col min="9729" max="9736" width="10.5703125" style="111" customWidth="1"/>
    <col min="9737" max="9984" width="11.42578125" style="111"/>
    <col min="9985" max="9992" width="10.5703125" style="111" customWidth="1"/>
    <col min="9993" max="10240" width="11.42578125" style="111"/>
    <col min="10241" max="10248" width="10.5703125" style="111" customWidth="1"/>
    <col min="10249" max="10496" width="11.42578125" style="111"/>
    <col min="10497" max="10504" width="10.5703125" style="111" customWidth="1"/>
    <col min="10505" max="10752" width="11.42578125" style="111"/>
    <col min="10753" max="10760" width="10.5703125" style="111" customWidth="1"/>
    <col min="10761" max="11008" width="11.42578125" style="111"/>
    <col min="11009" max="11016" width="10.5703125" style="111" customWidth="1"/>
    <col min="11017" max="11264" width="11.42578125" style="111"/>
    <col min="11265" max="11272" width="10.5703125" style="111" customWidth="1"/>
    <col min="11273" max="11520" width="11.42578125" style="111"/>
    <col min="11521" max="11528" width="10.5703125" style="111" customWidth="1"/>
    <col min="11529" max="11776" width="11.42578125" style="111"/>
    <col min="11777" max="11784" width="10.5703125" style="111" customWidth="1"/>
    <col min="11785" max="12032" width="11.42578125" style="111"/>
    <col min="12033" max="12040" width="10.5703125" style="111" customWidth="1"/>
    <col min="12041" max="12288" width="11.42578125" style="111"/>
    <col min="12289" max="12296" width="10.5703125" style="111" customWidth="1"/>
    <col min="12297" max="12544" width="11.42578125" style="111"/>
    <col min="12545" max="12552" width="10.5703125" style="111" customWidth="1"/>
    <col min="12553" max="12800" width="11.42578125" style="111"/>
    <col min="12801" max="12808" width="10.5703125" style="111" customWidth="1"/>
    <col min="12809" max="13056" width="11.42578125" style="111"/>
    <col min="13057" max="13064" width="10.5703125" style="111" customWidth="1"/>
    <col min="13065" max="13312" width="11.42578125" style="111"/>
    <col min="13313" max="13320" width="10.5703125" style="111" customWidth="1"/>
    <col min="13321" max="13568" width="11.42578125" style="111"/>
    <col min="13569" max="13576" width="10.5703125" style="111" customWidth="1"/>
    <col min="13577" max="13824" width="11.42578125" style="111"/>
    <col min="13825" max="13832" width="10.5703125" style="111" customWidth="1"/>
    <col min="13833" max="14080" width="11.42578125" style="111"/>
    <col min="14081" max="14088" width="10.5703125" style="111" customWidth="1"/>
    <col min="14089" max="14336" width="11.42578125" style="111"/>
    <col min="14337" max="14344" width="10.5703125" style="111" customWidth="1"/>
    <col min="14345" max="14592" width="11.42578125" style="111"/>
    <col min="14593" max="14600" width="10.5703125" style="111" customWidth="1"/>
    <col min="14601" max="14848" width="11.42578125" style="111"/>
    <col min="14849" max="14856" width="10.5703125" style="111" customWidth="1"/>
    <col min="14857" max="15104" width="11.42578125" style="111"/>
    <col min="15105" max="15112" width="10.5703125" style="111" customWidth="1"/>
    <col min="15113" max="15360" width="11.42578125" style="111"/>
    <col min="15361" max="15368" width="10.5703125" style="111" customWidth="1"/>
    <col min="15369" max="15616" width="11.42578125" style="111"/>
    <col min="15617" max="15624" width="10.5703125" style="111" customWidth="1"/>
    <col min="15625" max="15872" width="11.42578125" style="111"/>
    <col min="15873" max="15880" width="10.5703125" style="111" customWidth="1"/>
    <col min="15881" max="16128" width="11.42578125" style="111"/>
    <col min="16129" max="16136" width="10.5703125" style="111" customWidth="1"/>
    <col min="16137" max="16384" width="11.42578125" style="111"/>
  </cols>
  <sheetData>
    <row r="1" spans="1:8" s="110" customFormat="1" ht="20.100000000000001" customHeight="1" x14ac:dyDescent="0.25">
      <c r="A1" s="152" t="s">
        <v>269</v>
      </c>
      <c r="B1" s="152"/>
      <c r="C1" s="152"/>
      <c r="D1" s="152"/>
      <c r="E1" s="152"/>
      <c r="F1" s="152"/>
      <c r="G1" s="152"/>
      <c r="H1" s="152"/>
    </row>
    <row r="2" spans="1:8" s="110" customFormat="1" ht="43.5" customHeight="1" x14ac:dyDescent="0.25">
      <c r="A2" s="151" t="s">
        <v>302</v>
      </c>
      <c r="B2" s="151"/>
      <c r="C2" s="151"/>
      <c r="D2" s="151"/>
      <c r="E2" s="151"/>
      <c r="F2" s="151"/>
      <c r="G2" s="151"/>
      <c r="H2" s="151"/>
    </row>
    <row r="3" spans="1:8" s="110" customFormat="1" ht="35.1" customHeight="1" x14ac:dyDescent="0.25">
      <c r="A3" s="151" t="s">
        <v>270</v>
      </c>
      <c r="B3" s="151"/>
      <c r="C3" s="151"/>
      <c r="D3" s="151"/>
      <c r="E3" s="151"/>
      <c r="F3" s="151"/>
      <c r="G3" s="151"/>
      <c r="H3" s="151"/>
    </row>
    <row r="4" spans="1:8" s="110" customFormat="1" ht="99.75" customHeight="1" x14ac:dyDescent="0.25">
      <c r="A4" s="151" t="s">
        <v>303</v>
      </c>
      <c r="B4" s="151"/>
      <c r="C4" s="151"/>
      <c r="D4" s="151"/>
      <c r="E4" s="151"/>
      <c r="F4" s="151"/>
      <c r="G4" s="151"/>
      <c r="H4" s="151"/>
    </row>
    <row r="5" spans="1:8" s="110" customFormat="1" ht="53.1" customHeight="1" x14ac:dyDescent="0.25">
      <c r="A5" s="151" t="s">
        <v>271</v>
      </c>
      <c r="B5" s="151"/>
      <c r="C5" s="151"/>
      <c r="D5" s="151"/>
      <c r="E5" s="151"/>
      <c r="F5" s="151"/>
      <c r="G5" s="151"/>
      <c r="H5" s="151"/>
    </row>
    <row r="6" spans="1:8" s="110" customFormat="1" ht="35.1" customHeight="1" x14ac:dyDescent="0.25">
      <c r="A6" s="151" t="s">
        <v>272</v>
      </c>
      <c r="B6" s="151"/>
      <c r="C6" s="151"/>
      <c r="D6" s="151"/>
      <c r="E6" s="151"/>
      <c r="F6" s="151"/>
      <c r="G6" s="151"/>
      <c r="H6" s="151"/>
    </row>
    <row r="7" spans="1:8" s="110" customFormat="1" ht="88.35" customHeight="1" x14ac:dyDescent="0.25">
      <c r="A7" s="151" t="s">
        <v>304</v>
      </c>
      <c r="B7" s="151"/>
      <c r="C7" s="151"/>
      <c r="D7" s="151"/>
      <c r="E7" s="151"/>
      <c r="F7" s="151"/>
      <c r="G7" s="151"/>
      <c r="H7" s="151"/>
    </row>
    <row r="8" spans="1:8" s="110" customFormat="1" ht="88.35" customHeight="1" x14ac:dyDescent="0.25">
      <c r="A8" s="151" t="s">
        <v>273</v>
      </c>
      <c r="B8" s="151"/>
      <c r="C8" s="151"/>
      <c r="D8" s="151"/>
      <c r="E8" s="151"/>
      <c r="F8" s="151"/>
      <c r="G8" s="151"/>
      <c r="H8" s="151"/>
    </row>
    <row r="9" spans="1:8" s="110" customFormat="1" ht="70.349999999999994" customHeight="1" x14ac:dyDescent="0.25">
      <c r="A9" s="151" t="s">
        <v>305</v>
      </c>
      <c r="B9" s="151"/>
      <c r="C9" s="151"/>
      <c r="D9" s="151"/>
      <c r="E9" s="151"/>
      <c r="F9" s="151"/>
      <c r="G9" s="151"/>
      <c r="H9" s="151"/>
    </row>
    <row r="10" spans="1:8" s="110" customFormat="1" ht="53.1" customHeight="1" x14ac:dyDescent="0.25">
      <c r="A10" s="151" t="s">
        <v>274</v>
      </c>
      <c r="B10" s="151"/>
      <c r="C10" s="151"/>
      <c r="D10" s="151"/>
      <c r="E10" s="151"/>
      <c r="F10" s="151"/>
      <c r="G10" s="151"/>
      <c r="H10" s="151"/>
    </row>
    <row r="11" spans="1:8" s="110" customFormat="1" ht="122.65" customHeight="1" x14ac:dyDescent="0.25">
      <c r="A11" s="153" t="s">
        <v>306</v>
      </c>
      <c r="B11" s="151"/>
      <c r="C11" s="151"/>
      <c r="D11" s="151"/>
      <c r="E11" s="151"/>
      <c r="F11" s="151"/>
      <c r="G11" s="151"/>
      <c r="H11" s="151"/>
    </row>
    <row r="12" spans="1:8" s="110" customFormat="1" ht="35.1" customHeight="1" x14ac:dyDescent="0.25">
      <c r="A12" s="151" t="s">
        <v>275</v>
      </c>
      <c r="B12" s="151"/>
      <c r="C12" s="151"/>
      <c r="D12" s="151"/>
      <c r="E12" s="151"/>
      <c r="F12" s="151"/>
      <c r="G12" s="151"/>
      <c r="H12" s="151"/>
    </row>
    <row r="13" spans="1:8" s="110" customFormat="1" ht="97.35" customHeight="1" x14ac:dyDescent="0.25">
      <c r="A13" s="151" t="s">
        <v>276</v>
      </c>
      <c r="B13" s="151"/>
      <c r="C13" s="151"/>
      <c r="D13" s="151"/>
      <c r="E13" s="151"/>
      <c r="F13" s="151"/>
      <c r="G13" s="151"/>
      <c r="H13" s="151"/>
    </row>
    <row r="14" spans="1:8" s="110" customFormat="1" ht="97.35" customHeight="1" x14ac:dyDescent="0.25">
      <c r="A14" s="151" t="s">
        <v>277</v>
      </c>
      <c r="B14" s="151"/>
      <c r="C14" s="151"/>
      <c r="D14" s="151"/>
      <c r="E14" s="151"/>
      <c r="F14" s="151"/>
      <c r="G14" s="151"/>
      <c r="H14" s="151"/>
    </row>
    <row r="15" spans="1:8" s="110" customFormat="1" ht="20.100000000000001" customHeight="1" x14ac:dyDescent="0.25">
      <c r="A15" s="151" t="s">
        <v>278</v>
      </c>
      <c r="B15" s="151"/>
      <c r="C15" s="151"/>
      <c r="D15" s="151"/>
      <c r="E15" s="151"/>
      <c r="F15" s="151"/>
      <c r="G15" s="151"/>
      <c r="H15" s="151"/>
    </row>
    <row r="16" spans="1:8" x14ac:dyDescent="0.25">
      <c r="A16" s="154"/>
      <c r="B16" s="154"/>
      <c r="C16" s="154"/>
      <c r="D16" s="154"/>
      <c r="E16" s="154"/>
      <c r="F16" s="154"/>
      <c r="G16" s="154"/>
      <c r="H16" s="154"/>
    </row>
    <row r="17" spans="1:8" x14ac:dyDescent="0.25">
      <c r="A17" s="154"/>
      <c r="B17" s="154"/>
      <c r="C17" s="154"/>
      <c r="D17" s="154"/>
      <c r="E17" s="154"/>
      <c r="F17" s="154"/>
      <c r="G17" s="154"/>
      <c r="H17" s="154"/>
    </row>
    <row r="18" spans="1:8" x14ac:dyDescent="0.25">
      <c r="A18" s="154"/>
      <c r="B18" s="154"/>
      <c r="C18" s="154"/>
      <c r="D18" s="154"/>
      <c r="E18" s="154"/>
      <c r="F18" s="154"/>
      <c r="G18" s="154"/>
      <c r="H18" s="154"/>
    </row>
    <row r="19" spans="1:8" x14ac:dyDescent="0.25">
      <c r="A19" s="154"/>
      <c r="B19" s="154"/>
      <c r="C19" s="154"/>
      <c r="D19" s="154"/>
      <c r="E19" s="154"/>
      <c r="F19" s="154"/>
      <c r="G19" s="154"/>
      <c r="H19" s="154"/>
    </row>
    <row r="20" spans="1:8" x14ac:dyDescent="0.25">
      <c r="A20" s="154"/>
      <c r="B20" s="154"/>
      <c r="C20" s="154"/>
      <c r="D20" s="154"/>
      <c r="E20" s="154"/>
      <c r="F20" s="154"/>
      <c r="G20" s="154"/>
      <c r="H20" s="154"/>
    </row>
  </sheetData>
  <sheetProtection algorithmName="SHA-512" hashValue="bUKY7UvLGFSpyZXkAWjC5sQZxhvHZ0Qy0X7L9pZ0Gag1oBCFqWIbaIHGlrW/UQmmJ+gA8kc/rIcejDOaOHE1fQ==" saltValue="H26aUBpkS2omhmrgmsvt4g==" spinCount="100000" sheet="1" objects="1" scenarios="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rgb="FFC00000"/>
  </sheetPr>
  <dimension ref="A1:G19"/>
  <sheetViews>
    <sheetView tabSelected="1" workbookViewId="0">
      <selection activeCell="B2" sqref="B2"/>
    </sheetView>
  </sheetViews>
  <sheetFormatPr baseColWidth="10" defaultColWidth="11.42578125" defaultRowHeight="15" x14ac:dyDescent="0.25"/>
  <cols>
    <col min="1" max="1" width="25.140625" style="34" bestFit="1" customWidth="1"/>
    <col min="2" max="2" width="39" style="34" customWidth="1"/>
    <col min="3" max="16384" width="11.42578125" style="34"/>
  </cols>
  <sheetData>
    <row r="1" spans="1:7" ht="20.100000000000001" customHeight="1" x14ac:dyDescent="0.25">
      <c r="A1" s="33" t="s">
        <v>36</v>
      </c>
      <c r="C1" s="35" t="s">
        <v>37</v>
      </c>
    </row>
    <row r="2" spans="1:7" ht="20.100000000000001" customHeight="1" x14ac:dyDescent="0.25">
      <c r="A2" s="34" t="s">
        <v>38</v>
      </c>
      <c r="B2" s="113"/>
      <c r="C2" s="34" t="s">
        <v>38</v>
      </c>
    </row>
    <row r="3" spans="1:7" ht="20.100000000000001" customHeight="1" x14ac:dyDescent="0.25">
      <c r="A3" s="34" t="s">
        <v>39</v>
      </c>
      <c r="B3" s="53"/>
      <c r="C3" s="34" t="s">
        <v>40</v>
      </c>
    </row>
    <row r="4" spans="1:7" ht="20.100000000000001" customHeight="1" x14ac:dyDescent="0.25">
      <c r="A4" s="34" t="s">
        <v>41</v>
      </c>
      <c r="B4" s="36"/>
      <c r="C4" s="34" t="s">
        <v>42</v>
      </c>
    </row>
    <row r="5" spans="1:7" ht="15" customHeight="1" x14ac:dyDescent="0.25"/>
    <row r="6" spans="1:7" ht="63.6" customHeight="1" x14ac:dyDescent="0.25">
      <c r="A6" s="158" t="s">
        <v>307</v>
      </c>
      <c r="B6" s="159"/>
      <c r="C6" s="159"/>
      <c r="D6" s="159"/>
      <c r="E6" s="159"/>
      <c r="F6" s="159"/>
      <c r="G6" s="159"/>
    </row>
    <row r="7" spans="1:7" ht="15" customHeight="1" x14ac:dyDescent="0.25">
      <c r="A7" s="106"/>
      <c r="B7" s="106"/>
      <c r="C7" s="106"/>
      <c r="D7" s="106"/>
      <c r="E7" s="106"/>
      <c r="F7" s="106"/>
      <c r="G7" s="106"/>
    </row>
    <row r="8" spans="1:7" ht="57" customHeight="1" x14ac:dyDescent="0.25">
      <c r="A8" s="158" t="s">
        <v>308</v>
      </c>
      <c r="B8" s="159"/>
      <c r="C8" s="159"/>
      <c r="D8" s="159"/>
      <c r="E8" s="159"/>
      <c r="F8" s="159"/>
      <c r="G8" s="159"/>
    </row>
    <row r="9" spans="1:7" ht="15" customHeight="1" x14ac:dyDescent="0.25">
      <c r="A9" s="107"/>
      <c r="B9" s="107"/>
      <c r="C9" s="107"/>
      <c r="D9" s="107"/>
      <c r="E9" s="107"/>
      <c r="F9" s="107"/>
      <c r="G9" s="107"/>
    </row>
    <row r="10" spans="1:7" ht="53.45" customHeight="1" x14ac:dyDescent="0.25">
      <c r="A10" s="155" t="s">
        <v>309</v>
      </c>
      <c r="B10" s="155"/>
      <c r="C10" s="155"/>
      <c r="D10" s="155"/>
      <c r="E10" s="155"/>
      <c r="F10" s="155"/>
      <c r="G10" s="155"/>
    </row>
    <row r="11" spans="1:7" ht="69.95" customHeight="1" x14ac:dyDescent="0.25">
      <c r="A11" s="160" t="s">
        <v>310</v>
      </c>
      <c r="B11" s="160"/>
      <c r="C11" s="160"/>
      <c r="D11" s="160"/>
      <c r="E11" s="160"/>
      <c r="F11" s="160"/>
      <c r="G11" s="160"/>
    </row>
    <row r="12" spans="1:7" ht="45" customHeight="1" x14ac:dyDescent="0.25">
      <c r="A12" s="155" t="s">
        <v>142</v>
      </c>
      <c r="B12" s="155"/>
      <c r="C12" s="156" t="s">
        <v>143</v>
      </c>
      <c r="D12" s="156"/>
      <c r="E12" s="156"/>
      <c r="F12" s="156"/>
      <c r="G12" s="108"/>
    </row>
    <row r="13" spans="1:7" ht="15" customHeight="1" x14ac:dyDescent="0.25">
      <c r="A13" s="51"/>
      <c r="B13" s="51"/>
      <c r="C13" s="52"/>
      <c r="D13" s="52"/>
      <c r="E13" s="52"/>
      <c r="F13" s="52"/>
      <c r="G13" s="52"/>
    </row>
    <row r="15" spans="1:7" x14ac:dyDescent="0.25">
      <c r="A15" s="34" t="s">
        <v>106</v>
      </c>
      <c r="B15" s="53"/>
      <c r="C15" s="157" t="s">
        <v>125</v>
      </c>
      <c r="D15" s="157"/>
      <c r="E15" s="157"/>
    </row>
    <row r="16" spans="1:7" x14ac:dyDescent="0.25">
      <c r="A16" s="34" t="s">
        <v>107</v>
      </c>
      <c r="B16" s="37" t="str">
        <f>IF(ISBLANK(B15),"",IF(B3=B15,"Kontrolle erfolgreich - check ok","FEHLER - ERROR"))</f>
        <v/>
      </c>
      <c r="C16" s="34" t="s">
        <v>126</v>
      </c>
    </row>
    <row r="17" spans="2:2" x14ac:dyDescent="0.25">
      <c r="B17" s="37" t="str">
        <f>IF(ISBLANK(B15),"",IF(ISERROR(FIND("@",B15,1)),"keine gültige eMail-Adresse",IF((VALUE(FIND("@",B15,1))&gt;1),"","keine gültige eMail-Adresse!")))</f>
        <v/>
      </c>
    </row>
    <row r="18" spans="2:2" x14ac:dyDescent="0.25">
      <c r="B18" s="37" t="str">
        <f>IF(ISBLANK(B15),"",IF(ISERROR(FIND("@",B15,1)),"no valid eMail-adress",IF((VALUE(FIND("@",B15,1))&gt;1),"","no valid eMail-address!")))</f>
        <v/>
      </c>
    </row>
    <row r="19" spans="2:2" x14ac:dyDescent="0.25">
      <c r="B19" s="34" t="str">
        <f>IF(ISBLANK(B15),"",IF(ISERROR(FIND("; ",B15,1)),"",IF((VALUE(FIND("; ",B15,1))&gt;8),"","Achtung - die zweite eMail-Adresse wurde nicht korrekt eingegeben")))</f>
        <v/>
      </c>
    </row>
  </sheetData>
  <sheetProtection algorithmName="SHA-512" hashValue="/iYRz5XjZyD4nzM/7EJPPb7gVcfs1SY6T5e/kxV1xQnxsm+wEt2WPcd7b578TqdvEGe3jtfouFPf1pLbCujjQQ==" saltValue="zCq/P3R16QnLWG1JPfbITw=="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
  <sheetViews>
    <sheetView workbookViewId="0">
      <selection activeCell="B2" sqref="B2"/>
    </sheetView>
  </sheetViews>
  <sheetFormatPr baseColWidth="10" defaultRowHeight="15" x14ac:dyDescent="0.25"/>
  <cols>
    <col min="1" max="1" width="39.42578125" bestFit="1" customWidth="1"/>
    <col min="2" max="2" width="33.140625" bestFit="1" customWidth="1"/>
  </cols>
  <sheetData>
    <row r="1" spans="1:7" x14ac:dyDescent="0.25">
      <c r="A1" t="s">
        <v>8</v>
      </c>
      <c r="B1" s="3" t="str">
        <f>IF(ISNUMBER(VALUE(Ergebnisse!G1)),IF(VALUE(Ergebnisse!G1)&gt;0,VALUE(Ergebnisse!G1),""),"")</f>
        <v/>
      </c>
      <c r="D1" t="s">
        <v>15</v>
      </c>
    </row>
    <row r="2" spans="1:7" x14ac:dyDescent="0.25">
      <c r="A2" t="s">
        <v>2</v>
      </c>
      <c r="B2" s="3" t="str">
        <f>IF(ISNUMBER(VALUE(Ergebnisse!G2)),IF(VALUE(Ergebnisse!G2)&gt;0,VALUE(Ergebnisse!G2),""),"")</f>
        <v/>
      </c>
    </row>
    <row r="3" spans="1:7" x14ac:dyDescent="0.25">
      <c r="A3" t="s">
        <v>9</v>
      </c>
      <c r="B3" s="31" t="s">
        <v>48</v>
      </c>
      <c r="D3" t="s">
        <v>14</v>
      </c>
    </row>
    <row r="4" spans="1:7" x14ac:dyDescent="0.25">
      <c r="A4" t="s">
        <v>10</v>
      </c>
      <c r="B4" s="3">
        <f>YEAR(Ergebnisse!E5)</f>
        <v>2023</v>
      </c>
      <c r="D4" s="4">
        <v>2</v>
      </c>
    </row>
    <row r="5" spans="1:7" x14ac:dyDescent="0.25">
      <c r="A5" t="s">
        <v>11</v>
      </c>
      <c r="B5" s="3" t="str">
        <f>D8</f>
        <v>N</v>
      </c>
      <c r="D5" t="str">
        <f>IF(D4=2,"N","J")</f>
        <v>N</v>
      </c>
      <c r="F5">
        <v>1</v>
      </c>
      <c r="G5" s="45" t="s">
        <v>131</v>
      </c>
    </row>
    <row r="6" spans="1:7" x14ac:dyDescent="0.25">
      <c r="A6" t="s">
        <v>30</v>
      </c>
      <c r="B6" s="3">
        <f>Ergebnisse!G3</f>
        <v>1</v>
      </c>
      <c r="F6">
        <v>2</v>
      </c>
      <c r="G6" s="45" t="s">
        <v>132</v>
      </c>
    </row>
    <row r="7" spans="1:7" x14ac:dyDescent="0.25">
      <c r="A7" t="s">
        <v>34</v>
      </c>
      <c r="B7" s="32">
        <f>Ergebnisse!E5</f>
        <v>45165</v>
      </c>
    </row>
    <row r="8" spans="1:7" x14ac:dyDescent="0.25">
      <c r="A8" t="s">
        <v>12</v>
      </c>
      <c r="B8" s="3">
        <v>11</v>
      </c>
      <c r="D8" t="str">
        <f>LEFT(D5,1)</f>
        <v>N</v>
      </c>
    </row>
    <row r="9" spans="1:7" x14ac:dyDescent="0.25">
      <c r="A9" t="s">
        <v>13</v>
      </c>
      <c r="B9" s="3">
        <v>2</v>
      </c>
    </row>
    <row r="10" spans="1:7" ht="14.1" customHeight="1" x14ac:dyDescent="0.25">
      <c r="A10" t="s">
        <v>311</v>
      </c>
      <c r="B10" s="112">
        <f>Kontakt!B2</f>
        <v>0</v>
      </c>
    </row>
    <row r="11" spans="1:7" ht="14.1" customHeight="1" x14ac:dyDescent="0.25">
      <c r="A11" t="s">
        <v>312</v>
      </c>
      <c r="B11" s="3">
        <f>IF(Kontakt!B3=Kontakt!B15,Kontakt!B3,0)</f>
        <v>0</v>
      </c>
    </row>
    <row r="12" spans="1:7" ht="14.1" customHeight="1" x14ac:dyDescent="0.25">
      <c r="A12" s="45" t="s">
        <v>313</v>
      </c>
      <c r="B12" s="3">
        <v>1</v>
      </c>
    </row>
    <row r="13" spans="1:7" x14ac:dyDescent="0.25">
      <c r="A13" t="s">
        <v>17</v>
      </c>
      <c r="B13" s="2" t="str">
        <f>Ergebnisse!A22</f>
        <v>Wasser (Water)</v>
      </c>
      <c r="C13" s="2" t="str">
        <f>Ergebnisse!B22</f>
        <v>g/100 g Probe</v>
      </c>
    </row>
    <row r="14" spans="1:7" x14ac:dyDescent="0.25">
      <c r="A14" t="s">
        <v>18</v>
      </c>
      <c r="B14" s="2" t="str">
        <f>Ergebnisse!A23</f>
        <v>Rohprotein (N * 6,25)
(crude protein)</v>
      </c>
      <c r="C14" s="2" t="str">
        <f>Ergebnisse!B23</f>
        <v>g/100 g Probe</v>
      </c>
    </row>
    <row r="15" spans="1:7" x14ac:dyDescent="0.25">
      <c r="A15" t="s">
        <v>19</v>
      </c>
      <c r="B15" s="2" t="str">
        <f>Ergebnisse!A24</f>
        <v>Fett (Fat)</v>
      </c>
      <c r="C15" s="2" t="str">
        <f>Ergebnisse!B24</f>
        <v>g/100 g Probe</v>
      </c>
    </row>
    <row r="16" spans="1:7" x14ac:dyDescent="0.25">
      <c r="A16" t="s">
        <v>20</v>
      </c>
      <c r="B16" s="2" t="str">
        <f>Ergebnisse!A25</f>
        <v>Fett, gesättigte Fettsäuren</v>
      </c>
      <c r="C16" s="2" t="str">
        <f>Ergebnisse!B25</f>
        <v>g/100 g Fett</v>
      </c>
    </row>
    <row r="17" spans="1:3" x14ac:dyDescent="0.25">
      <c r="A17" t="s">
        <v>21</v>
      </c>
      <c r="B17" s="2" t="str">
        <f>Ergebnisse!A26</f>
        <v>Asche (Ash)</v>
      </c>
      <c r="C17" s="2" t="str">
        <f>Ergebnisse!B26</f>
        <v>g/100 g Probe</v>
      </c>
    </row>
    <row r="18" spans="1:3" x14ac:dyDescent="0.25">
      <c r="A18" t="s">
        <v>22</v>
      </c>
      <c r="B18" s="2" t="str">
        <f>Ergebnisse!A27</f>
        <v>Kochsalz (über Chlorid)
(sodium chloride via chloride)</v>
      </c>
      <c r="C18" s="2" t="str">
        <f>Ergebnisse!B27</f>
        <v>g/100 g Probe</v>
      </c>
    </row>
    <row r="19" spans="1:3" x14ac:dyDescent="0.25">
      <c r="A19" t="s">
        <v>23</v>
      </c>
      <c r="B19" s="2" t="str">
        <f>Ergebnisse!A28</f>
        <v>Cholesterin (cholesterol)
(GC, in der Trockenmasse)</v>
      </c>
      <c r="C19" s="2" t="str">
        <f>Ergebnisse!B28</f>
        <v>mg/100 g Tr.1</v>
      </c>
    </row>
    <row r="20" spans="1:3" x14ac:dyDescent="0.25">
      <c r="A20" t="s">
        <v>24</v>
      </c>
      <c r="B20" s="2" t="str">
        <f>Ergebnisse!A29</f>
        <v>Gesamtsterine (enzymatisch, in der Trockenmasse)</v>
      </c>
      <c r="C20" s="2" t="str">
        <f>Ergebnisse!B29</f>
        <v>mg/100 g Tr.1</v>
      </c>
    </row>
    <row r="21" spans="1:3" x14ac:dyDescent="0.25">
      <c r="A21" t="s">
        <v>127</v>
      </c>
      <c r="B21" s="2" t="str">
        <f>Ergebnisse!A30</f>
        <v xml:space="preserve">Eigehalt je kg Grieß </v>
      </c>
      <c r="C21" s="2" t="str">
        <f>Ergebnisse!B30</f>
        <v>Stück</v>
      </c>
    </row>
    <row r="22" spans="1:3" x14ac:dyDescent="0.25">
      <c r="A22" t="s">
        <v>211</v>
      </c>
      <c r="B22" s="2" t="str">
        <f>Ergebnisse!A31</f>
        <v>Ballaststoffe (dietary fibres)</v>
      </c>
      <c r="C22" s="2" t="str">
        <f>Ergebnisse!B31</f>
        <v>g/100 g Probe</v>
      </c>
    </row>
    <row r="23" spans="1:3" x14ac:dyDescent="0.25">
      <c r="A23" t="s">
        <v>248</v>
      </c>
      <c r="B23" s="2" t="str">
        <f>Ergebnisse!A32</f>
        <v>Natrium (sodium)</v>
      </c>
      <c r="C23" s="2" t="str">
        <f>Ergebnisse!B32</f>
        <v>g/100 g Probe</v>
      </c>
    </row>
  </sheetData>
  <sheetProtection algorithmName="SHA-512" hashValue="9P+xMtC7ijWoOLaqjImTHTGHEqp3F3Z1QvgqIHpmcy7hNt4BZ8/Hfsd7WgELm40WZ4aWTGWbND0J+SllbtO55A==" saltValue="/nqjWMwsMiQHWMoiBoads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L76"/>
  <sheetViews>
    <sheetView zoomScaleNormal="100" workbookViewId="0">
      <selection activeCell="G1" sqref="G1"/>
    </sheetView>
  </sheetViews>
  <sheetFormatPr baseColWidth="10" defaultColWidth="11.42578125" defaultRowHeight="15" x14ac:dyDescent="0.25"/>
  <cols>
    <col min="1" max="1" width="26.5703125" style="7" customWidth="1"/>
    <col min="2" max="2" width="13.42578125" style="7" customWidth="1"/>
    <col min="3" max="3" width="11.5703125" style="7" customWidth="1"/>
    <col min="4" max="4" width="10.5703125" style="7" customWidth="1"/>
    <col min="5" max="6" width="11.140625" style="7" customWidth="1"/>
    <col min="7" max="7" width="10.5703125" style="7" customWidth="1"/>
    <col min="8" max="9" width="5.5703125" style="7" customWidth="1"/>
    <col min="10" max="10" width="10.5703125" style="7" customWidth="1"/>
    <col min="11" max="11" width="7.5703125" style="7" customWidth="1"/>
    <col min="12" max="12" width="10.5703125" style="7" customWidth="1"/>
    <col min="13" max="16384" width="11.42578125" style="7"/>
  </cols>
  <sheetData>
    <row r="1" spans="1:12" s="11" customFormat="1" ht="26.1" customHeight="1" x14ac:dyDescent="0.25">
      <c r="A1" s="85" t="s">
        <v>43</v>
      </c>
      <c r="B1" s="86"/>
      <c r="D1" s="175" t="s">
        <v>210</v>
      </c>
      <c r="E1" s="176"/>
      <c r="F1" s="176"/>
      <c r="G1" s="90" t="s">
        <v>296</v>
      </c>
    </row>
    <row r="2" spans="1:12" s="11" customFormat="1" ht="26.1" customHeight="1" x14ac:dyDescent="0.25">
      <c r="A2" s="85" t="s">
        <v>47</v>
      </c>
      <c r="B2" s="86"/>
      <c r="D2" s="177" t="s">
        <v>209</v>
      </c>
      <c r="E2" s="178"/>
      <c r="F2" s="178"/>
      <c r="G2" s="90" t="s">
        <v>296</v>
      </c>
    </row>
    <row r="3" spans="1:12" s="11" customFormat="1" ht="12.2" customHeight="1" x14ac:dyDescent="0.25">
      <c r="A3" s="85"/>
      <c r="B3" s="86"/>
      <c r="D3" s="179" t="s">
        <v>35</v>
      </c>
      <c r="E3" s="180"/>
      <c r="F3" s="180"/>
      <c r="G3" s="103">
        <v>1</v>
      </c>
      <c r="H3" s="102" t="s">
        <v>247</v>
      </c>
    </row>
    <row r="4" spans="1:12" ht="21.95" customHeight="1" x14ac:dyDescent="0.3">
      <c r="A4" s="5" t="s">
        <v>7</v>
      </c>
      <c r="B4" s="7" t="s">
        <v>3</v>
      </c>
      <c r="E4" s="25" t="s">
        <v>31</v>
      </c>
      <c r="F4" s="105" t="str">
        <f>IF(OR(ISBLANK(G1),G1="?"),"",IF(ISNUMBER(VALUE(G1)),"","Bitte nur Ziffern eingeben (numbers only)"))</f>
        <v/>
      </c>
      <c r="G4" s="24"/>
      <c r="H4" s="8"/>
    </row>
    <row r="5" spans="1:12" ht="21.95" customHeight="1" x14ac:dyDescent="0.3">
      <c r="A5" s="8" t="s">
        <v>44</v>
      </c>
      <c r="E5" s="104">
        <v>45165</v>
      </c>
      <c r="F5" s="105" t="str">
        <f>IF(OR(ISBLANK(G2),G2="?"),"",IF(ISNUMBER(VALUE(G2)),"","Bitte nur Ziffern eingeben (numbers only)"))</f>
        <v/>
      </c>
      <c r="G5" s="6"/>
      <c r="H5" s="8"/>
    </row>
    <row r="6" spans="1:12" ht="12.2" customHeight="1" x14ac:dyDescent="0.25"/>
    <row r="7" spans="1:12" s="48" customFormat="1" ht="38.1" customHeight="1" x14ac:dyDescent="0.25">
      <c r="A7" s="174" t="s">
        <v>108</v>
      </c>
      <c r="B7" s="174"/>
      <c r="C7" s="174"/>
      <c r="D7" s="174"/>
      <c r="E7" s="174"/>
      <c r="F7" s="174"/>
      <c r="G7" s="174"/>
      <c r="H7" s="174"/>
      <c r="I7" s="174"/>
      <c r="J7" s="174"/>
      <c r="K7" s="174"/>
      <c r="L7" s="174"/>
    </row>
    <row r="8" spans="1:12" s="48" customFormat="1" ht="70.349999999999994" customHeight="1" x14ac:dyDescent="0.25">
      <c r="A8" s="174" t="s">
        <v>212</v>
      </c>
      <c r="B8" s="174"/>
      <c r="C8" s="174"/>
      <c r="D8" s="174"/>
      <c r="E8" s="174"/>
      <c r="F8" s="174"/>
      <c r="G8" s="174"/>
      <c r="H8" s="157"/>
      <c r="I8" s="157"/>
      <c r="J8" s="157"/>
      <c r="K8" s="157"/>
      <c r="L8" s="157"/>
    </row>
    <row r="9" spans="1:12" s="48" customFormat="1" ht="38.1" customHeight="1" x14ac:dyDescent="0.25">
      <c r="A9" s="174" t="s">
        <v>129</v>
      </c>
      <c r="B9" s="174"/>
      <c r="C9" s="174"/>
      <c r="D9" s="174"/>
      <c r="E9" s="174"/>
      <c r="F9" s="174"/>
      <c r="G9" s="174"/>
      <c r="H9" s="157"/>
      <c r="I9" s="157"/>
      <c r="J9" s="157"/>
      <c r="K9" s="157"/>
      <c r="L9" s="157"/>
    </row>
    <row r="10" spans="1:12" s="48" customFormat="1" ht="38.1" customHeight="1" x14ac:dyDescent="0.25">
      <c r="A10" s="174" t="s">
        <v>130</v>
      </c>
      <c r="B10" s="174"/>
      <c r="C10" s="174"/>
      <c r="D10" s="174"/>
      <c r="E10" s="174"/>
      <c r="F10" s="174"/>
      <c r="G10" s="174"/>
      <c r="H10" s="157"/>
      <c r="I10" s="157"/>
      <c r="J10" s="157"/>
      <c r="K10" s="157"/>
      <c r="L10" s="157"/>
    </row>
    <row r="11" spans="1:12" s="48" customFormat="1" ht="38.1" customHeight="1" x14ac:dyDescent="0.25">
      <c r="A11" s="174" t="s">
        <v>45</v>
      </c>
      <c r="B11" s="174"/>
      <c r="C11" s="174"/>
      <c r="D11" s="174"/>
      <c r="E11" s="174"/>
      <c r="F11" s="174"/>
      <c r="G11" s="174"/>
      <c r="H11" s="157"/>
      <c r="I11" s="157"/>
      <c r="J11" s="157"/>
      <c r="K11" s="157"/>
      <c r="L11" s="157"/>
    </row>
    <row r="12" spans="1:12" s="48" customFormat="1" ht="38.1" customHeight="1" x14ac:dyDescent="0.25">
      <c r="A12" s="174" t="s">
        <v>115</v>
      </c>
      <c r="B12" s="174"/>
      <c r="C12" s="174"/>
      <c r="D12" s="174"/>
      <c r="E12" s="174"/>
      <c r="F12" s="174"/>
      <c r="G12" s="174"/>
      <c r="H12" s="157"/>
      <c r="I12" s="157"/>
      <c r="J12" s="157"/>
      <c r="K12" s="157"/>
      <c r="L12" s="157"/>
    </row>
    <row r="13" spans="1:12" s="48" customFormat="1" ht="38.1" customHeight="1" x14ac:dyDescent="0.25">
      <c r="A13" s="174" t="s">
        <v>116</v>
      </c>
      <c r="B13" s="174"/>
      <c r="C13" s="174"/>
      <c r="D13" s="174"/>
      <c r="E13" s="174"/>
      <c r="F13" s="174"/>
      <c r="G13" s="174"/>
      <c r="H13" s="157"/>
      <c r="I13" s="157"/>
      <c r="J13" s="157"/>
      <c r="K13" s="157"/>
      <c r="L13" s="157"/>
    </row>
    <row r="14" spans="1:12" s="48" customFormat="1" ht="39.950000000000003" customHeight="1" x14ac:dyDescent="0.25">
      <c r="A14" s="174" t="s">
        <v>128</v>
      </c>
      <c r="B14" s="174"/>
      <c r="C14" s="174"/>
      <c r="D14" s="174"/>
      <c r="E14" s="174"/>
      <c r="F14" s="174"/>
      <c r="G14" s="174"/>
      <c r="H14" s="157"/>
      <c r="I14" s="157"/>
      <c r="J14" s="157"/>
      <c r="K14" s="157"/>
      <c r="L14" s="157"/>
    </row>
    <row r="15" spans="1:12" s="48" customFormat="1" ht="20.100000000000001" customHeight="1" x14ac:dyDescent="0.25">
      <c r="A15" s="181"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5" s="181"/>
      <c r="C15" s="181"/>
      <c r="D15" s="181"/>
      <c r="E15" s="181"/>
      <c r="F15" s="181"/>
      <c r="G15" s="181"/>
      <c r="H15" s="157"/>
      <c r="I15" s="157"/>
      <c r="J15" s="157"/>
      <c r="K15" s="157"/>
      <c r="L15" s="157"/>
    </row>
    <row r="16" spans="1:12" s="48" customFormat="1" ht="20.100000000000001" customHeight="1" x14ac:dyDescent="0.25">
      <c r="A16" s="181" t="str">
        <f>IF(OR(OR(G1="?",ISBLANK(G1)),OR(G2="?",ISBLANK(G2))),"Nur wenn diese beiden Felder korrekt ausgefüllt sind, kann der Absender dieser Tabelle identifiziert werden.","")</f>
        <v>Nur wenn diese beiden Felder korrekt ausgefüllt sind, kann der Absender dieser Tabelle identifiziert werden.</v>
      </c>
      <c r="B16" s="181"/>
      <c r="C16" s="181"/>
      <c r="D16" s="181"/>
      <c r="E16" s="181"/>
      <c r="F16" s="181"/>
      <c r="G16" s="181"/>
      <c r="H16" s="157"/>
      <c r="I16" s="157"/>
      <c r="J16" s="157"/>
      <c r="K16" s="157"/>
      <c r="L16" s="157"/>
    </row>
    <row r="17" spans="1:12" s="11" customFormat="1" ht="26.1" customHeight="1" x14ac:dyDescent="0.3">
      <c r="A17" s="10" t="s">
        <v>32</v>
      </c>
      <c r="B17" s="5"/>
      <c r="C17" s="8"/>
      <c r="D17" s="5"/>
      <c r="E17" s="5"/>
      <c r="F17" s="5"/>
      <c r="H17" s="5"/>
      <c r="J17" s="87"/>
      <c r="K17" s="59"/>
    </row>
    <row r="18" spans="1:12" s="11" customFormat="1" ht="35.1" hidden="1" customHeight="1" x14ac:dyDescent="0.25">
      <c r="A18" s="46"/>
      <c r="B18" s="46"/>
      <c r="C18" s="46"/>
      <c r="D18" s="46"/>
      <c r="E18" s="46"/>
      <c r="F18" s="46"/>
      <c r="G18" s="46"/>
    </row>
    <row r="19" spans="1:12" s="11" customFormat="1" ht="35.1" hidden="1" customHeight="1" x14ac:dyDescent="0.25">
      <c r="A19" s="46"/>
      <c r="B19" s="46"/>
      <c r="C19" s="46"/>
      <c r="D19" s="46"/>
      <c r="E19" s="46"/>
      <c r="F19" s="46"/>
      <c r="G19" s="46"/>
    </row>
    <row r="20" spans="1:12" ht="9.9499999999999993" customHeight="1" x14ac:dyDescent="0.25">
      <c r="F20" s="88">
        <f>MAX(Elemente!$A$55:$A$74)</f>
        <v>20</v>
      </c>
      <c r="G20" s="88">
        <f>MAX(Elemente!$A$14:$A$21)</f>
        <v>8</v>
      </c>
      <c r="H20" s="88">
        <f>MAX(Elemente!$A$25:$A$30)</f>
        <v>6</v>
      </c>
      <c r="I20" s="88">
        <f>MAX(Elemente!$A$25:$A$30)</f>
        <v>6</v>
      </c>
      <c r="J20" s="88">
        <f>MAX(Elemente!$A$34:$A$37)</f>
        <v>4</v>
      </c>
      <c r="K20" s="88">
        <f>MAX(Elemente!$A$41:$A$51)</f>
        <v>11</v>
      </c>
      <c r="L20" s="88">
        <f>MAX(Elemente!$A$3:$A$10)</f>
        <v>7</v>
      </c>
    </row>
    <row r="21" spans="1:12" s="23" customFormat="1" ht="40.35" customHeight="1" x14ac:dyDescent="0.25">
      <c r="A21" s="56" t="s">
        <v>0</v>
      </c>
      <c r="B21" s="56" t="s">
        <v>1</v>
      </c>
      <c r="C21" s="57" t="s">
        <v>33</v>
      </c>
      <c r="D21" s="57" t="s">
        <v>5</v>
      </c>
      <c r="E21" s="57" t="s">
        <v>6</v>
      </c>
      <c r="F21" s="58" t="s">
        <v>157</v>
      </c>
      <c r="G21" s="58" t="s">
        <v>153</v>
      </c>
      <c r="H21" s="163" t="s">
        <v>154</v>
      </c>
      <c r="I21" s="163"/>
      <c r="J21" s="58" t="s">
        <v>159</v>
      </c>
      <c r="K21" s="58" t="s">
        <v>155</v>
      </c>
      <c r="L21" s="58" t="s">
        <v>156</v>
      </c>
    </row>
    <row r="22" spans="1:12" s="23" customFormat="1" ht="30.2" customHeight="1" x14ac:dyDescent="0.25">
      <c r="A22" s="40" t="s">
        <v>317</v>
      </c>
      <c r="B22" s="40" t="s">
        <v>137</v>
      </c>
      <c r="C22" s="41">
        <v>4</v>
      </c>
      <c r="D22" s="91"/>
      <c r="E22" s="92"/>
      <c r="F22" s="41">
        <f>Wasser!$B$1</f>
        <v>19</v>
      </c>
      <c r="G22" s="81"/>
      <c r="H22" s="81">
        <f>Wasser!$C$1</f>
        <v>18</v>
      </c>
      <c r="I22" s="82"/>
      <c r="J22" s="83"/>
      <c r="K22" s="83"/>
      <c r="L22" s="83"/>
    </row>
    <row r="23" spans="1:12" s="23" customFormat="1" ht="30.2" customHeight="1" x14ac:dyDescent="0.25">
      <c r="A23" s="40" t="s">
        <v>316</v>
      </c>
      <c r="B23" s="40" t="s">
        <v>137</v>
      </c>
      <c r="C23" s="41">
        <v>4</v>
      </c>
      <c r="D23" s="92"/>
      <c r="E23" s="92"/>
      <c r="F23" s="41">
        <f>Rohprotein!$B$1</f>
        <v>20</v>
      </c>
      <c r="G23" s="81"/>
      <c r="H23" s="81">
        <f>Rohprotein!$C$1</f>
        <v>19</v>
      </c>
      <c r="I23" s="82"/>
      <c r="J23" s="83"/>
      <c r="K23" s="83"/>
      <c r="L23" s="83"/>
    </row>
    <row r="24" spans="1:12" s="23" customFormat="1" ht="30.2" customHeight="1" x14ac:dyDescent="0.25">
      <c r="A24" s="40" t="s">
        <v>318</v>
      </c>
      <c r="B24" s="40" t="s">
        <v>137</v>
      </c>
      <c r="C24" s="41">
        <v>3</v>
      </c>
      <c r="D24" s="92"/>
      <c r="E24" s="92"/>
      <c r="F24" s="41">
        <f>Fett!$B$1</f>
        <v>25</v>
      </c>
      <c r="G24" s="81"/>
      <c r="H24" s="81">
        <f>Fett!$C$1</f>
        <v>24</v>
      </c>
      <c r="I24" s="82"/>
      <c r="J24" s="83"/>
      <c r="K24" s="83"/>
      <c r="L24" s="83"/>
    </row>
    <row r="25" spans="1:12" s="23" customFormat="1" ht="30.2" customHeight="1" x14ac:dyDescent="0.25">
      <c r="A25" s="40" t="s">
        <v>237</v>
      </c>
      <c r="B25" s="40" t="s">
        <v>290</v>
      </c>
      <c r="C25" s="41">
        <v>3</v>
      </c>
      <c r="D25" s="92"/>
      <c r="E25" s="92"/>
      <c r="F25" s="41">
        <f>Fett_gesaettigt!D1</f>
        <v>13</v>
      </c>
      <c r="G25" s="81"/>
      <c r="H25" s="81">
        <f>Fett_gesaettigt!$C$1</f>
        <v>12</v>
      </c>
      <c r="I25" s="82"/>
      <c r="J25" s="83"/>
      <c r="K25" s="83"/>
      <c r="L25" s="83"/>
    </row>
    <row r="26" spans="1:12" s="23" customFormat="1" ht="30.2" customHeight="1" x14ac:dyDescent="0.25">
      <c r="A26" s="40" t="s">
        <v>319</v>
      </c>
      <c r="B26" s="40" t="s">
        <v>137</v>
      </c>
      <c r="C26" s="41">
        <v>3</v>
      </c>
      <c r="D26" s="92"/>
      <c r="E26" s="92"/>
      <c r="F26" s="41">
        <f>Asche!B1</f>
        <v>16</v>
      </c>
      <c r="G26" s="81">
        <f>Asche!B22</f>
        <v>11</v>
      </c>
      <c r="H26" s="81">
        <f>Asche!$C$1</f>
        <v>15</v>
      </c>
      <c r="I26" s="82">
        <f>Asche!C22</f>
        <v>10</v>
      </c>
      <c r="J26" s="83"/>
      <c r="K26" s="83"/>
      <c r="L26" s="83"/>
    </row>
    <row r="27" spans="1:12" s="23" customFormat="1" ht="30.2" customHeight="1" x14ac:dyDescent="0.25">
      <c r="A27" s="40" t="s">
        <v>315</v>
      </c>
      <c r="B27" s="40" t="s">
        <v>137</v>
      </c>
      <c r="C27" s="41">
        <v>3</v>
      </c>
      <c r="D27" s="92"/>
      <c r="E27" s="92"/>
      <c r="F27" s="41">
        <f>Kochsalz!B1</f>
        <v>18</v>
      </c>
      <c r="G27" s="81"/>
      <c r="H27" s="81">
        <f>Kochsalz!$C$1</f>
        <v>17</v>
      </c>
      <c r="I27" s="82"/>
      <c r="J27" s="83"/>
      <c r="K27" s="83"/>
      <c r="L27" s="83"/>
    </row>
    <row r="28" spans="1:12" s="23" customFormat="1" ht="40.35" customHeight="1" x14ac:dyDescent="0.25">
      <c r="A28" s="40" t="s">
        <v>320</v>
      </c>
      <c r="B28" s="40" t="s">
        <v>321</v>
      </c>
      <c r="C28" s="41">
        <v>3</v>
      </c>
      <c r="D28" s="92"/>
      <c r="E28" s="92"/>
      <c r="F28" s="41">
        <f>Cholesterin!$B$1</f>
        <v>21</v>
      </c>
      <c r="G28" s="81"/>
      <c r="H28" s="81">
        <f>Cholesterin!$C$1</f>
        <v>20</v>
      </c>
      <c r="I28" s="82"/>
      <c r="J28" s="83"/>
      <c r="K28" s="83"/>
      <c r="L28" s="83"/>
    </row>
    <row r="29" spans="1:12" s="23" customFormat="1" ht="40.35" customHeight="1" x14ac:dyDescent="0.25">
      <c r="A29" s="40" t="s">
        <v>158</v>
      </c>
      <c r="B29" s="40" t="s">
        <v>321</v>
      </c>
      <c r="C29" s="41">
        <v>3</v>
      </c>
      <c r="D29" s="92"/>
      <c r="E29" s="92"/>
      <c r="F29" s="41">
        <f>Gesamtsterine!$B$1</f>
        <v>4</v>
      </c>
      <c r="G29" s="81"/>
      <c r="H29" s="81">
        <f>Gesamtsterine!C1</f>
        <v>3</v>
      </c>
      <c r="I29" s="82"/>
      <c r="J29" s="83"/>
      <c r="K29" s="83"/>
      <c r="L29" s="83"/>
    </row>
    <row r="30" spans="1:12" s="23" customFormat="1" ht="30.2" customHeight="1" x14ac:dyDescent="0.25">
      <c r="A30" s="40" t="s">
        <v>49</v>
      </c>
      <c r="B30" s="40" t="s">
        <v>50</v>
      </c>
      <c r="C30" s="41">
        <v>2</v>
      </c>
      <c r="D30" s="92"/>
      <c r="E30" s="92"/>
      <c r="F30" s="41">
        <f>Eigehalt!B1</f>
        <v>3</v>
      </c>
      <c r="G30" s="81">
        <f>Eigehalt!B11</f>
        <v>5</v>
      </c>
      <c r="H30" s="81">
        <f>Eigehalt!C1</f>
        <v>2</v>
      </c>
      <c r="I30" s="82">
        <f>Eigehalt!C11</f>
        <v>4</v>
      </c>
      <c r="J30" s="83"/>
      <c r="K30" s="83"/>
      <c r="L30" s="83"/>
    </row>
    <row r="31" spans="1:12" s="23" customFormat="1" ht="30.2" customHeight="1" x14ac:dyDescent="0.25">
      <c r="A31" s="40" t="s">
        <v>338</v>
      </c>
      <c r="B31" s="40" t="s">
        <v>137</v>
      </c>
      <c r="C31" s="41">
        <v>3</v>
      </c>
      <c r="D31" s="92"/>
      <c r="E31" s="92"/>
      <c r="F31" s="41">
        <f>Ballaststoffe!$B$1</f>
        <v>7</v>
      </c>
      <c r="G31" s="82"/>
      <c r="H31" s="82">
        <f>Ballaststoffe!C1</f>
        <v>6</v>
      </c>
      <c r="I31" s="84"/>
      <c r="J31" s="83"/>
      <c r="K31" s="83"/>
      <c r="L31" s="83"/>
    </row>
    <row r="32" spans="1:12" ht="30.2" customHeight="1" x14ac:dyDescent="0.25">
      <c r="A32" s="40" t="s">
        <v>330</v>
      </c>
      <c r="B32" s="40" t="s">
        <v>137</v>
      </c>
      <c r="C32" s="41">
        <v>3</v>
      </c>
      <c r="D32" s="92"/>
      <c r="E32" s="92"/>
      <c r="F32" s="41">
        <f>Elemente!B54</f>
        <v>20</v>
      </c>
      <c r="G32" s="41">
        <f>Elemente!B13</f>
        <v>8</v>
      </c>
      <c r="H32" s="41">
        <f>Elemente!B24</f>
        <v>6</v>
      </c>
      <c r="I32" s="41">
        <f>Elemente!C24</f>
        <v>6</v>
      </c>
      <c r="J32" s="41">
        <f>Elemente!B33</f>
        <v>4</v>
      </c>
      <c r="K32" s="41">
        <f>Elemente!B40</f>
        <v>11</v>
      </c>
      <c r="L32" s="41">
        <f>Elemente!B2</f>
        <v>8</v>
      </c>
    </row>
    <row r="33" spans="1:12" ht="30.2" customHeight="1" x14ac:dyDescent="0.25">
      <c r="A33" s="40"/>
      <c r="B33" s="166" t="s">
        <v>322</v>
      </c>
      <c r="C33" s="166"/>
      <c r="D33" s="166"/>
      <c r="E33" s="166"/>
      <c r="F33" s="41"/>
      <c r="G33" s="41"/>
      <c r="H33" s="41"/>
      <c r="I33" s="41"/>
      <c r="J33" s="41"/>
      <c r="K33" s="41"/>
      <c r="L33" s="41"/>
    </row>
    <row r="34" spans="1:12" s="11" customFormat="1" ht="28.15" customHeight="1" x14ac:dyDescent="0.25">
      <c r="A34" s="80" t="s">
        <v>51</v>
      </c>
    </row>
    <row r="35" spans="1:12" ht="9.9499999999999993" hidden="1" customHeight="1" x14ac:dyDescent="0.3">
      <c r="A35" s="9"/>
    </row>
    <row r="36" spans="1:12" ht="18" customHeight="1" x14ac:dyDescent="0.25">
      <c r="A36" s="66" t="s">
        <v>324</v>
      </c>
      <c r="B36" s="169" t="b">
        <f>ISBLANK(VLOOKUP(F22,Wasser!A3:C27,3))</f>
        <v>1</v>
      </c>
      <c r="C36" s="170"/>
      <c r="D36" s="170"/>
      <c r="E36" s="170"/>
      <c r="F36" s="170"/>
      <c r="G36" s="170"/>
      <c r="H36" s="170"/>
      <c r="I36" s="170"/>
      <c r="J36" s="170"/>
      <c r="K36" s="170"/>
      <c r="L36" s="170"/>
    </row>
    <row r="37" spans="1:12" ht="30.2" customHeight="1" x14ac:dyDescent="0.25">
      <c r="A37" s="43" t="str">
        <f>IF(F22=H22,"bitte eingeben:",IF(B36,"","Art der Modifikation:"))</f>
        <v/>
      </c>
      <c r="B37" s="171"/>
      <c r="C37" s="171"/>
      <c r="D37" s="171"/>
      <c r="E37" s="171"/>
      <c r="F37" s="171"/>
      <c r="G37" s="171"/>
      <c r="H37" s="171"/>
      <c r="I37" s="171"/>
      <c r="J37" s="171"/>
      <c r="K37" s="171"/>
      <c r="L37" s="171"/>
    </row>
    <row r="38" spans="1:12" ht="18" customHeight="1" x14ac:dyDescent="0.25">
      <c r="A38" s="67" t="s">
        <v>323</v>
      </c>
      <c r="B38" s="161" t="b">
        <f>ISBLANK(VLOOKUP(F23,Rohprotein!A3:C28,3))</f>
        <v>1</v>
      </c>
      <c r="C38" s="161"/>
      <c r="D38" s="161"/>
      <c r="E38" s="161"/>
      <c r="F38" s="161"/>
      <c r="G38" s="161"/>
      <c r="H38" s="161"/>
      <c r="I38" s="161"/>
      <c r="J38" s="161"/>
      <c r="K38" s="161"/>
      <c r="L38" s="161"/>
    </row>
    <row r="39" spans="1:12" ht="30.2" customHeight="1" x14ac:dyDescent="0.25">
      <c r="A39" s="43" t="str">
        <f>IF(F23=H23,"bitte eingeben:",IF(B38,"","Art der Modifikation:"))</f>
        <v/>
      </c>
      <c r="B39" s="162"/>
      <c r="C39" s="162"/>
      <c r="D39" s="162"/>
      <c r="E39" s="162"/>
      <c r="F39" s="162"/>
      <c r="G39" s="162"/>
      <c r="H39" s="162"/>
      <c r="I39" s="162"/>
      <c r="J39" s="162"/>
      <c r="K39" s="162"/>
      <c r="L39" s="162"/>
    </row>
    <row r="40" spans="1:12" ht="18" customHeight="1" x14ac:dyDescent="0.25">
      <c r="A40" s="66" t="s">
        <v>325</v>
      </c>
      <c r="B40" s="161" t="b">
        <f>ISBLANK(VLOOKUP(F24,Fett!A3:C33,3))</f>
        <v>1</v>
      </c>
      <c r="C40" s="161"/>
      <c r="D40" s="161"/>
      <c r="E40" s="161"/>
      <c r="F40" s="161"/>
      <c r="G40" s="161"/>
      <c r="H40" s="161"/>
      <c r="I40" s="161"/>
      <c r="J40" s="161"/>
      <c r="K40" s="161"/>
      <c r="L40" s="161"/>
    </row>
    <row r="41" spans="1:12" ht="30.2" customHeight="1" x14ac:dyDescent="0.25">
      <c r="A41" s="43" t="str">
        <f>IF(F24=H24,"bitte eingeben:",IF(B40,"","Art der Modifikation:"))</f>
        <v/>
      </c>
      <c r="B41" s="162"/>
      <c r="C41" s="162"/>
      <c r="D41" s="162"/>
      <c r="E41" s="162"/>
      <c r="F41" s="162"/>
      <c r="G41" s="162"/>
      <c r="H41" s="162"/>
      <c r="I41" s="162"/>
      <c r="J41" s="162"/>
      <c r="K41" s="162"/>
      <c r="L41" s="162"/>
    </row>
    <row r="42" spans="1:12" ht="18" customHeight="1" x14ac:dyDescent="0.25">
      <c r="A42" s="66" t="s">
        <v>237</v>
      </c>
      <c r="B42" s="164" t="b">
        <f>ISBLANK(VLOOKUP(F25,Fett_gesaettigt!A3:C15,3))</f>
        <v>1</v>
      </c>
      <c r="C42" s="164"/>
      <c r="D42" s="164"/>
      <c r="E42" s="164"/>
      <c r="F42" s="164"/>
      <c r="G42" s="164"/>
      <c r="H42" s="164"/>
      <c r="I42" s="164"/>
      <c r="J42" s="164"/>
      <c r="K42" s="164"/>
      <c r="L42" s="164"/>
    </row>
    <row r="43" spans="1:12" ht="30.2" customHeight="1" x14ac:dyDescent="0.25">
      <c r="A43" s="43" t="str">
        <f>IF(F25=H25,"bitte eingeben:",IF(B42,"","Art der Modifikation:"))</f>
        <v/>
      </c>
      <c r="B43" s="162"/>
      <c r="C43" s="162"/>
      <c r="D43" s="162"/>
      <c r="E43" s="162"/>
      <c r="F43" s="162"/>
      <c r="G43" s="162"/>
      <c r="H43" s="162"/>
      <c r="I43" s="162"/>
      <c r="J43" s="162"/>
      <c r="K43" s="162"/>
      <c r="L43" s="162"/>
    </row>
    <row r="44" spans="1:12" ht="18" customHeight="1" x14ac:dyDescent="0.25">
      <c r="A44" s="67" t="s">
        <v>326</v>
      </c>
      <c r="B44" s="161" t="b">
        <f>ISBLANK(VLOOKUP(F26,Asche!A3:C18,3))</f>
        <v>1</v>
      </c>
      <c r="C44" s="161"/>
      <c r="D44" s="161"/>
      <c r="E44" s="161"/>
      <c r="F44" s="161"/>
      <c r="G44" s="161"/>
      <c r="H44" s="161"/>
      <c r="I44" s="161"/>
      <c r="J44" s="161"/>
      <c r="K44" s="161"/>
      <c r="L44" s="161"/>
    </row>
    <row r="45" spans="1:12" ht="18" customHeight="1" x14ac:dyDescent="0.25">
      <c r="A45" s="89" t="s">
        <v>109</v>
      </c>
      <c r="B45" s="165"/>
      <c r="C45" s="165"/>
      <c r="D45" s="165"/>
      <c r="E45" s="165"/>
      <c r="F45" s="165"/>
      <c r="G45" s="165"/>
      <c r="H45" s="165"/>
      <c r="I45" s="165"/>
      <c r="J45" s="165"/>
      <c r="K45" s="165"/>
      <c r="L45" s="165"/>
    </row>
    <row r="46" spans="1:12" ht="30.2" customHeight="1" x14ac:dyDescent="0.25">
      <c r="A46" s="43" t="str">
        <f>IF(F26=H26,"bitte eingeben:",IF(B44,"","Art der Modifikation:"))</f>
        <v/>
      </c>
      <c r="B46" s="162"/>
      <c r="C46" s="162"/>
      <c r="D46" s="162"/>
      <c r="E46" s="162"/>
      <c r="F46" s="162"/>
      <c r="G46" s="162"/>
      <c r="H46" s="162"/>
      <c r="I46" s="162"/>
      <c r="J46" s="162"/>
      <c r="K46" s="162"/>
      <c r="L46" s="162"/>
    </row>
    <row r="47" spans="1:12" ht="18" customHeight="1" x14ac:dyDescent="0.25">
      <c r="A47" s="66" t="s">
        <v>327</v>
      </c>
      <c r="B47" s="161" t="b">
        <f>ISBLANK(VLOOKUP(F27,Kochsalz!A3:C23,3))</f>
        <v>1</v>
      </c>
      <c r="C47" s="161"/>
      <c r="D47" s="161"/>
      <c r="E47" s="161"/>
      <c r="F47" s="161"/>
      <c r="G47" s="161"/>
      <c r="H47" s="161"/>
      <c r="I47" s="161"/>
      <c r="J47" s="161"/>
      <c r="K47" s="161"/>
      <c r="L47" s="161"/>
    </row>
    <row r="48" spans="1:12" ht="30.2" customHeight="1" x14ac:dyDescent="0.25">
      <c r="A48" s="43" t="str">
        <f>IF(F27=H27,"bitte eingeben:",IF(B47,"","Art der Modifikation:"))</f>
        <v/>
      </c>
      <c r="B48" s="162"/>
      <c r="C48" s="162"/>
      <c r="D48" s="162"/>
      <c r="E48" s="162"/>
      <c r="F48" s="162"/>
      <c r="G48" s="162"/>
      <c r="H48" s="162"/>
      <c r="I48" s="162"/>
      <c r="J48" s="162"/>
      <c r="K48" s="162"/>
      <c r="L48" s="162"/>
    </row>
    <row r="49" spans="1:12" ht="18" customHeight="1" x14ac:dyDescent="0.25">
      <c r="A49" s="66" t="s">
        <v>208</v>
      </c>
      <c r="B49" s="161" t="b">
        <f>ISBLANK(VLOOKUP(F28,Cholesterin!A3:C28,3))</f>
        <v>1</v>
      </c>
      <c r="C49" s="161"/>
      <c r="D49" s="161"/>
      <c r="E49" s="161"/>
      <c r="F49" s="161"/>
      <c r="G49" s="161"/>
      <c r="H49" s="161"/>
      <c r="I49" s="161"/>
      <c r="J49" s="161"/>
      <c r="K49" s="161"/>
      <c r="L49" s="161"/>
    </row>
    <row r="50" spans="1:12" ht="30.2" customHeight="1" x14ac:dyDescent="0.25">
      <c r="A50" s="43" t="str">
        <f>IF(F28=H28,"bitte eingeben:",IF(B49,"","Art der Modifikation:"))</f>
        <v/>
      </c>
      <c r="B50" s="168"/>
      <c r="C50" s="168"/>
      <c r="D50" s="168"/>
      <c r="E50" s="168"/>
      <c r="F50" s="168"/>
      <c r="G50" s="168"/>
      <c r="H50" s="168"/>
      <c r="I50" s="168"/>
      <c r="J50" s="168"/>
      <c r="K50" s="168"/>
      <c r="L50" s="168"/>
    </row>
    <row r="51" spans="1:12" ht="18" customHeight="1" x14ac:dyDescent="0.25">
      <c r="A51" s="66" t="s">
        <v>207</v>
      </c>
      <c r="B51" s="161" t="b">
        <f>ISBLANK(VLOOKUP(F30,Eigehalt!A3:C19,3))</f>
        <v>1</v>
      </c>
      <c r="C51" s="161"/>
      <c r="D51" s="161"/>
      <c r="E51" s="161"/>
      <c r="F51" s="161"/>
      <c r="G51" s="161"/>
      <c r="H51" s="161"/>
      <c r="I51" s="161"/>
      <c r="J51" s="161"/>
      <c r="K51" s="161"/>
      <c r="L51" s="161"/>
    </row>
    <row r="52" spans="1:12" ht="30.2" customHeight="1" x14ac:dyDescent="0.25">
      <c r="A52" s="12" t="str">
        <f>IF(F29=H29,"bitte eingeben:",IF(B51,"","Art der Modifikation:"))</f>
        <v/>
      </c>
      <c r="B52" s="168"/>
      <c r="C52" s="168"/>
      <c r="D52" s="168"/>
      <c r="E52" s="168"/>
      <c r="F52" s="168"/>
      <c r="G52" s="168"/>
      <c r="H52" s="168"/>
      <c r="I52" s="168"/>
      <c r="J52" s="168"/>
      <c r="K52" s="168"/>
      <c r="L52" s="168"/>
    </row>
    <row r="53" spans="1:12" ht="18" customHeight="1" x14ac:dyDescent="0.25">
      <c r="A53" s="66" t="s">
        <v>328</v>
      </c>
      <c r="B53" s="161" t="b">
        <f>ISBLANK(VLOOKUP(F30,Eigehalt!A12:C16,3))</f>
        <v>1</v>
      </c>
      <c r="C53" s="161"/>
      <c r="D53" s="161"/>
      <c r="E53" s="161"/>
      <c r="F53" s="161"/>
      <c r="G53" s="161"/>
      <c r="H53" s="161"/>
      <c r="I53" s="161"/>
      <c r="J53" s="161"/>
      <c r="K53" s="161"/>
      <c r="L53" s="161"/>
    </row>
    <row r="54" spans="1:12" ht="18" customHeight="1" x14ac:dyDescent="0.25">
      <c r="A54" s="42" t="s">
        <v>161</v>
      </c>
      <c r="B54" s="165" t="b">
        <f>ISBLANK(VLOOKUP(G30,Eigehalt!A12:C16,3))</f>
        <v>1</v>
      </c>
      <c r="C54" s="165"/>
      <c r="D54" s="165"/>
      <c r="E54" s="165"/>
      <c r="F54" s="165"/>
      <c r="G54" s="165"/>
      <c r="H54" s="165"/>
      <c r="I54" s="165"/>
      <c r="J54" s="165"/>
      <c r="K54" s="165"/>
      <c r="L54" s="165"/>
    </row>
    <row r="55" spans="1:12" ht="30.2" customHeight="1" x14ac:dyDescent="0.25">
      <c r="A55" s="44" t="str">
        <f>IF(G30=I30,"Berechnungsgrundlage bitte eingeben:",IF(B54,"","Art der Modifikation:"))</f>
        <v/>
      </c>
      <c r="B55" s="168"/>
      <c r="C55" s="168"/>
      <c r="D55" s="168"/>
      <c r="E55" s="168"/>
      <c r="F55" s="168"/>
      <c r="G55" s="168"/>
      <c r="H55" s="168"/>
      <c r="I55" s="168"/>
      <c r="J55" s="168"/>
      <c r="K55" s="168"/>
      <c r="L55" s="168"/>
    </row>
    <row r="56" spans="1:12" s="11" customFormat="1" ht="16.149999999999999" customHeight="1" x14ac:dyDescent="0.25">
      <c r="A56" s="49" t="s">
        <v>114</v>
      </c>
      <c r="B56" s="93"/>
      <c r="C56" s="59" t="s">
        <v>118</v>
      </c>
      <c r="D56" s="59"/>
      <c r="E56" s="59"/>
      <c r="F56" s="59"/>
      <c r="G56" s="59"/>
      <c r="H56" s="59"/>
      <c r="I56" s="59"/>
      <c r="J56" s="59"/>
      <c r="K56" s="59"/>
      <c r="L56" s="59"/>
    </row>
    <row r="57" spans="1:12" s="11" customFormat="1" ht="16.149999999999999" customHeight="1" x14ac:dyDescent="0.25">
      <c r="A57" s="49" t="s">
        <v>119</v>
      </c>
      <c r="B57" s="93">
        <v>195</v>
      </c>
      <c r="C57" s="60" t="s">
        <v>117</v>
      </c>
      <c r="D57" s="59"/>
      <c r="E57" s="59"/>
      <c r="F57" s="59"/>
      <c r="G57" s="59"/>
      <c r="H57" s="59"/>
      <c r="I57" s="59"/>
      <c r="J57" s="59"/>
      <c r="K57" s="59"/>
      <c r="L57" s="59"/>
    </row>
    <row r="58" spans="1:12" s="11" customFormat="1" ht="16.149999999999999" customHeight="1" x14ac:dyDescent="0.25">
      <c r="A58" s="49" t="s">
        <v>112</v>
      </c>
      <c r="B58" s="93">
        <v>50</v>
      </c>
      <c r="C58" s="60" t="s">
        <v>117</v>
      </c>
      <c r="D58" s="59"/>
      <c r="E58" s="59"/>
      <c r="F58" s="59"/>
      <c r="G58" s="59"/>
      <c r="H58" s="59"/>
      <c r="I58" s="59"/>
      <c r="J58" s="59"/>
      <c r="K58" s="59"/>
      <c r="L58" s="59"/>
    </row>
    <row r="59" spans="1:12" s="11" customFormat="1" ht="16.149999999999999" customHeight="1" x14ac:dyDescent="0.25">
      <c r="A59" s="49" t="s">
        <v>113</v>
      </c>
      <c r="B59" s="93">
        <v>24</v>
      </c>
      <c r="C59" s="60" t="s">
        <v>117</v>
      </c>
      <c r="D59" s="59"/>
      <c r="E59" s="59"/>
      <c r="F59" s="59"/>
      <c r="G59" s="59"/>
      <c r="H59" s="59"/>
      <c r="I59" s="59"/>
      <c r="J59" s="59"/>
      <c r="K59" s="59"/>
      <c r="L59" s="59"/>
    </row>
    <row r="60" spans="1:12" s="11" customFormat="1" ht="18" customHeight="1" x14ac:dyDescent="0.25">
      <c r="A60" s="68" t="s">
        <v>329</v>
      </c>
      <c r="B60" s="169" t="b">
        <f>ISBLANK(VLOOKUP(F31,Ballaststoffe!A3:C9,3))</f>
        <v>1</v>
      </c>
      <c r="C60" s="169"/>
      <c r="D60" s="169"/>
      <c r="E60" s="169"/>
      <c r="F60" s="169"/>
      <c r="G60" s="169"/>
      <c r="H60" s="169"/>
      <c r="I60" s="169"/>
      <c r="J60" s="169"/>
      <c r="K60" s="169"/>
      <c r="L60" s="169"/>
    </row>
    <row r="61" spans="1:12" s="11" customFormat="1" ht="18" customHeight="1" x14ac:dyDescent="0.25">
      <c r="A61" s="49" t="s">
        <v>160</v>
      </c>
      <c r="B61" s="172"/>
      <c r="C61" s="172"/>
      <c r="D61" s="172"/>
      <c r="E61" s="172"/>
      <c r="F61" s="172"/>
      <c r="G61" s="172"/>
      <c r="H61" s="172"/>
      <c r="I61" s="172"/>
      <c r="J61" s="172"/>
      <c r="K61" s="172"/>
      <c r="L61" s="172"/>
    </row>
    <row r="62" spans="1:12" s="11" customFormat="1" ht="30.2" customHeight="1" x14ac:dyDescent="0.25">
      <c r="A62" s="12" t="str">
        <f>IF(F31=H31,"bitte eingeben:",IF(B60,"","Art der Modifikation:"))</f>
        <v/>
      </c>
      <c r="B62" s="168"/>
      <c r="C62" s="168"/>
      <c r="D62" s="168"/>
      <c r="E62" s="168"/>
      <c r="F62" s="168"/>
      <c r="G62" s="168"/>
      <c r="H62" s="168"/>
      <c r="I62" s="168"/>
      <c r="J62" s="168"/>
      <c r="K62" s="168"/>
      <c r="L62" s="168"/>
    </row>
    <row r="63" spans="1:12" ht="18.75" x14ac:dyDescent="0.3">
      <c r="A63" s="79" t="s">
        <v>330</v>
      </c>
      <c r="B63" s="69"/>
      <c r="C63" s="70"/>
      <c r="D63" s="70"/>
      <c r="E63" s="71"/>
      <c r="F63" s="70"/>
      <c r="G63" s="70"/>
      <c r="H63" s="71"/>
      <c r="I63" s="69"/>
      <c r="J63" s="72"/>
      <c r="K63" s="73"/>
      <c r="L63" s="73"/>
    </row>
    <row r="64" spans="1:12" ht="18" customHeight="1" x14ac:dyDescent="0.25">
      <c r="A64" s="74" t="s">
        <v>331</v>
      </c>
      <c r="B64" s="69"/>
      <c r="C64" s="69"/>
      <c r="D64" s="69"/>
      <c r="E64" s="69"/>
      <c r="F64" s="69"/>
      <c r="G64" s="69"/>
      <c r="H64" s="69"/>
      <c r="I64" s="69"/>
      <c r="J64" s="72"/>
      <c r="K64" s="73"/>
      <c r="L64" s="73"/>
    </row>
    <row r="65" spans="1:12" x14ac:dyDescent="0.25">
      <c r="A65" s="75"/>
      <c r="B65" s="69"/>
      <c r="C65" s="69"/>
      <c r="D65" s="76"/>
      <c r="E65" s="69"/>
      <c r="F65" s="69"/>
      <c r="G65" s="69"/>
      <c r="H65" s="69"/>
      <c r="I65" s="69"/>
      <c r="J65" s="72"/>
      <c r="K65" s="73"/>
      <c r="L65" s="73"/>
    </row>
    <row r="66" spans="1:12" ht="18" customHeight="1" x14ac:dyDescent="0.25">
      <c r="A66" s="74" t="s">
        <v>332</v>
      </c>
      <c r="B66" s="69"/>
      <c r="C66" s="69"/>
      <c r="D66" s="69"/>
      <c r="E66" s="69"/>
      <c r="F66" s="69"/>
      <c r="G66" s="69"/>
      <c r="H66" s="69"/>
      <c r="I66" s="69"/>
      <c r="J66" s="72"/>
      <c r="K66" s="73"/>
      <c r="L66" s="73"/>
    </row>
    <row r="67" spans="1:12" ht="30.2" customHeight="1" x14ac:dyDescent="0.25">
      <c r="A67" s="77" t="str">
        <f>IF(Ergebnisse!G32=Ergebnisse!G20-1,"bitte eingeben:","")</f>
        <v/>
      </c>
      <c r="B67" s="167"/>
      <c r="C67" s="167"/>
      <c r="D67" s="167"/>
      <c r="E67" s="167"/>
      <c r="F67" s="167"/>
      <c r="G67" s="167"/>
      <c r="H67" s="167"/>
      <c r="I67" s="167"/>
      <c r="J67" s="167"/>
      <c r="K67" s="167"/>
      <c r="L67" s="167"/>
    </row>
    <row r="68" spans="1:12" ht="18" customHeight="1" x14ac:dyDescent="0.25">
      <c r="A68" s="74" t="s">
        <v>334</v>
      </c>
      <c r="B68" s="69"/>
      <c r="C68" s="69"/>
      <c r="D68" s="69"/>
      <c r="E68" s="69"/>
      <c r="F68" s="69"/>
      <c r="G68" s="69"/>
      <c r="H68" s="69"/>
      <c r="I68" s="69"/>
      <c r="J68" s="72"/>
      <c r="K68" s="73"/>
      <c r="L68" s="73"/>
    </row>
    <row r="69" spans="1:12" ht="18" customHeight="1" x14ac:dyDescent="0.25">
      <c r="A69" s="74" t="s">
        <v>333</v>
      </c>
      <c r="B69" s="69"/>
      <c r="C69" s="69"/>
      <c r="D69" s="69"/>
      <c r="E69" s="69"/>
      <c r="F69" s="69"/>
      <c r="G69" s="69"/>
      <c r="H69" s="69"/>
      <c r="I69" s="69"/>
      <c r="J69" s="72"/>
      <c r="K69" s="73"/>
      <c r="L69" s="73"/>
    </row>
    <row r="70" spans="1:12" ht="30.2" customHeight="1" x14ac:dyDescent="0.25">
      <c r="A70" s="77" t="str">
        <f>IF(OR(Ergebnisse!H32=Ergebnisse!H20-1,Ergebnisse!I32=Ergebnisse!I20-1),"bitte eingeben:","")</f>
        <v/>
      </c>
      <c r="B70" s="167"/>
      <c r="C70" s="167"/>
      <c r="D70" s="167"/>
      <c r="E70" s="167"/>
      <c r="F70" s="167"/>
      <c r="G70" s="167"/>
      <c r="H70" s="167"/>
      <c r="I70" s="167"/>
      <c r="J70" s="167"/>
      <c r="K70" s="167"/>
      <c r="L70" s="167"/>
    </row>
    <row r="71" spans="1:12" ht="18" customHeight="1" x14ac:dyDescent="0.25">
      <c r="A71" s="74" t="s">
        <v>335</v>
      </c>
      <c r="B71" s="78"/>
      <c r="C71" s="78"/>
      <c r="D71" s="78"/>
      <c r="E71" s="78"/>
      <c r="F71" s="78"/>
      <c r="G71" s="78"/>
      <c r="H71" s="78"/>
      <c r="I71" s="78"/>
      <c r="J71" s="72"/>
      <c r="K71" s="73"/>
      <c r="L71" s="73"/>
    </row>
    <row r="72" spans="1:12" ht="30.2" customHeight="1" x14ac:dyDescent="0.25">
      <c r="A72" s="77" t="str">
        <f>IF(Ergebnisse!J32=Ergebnisse!J20-1,"bitte eingeben:","")</f>
        <v/>
      </c>
      <c r="B72" s="173"/>
      <c r="C72" s="173"/>
      <c r="D72" s="173"/>
      <c r="E72" s="173"/>
      <c r="F72" s="173"/>
      <c r="G72" s="173"/>
      <c r="H72" s="173"/>
      <c r="I72" s="173"/>
      <c r="J72" s="173"/>
      <c r="K72" s="173"/>
      <c r="L72" s="173"/>
    </row>
    <row r="73" spans="1:12" ht="18" customHeight="1" x14ac:dyDescent="0.25">
      <c r="A73" s="74" t="s">
        <v>336</v>
      </c>
      <c r="B73" s="78"/>
      <c r="C73" s="78"/>
      <c r="D73" s="78"/>
      <c r="E73" s="78"/>
      <c r="F73" s="78"/>
      <c r="G73" s="78"/>
      <c r="H73" s="78"/>
      <c r="I73" s="78"/>
      <c r="J73" s="72"/>
      <c r="K73" s="73"/>
      <c r="L73" s="73"/>
    </row>
    <row r="74" spans="1:12" ht="30.2" customHeight="1" x14ac:dyDescent="0.25">
      <c r="A74" s="77" t="str">
        <f>IF(Ergebnisse!K32=Ergebnisse!K20-1,"bitte eingeben:","")</f>
        <v/>
      </c>
      <c r="B74" s="167"/>
      <c r="C74" s="167"/>
      <c r="D74" s="167"/>
      <c r="E74" s="167"/>
      <c r="F74" s="167"/>
      <c r="G74" s="167"/>
      <c r="H74" s="167"/>
      <c r="I74" s="167"/>
      <c r="J74" s="167"/>
      <c r="K74" s="167"/>
      <c r="L74" s="167"/>
    </row>
    <row r="75" spans="1:12" ht="18" customHeight="1" x14ac:dyDescent="0.25">
      <c r="A75" s="74" t="s">
        <v>337</v>
      </c>
      <c r="B75" s="69"/>
      <c r="C75" s="69"/>
      <c r="D75" s="69"/>
      <c r="E75" s="69"/>
      <c r="F75" s="69"/>
      <c r="G75" s="69"/>
      <c r="H75" s="69"/>
      <c r="I75" s="69"/>
      <c r="J75" s="72"/>
      <c r="K75" s="73"/>
      <c r="L75" s="73"/>
    </row>
    <row r="76" spans="1:12" ht="30.2" customHeight="1" x14ac:dyDescent="0.25">
      <c r="A76" s="77" t="str">
        <f>IF(Ergebnisse!F32=Ergebnisse!F20-1,"bitte eingeben:","")</f>
        <v/>
      </c>
      <c r="B76" s="167"/>
      <c r="C76" s="167"/>
      <c r="D76" s="167"/>
      <c r="E76" s="167"/>
      <c r="F76" s="167"/>
      <c r="G76" s="167"/>
      <c r="H76" s="167"/>
      <c r="I76" s="167"/>
      <c r="J76" s="167"/>
      <c r="K76" s="167"/>
      <c r="L76" s="167"/>
    </row>
  </sheetData>
  <sheetProtection algorithmName="SHA-512" hashValue="13c36E/t6vl3slA+IRYJde48Ti1PrHQmMpftC5rFuTwhgGFYpWGKvp0riEUfb1r+ErgDZwZujav6CSCoMZZ33g==" saltValue="kEsb7bZmnDK+TALvAv+J4w==" spinCount="100000" sheet="1" objects="1" scenarios="1"/>
  <mergeCells count="43">
    <mergeCell ref="B72:L72"/>
    <mergeCell ref="B49:L49"/>
    <mergeCell ref="B50:L50"/>
    <mergeCell ref="A10:L10"/>
    <mergeCell ref="D1:F1"/>
    <mergeCell ref="D2:F2"/>
    <mergeCell ref="D3:F3"/>
    <mergeCell ref="A7:L7"/>
    <mergeCell ref="A8:L8"/>
    <mergeCell ref="A9:L9"/>
    <mergeCell ref="A14:L14"/>
    <mergeCell ref="A15:L15"/>
    <mergeCell ref="A16:L16"/>
    <mergeCell ref="A11:L11"/>
    <mergeCell ref="A12:L12"/>
    <mergeCell ref="A13:L13"/>
    <mergeCell ref="B76:L76"/>
    <mergeCell ref="B62:L62"/>
    <mergeCell ref="B36:L36"/>
    <mergeCell ref="B37:L37"/>
    <mergeCell ref="B38:L38"/>
    <mergeCell ref="B53:L53"/>
    <mergeCell ref="B54:L54"/>
    <mergeCell ref="B41:L41"/>
    <mergeCell ref="B55:L55"/>
    <mergeCell ref="B60:L60"/>
    <mergeCell ref="B74:L74"/>
    <mergeCell ref="B67:L67"/>
    <mergeCell ref="B70:L70"/>
    <mergeCell ref="B51:L51"/>
    <mergeCell ref="B61:L61"/>
    <mergeCell ref="B52:L52"/>
    <mergeCell ref="B40:L40"/>
    <mergeCell ref="B48:L48"/>
    <mergeCell ref="H21:I21"/>
    <mergeCell ref="B42:L42"/>
    <mergeCell ref="B43:L43"/>
    <mergeCell ref="B39:L39"/>
    <mergeCell ref="B44:L44"/>
    <mergeCell ref="B45:L45"/>
    <mergeCell ref="B46:L46"/>
    <mergeCell ref="B47:L47"/>
    <mergeCell ref="B33:E33"/>
  </mergeCells>
  <phoneticPr fontId="0" type="noConversion"/>
  <conditionalFormatting sqref="A61">
    <cfRule type="expression" dxfId="39" priority="63" stopIfTrue="1">
      <formula>$F$31-$H$31&lt;=0</formula>
    </cfRule>
  </conditionalFormatting>
  <conditionalFormatting sqref="B46">
    <cfRule type="expression" dxfId="38" priority="69" stopIfTrue="1">
      <formula>OR($F$26-$H$26=0,NOT(B44))</formula>
    </cfRule>
  </conditionalFormatting>
  <conditionalFormatting sqref="B67:H67">
    <cfRule type="expression" dxfId="37" priority="17" stopIfTrue="1">
      <formula>$G$20-$G$32=1</formula>
    </cfRule>
  </conditionalFormatting>
  <conditionalFormatting sqref="B70:I70">
    <cfRule type="expression" dxfId="36" priority="16" stopIfTrue="1">
      <formula>OR($I$32-5=0,$H$32-5=0)</formula>
    </cfRule>
  </conditionalFormatting>
  <conditionalFormatting sqref="B72:I72">
    <cfRule type="expression" dxfId="35" priority="15" stopIfTrue="1">
      <formula>$J$20-$J$32=1</formula>
    </cfRule>
  </conditionalFormatting>
  <conditionalFormatting sqref="B74:I74">
    <cfRule type="expression" dxfId="34" priority="13" stopIfTrue="1">
      <formula>$K$20-$K$32=1</formula>
    </cfRule>
  </conditionalFormatting>
  <conditionalFormatting sqref="B76:I76">
    <cfRule type="expression" dxfId="33" priority="14" stopIfTrue="1">
      <formula>$F$20-$F$32=1</formula>
    </cfRule>
  </conditionalFormatting>
  <conditionalFormatting sqref="B37:L37">
    <cfRule type="expression" dxfId="32" priority="11" stopIfTrue="1">
      <formula>OR($F$22-$H$22=0,NOT(B36))</formula>
    </cfRule>
  </conditionalFormatting>
  <conditionalFormatting sqref="B39:L39">
    <cfRule type="expression" dxfId="31" priority="10" stopIfTrue="1">
      <formula>OR($F$23-$H$23=0,NOT(B38))</formula>
    </cfRule>
  </conditionalFormatting>
  <conditionalFormatting sqref="B41:L41">
    <cfRule type="expression" dxfId="30" priority="9" stopIfTrue="1">
      <formula>OR($F$24-$H$24=0,NOT(B40))</formula>
    </cfRule>
  </conditionalFormatting>
  <conditionalFormatting sqref="B43:L43">
    <cfRule type="expression" dxfId="29" priority="2" stopIfTrue="1">
      <formula>OR($F$25-$H$25=0,NOT(B42))</formula>
    </cfRule>
  </conditionalFormatting>
  <conditionalFormatting sqref="B48:L48">
    <cfRule type="expression" dxfId="28" priority="12" stopIfTrue="1">
      <formula>OR($F$27-$H$27=0,NOT(B47))</formula>
    </cfRule>
  </conditionalFormatting>
  <conditionalFormatting sqref="B50:L50">
    <cfRule type="expression" dxfId="27" priority="8" stopIfTrue="1">
      <formula>OR($F$28-$H$28=0,NOT(B49))</formula>
    </cfRule>
  </conditionalFormatting>
  <conditionalFormatting sqref="B52:L52">
    <cfRule type="expression" dxfId="26" priority="7" stopIfTrue="1">
      <formula>OR($F$29-$H$29=0,NOT(B51))</formula>
    </cfRule>
  </conditionalFormatting>
  <conditionalFormatting sqref="B55:L55">
    <cfRule type="expression" dxfId="25" priority="6" stopIfTrue="1">
      <formula>OR($G$30-$I$30=0,NOT(B54))</formula>
    </cfRule>
  </conditionalFormatting>
  <conditionalFormatting sqref="B62:L62">
    <cfRule type="expression" dxfId="24" priority="1" stopIfTrue="1">
      <formula>OR($F$31-$H$31=0,NOT(B60))</formula>
    </cfRule>
  </conditionalFormatting>
  <conditionalFormatting sqref="F22">
    <cfRule type="expression" dxfId="23" priority="38" stopIfTrue="1">
      <formula>$F$22-$H$22=1</formula>
    </cfRule>
  </conditionalFormatting>
  <conditionalFormatting sqref="F23">
    <cfRule type="expression" dxfId="22" priority="39" stopIfTrue="1">
      <formula>$F$23-$H$23=1</formula>
    </cfRule>
  </conditionalFormatting>
  <conditionalFormatting sqref="F24">
    <cfRule type="expression" dxfId="21" priority="40" stopIfTrue="1">
      <formula>$F$24-$H$24=1</formula>
    </cfRule>
  </conditionalFormatting>
  <conditionalFormatting sqref="F25">
    <cfRule type="expression" dxfId="20" priority="4" stopIfTrue="1">
      <formula>$F$25-$H$25=1</formula>
    </cfRule>
  </conditionalFormatting>
  <conditionalFormatting sqref="F26">
    <cfRule type="expression" dxfId="19" priority="45" stopIfTrue="1">
      <formula>$F$26-$H$26=1</formula>
    </cfRule>
  </conditionalFormatting>
  <conditionalFormatting sqref="F27 F22:F24">
    <cfRule type="expression" dxfId="18" priority="43" stopIfTrue="1">
      <formula>6-F22=0</formula>
    </cfRule>
  </conditionalFormatting>
  <conditionalFormatting sqref="F27">
    <cfRule type="expression" dxfId="17" priority="41" stopIfTrue="1">
      <formula>$F$27-$H$27=1</formula>
    </cfRule>
  </conditionalFormatting>
  <conditionalFormatting sqref="F28">
    <cfRule type="expression" dxfId="16" priority="42" stopIfTrue="1">
      <formula>$F$28-$H$28=1</formula>
    </cfRule>
    <cfRule type="expression" dxfId="15" priority="44" stopIfTrue="1">
      <formula>8-F28=0</formula>
    </cfRule>
  </conditionalFormatting>
  <conditionalFormatting sqref="F29">
    <cfRule type="expression" dxfId="14" priority="59" stopIfTrue="1">
      <formula>$F$29-$H$29=1</formula>
    </cfRule>
  </conditionalFormatting>
  <conditionalFormatting sqref="F30">
    <cfRule type="expression" dxfId="13" priority="57" stopIfTrue="1">
      <formula>$F$30-$H$30=1</formula>
    </cfRule>
    <cfRule type="expression" dxfId="12" priority="58" stopIfTrue="1">
      <formula>F30-H30=1</formula>
    </cfRule>
  </conditionalFormatting>
  <conditionalFormatting sqref="F31">
    <cfRule type="expression" dxfId="11" priority="60" stopIfTrue="1">
      <formula>$F$31-$H$31=1</formula>
    </cfRule>
  </conditionalFormatting>
  <conditionalFormatting sqref="F32:F33">
    <cfRule type="expression" dxfId="10" priority="31" stopIfTrue="1">
      <formula>$F$32-$F$20=0</formula>
    </cfRule>
  </conditionalFormatting>
  <conditionalFormatting sqref="G31">
    <cfRule type="cellIs" dxfId="9" priority="37" stopIfTrue="1" operator="equal">
      <formula>10</formula>
    </cfRule>
  </conditionalFormatting>
  <conditionalFormatting sqref="G32:G33">
    <cfRule type="expression" dxfId="8" priority="22" stopIfTrue="1">
      <formula>G$32-8=0</formula>
    </cfRule>
  </conditionalFormatting>
  <conditionalFormatting sqref="H22:H26">
    <cfRule type="cellIs" dxfId="7" priority="3" stopIfTrue="1" operator="equal">
      <formula>6</formula>
    </cfRule>
  </conditionalFormatting>
  <conditionalFormatting sqref="H29:H30">
    <cfRule type="cellIs" dxfId="6" priority="32" stopIfTrue="1" operator="equal">
      <formula>6</formula>
    </cfRule>
  </conditionalFormatting>
  <conditionalFormatting sqref="H32:H33">
    <cfRule type="expression" dxfId="5" priority="23" stopIfTrue="1">
      <formula>I$32-6=0</formula>
    </cfRule>
  </conditionalFormatting>
  <conditionalFormatting sqref="I22:I30">
    <cfRule type="cellIs" dxfId="4" priority="33" stopIfTrue="1" operator="equal">
      <formula>11</formula>
    </cfRule>
  </conditionalFormatting>
  <conditionalFormatting sqref="I32:I33">
    <cfRule type="expression" dxfId="3" priority="21" stopIfTrue="1">
      <formula>I$32-6=0</formula>
    </cfRule>
  </conditionalFormatting>
  <conditionalFormatting sqref="J32:J33">
    <cfRule type="expression" dxfId="2" priority="20" stopIfTrue="1">
      <formula>J$32-4=0</formula>
    </cfRule>
  </conditionalFormatting>
  <conditionalFormatting sqref="K32:K33">
    <cfRule type="expression" dxfId="1" priority="19" stopIfTrue="1">
      <formula>K$32-11=0</formula>
    </cfRule>
  </conditionalFormatting>
  <conditionalFormatting sqref="L32:L33">
    <cfRule type="expression" dxfId="0" priority="18" stopIfTrue="1">
      <formula>L$32-8=0</formula>
    </cfRule>
  </conditionalFormatting>
  <hyperlinks>
    <hyperlink ref="B4" r:id="rId1" xr:uid="{00000000-0004-0000-0800-000000000000}"/>
  </hyperlinks>
  <pageMargins left="0.59055118110236227" right="0.59055118110236227" top="0.39370078740157483" bottom="0.39370078740157483" header="0.19685039370078741" footer="0.1968503937007874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9" max="16383" man="1"/>
    <brk id="33" max="16383" man="1"/>
    <brk id="5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28575</xdr:colOff>
                    <xdr:row>35</xdr:row>
                    <xdr:rowOff>9525</xdr:rowOff>
                  </from>
                  <to>
                    <xdr:col>9</xdr:col>
                    <xdr:colOff>600075</xdr:colOff>
                    <xdr:row>36</xdr:row>
                    <xdr:rowOff>0</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28575</xdr:colOff>
                    <xdr:row>37</xdr:row>
                    <xdr:rowOff>19050</xdr:rowOff>
                  </from>
                  <to>
                    <xdr:col>9</xdr:col>
                    <xdr:colOff>600075</xdr:colOff>
                    <xdr:row>38</xdr:row>
                    <xdr:rowOff>0</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28575</xdr:colOff>
                    <xdr:row>39</xdr:row>
                    <xdr:rowOff>9525</xdr:rowOff>
                  </from>
                  <to>
                    <xdr:col>9</xdr:col>
                    <xdr:colOff>600075</xdr:colOff>
                    <xdr:row>40</xdr:row>
                    <xdr:rowOff>0</xdr:rowOff>
                  </to>
                </anchor>
              </controlPr>
            </control>
          </mc:Choice>
        </mc:AlternateContent>
        <mc:AlternateContent xmlns:mc="http://schemas.openxmlformats.org/markup-compatibility/2006">
          <mc:Choice Requires="x14">
            <control shapeId="2098" r:id="rId8" name="Drop Down 50">
              <controlPr locked="0" defaultSize="0" autoLine="0" autoPict="0">
                <anchor moveWithCells="1">
                  <from>
                    <xdr:col>1</xdr:col>
                    <xdr:colOff>28575</xdr:colOff>
                    <xdr:row>43</xdr:row>
                    <xdr:rowOff>9525</xdr:rowOff>
                  </from>
                  <to>
                    <xdr:col>9</xdr:col>
                    <xdr:colOff>600075</xdr:colOff>
                    <xdr:row>44</xdr:row>
                    <xdr:rowOff>0</xdr:rowOff>
                  </to>
                </anchor>
              </controlPr>
            </control>
          </mc:Choice>
        </mc:AlternateContent>
        <mc:AlternateContent xmlns:mc="http://schemas.openxmlformats.org/markup-compatibility/2006">
          <mc:Choice Requires="x14">
            <control shapeId="2099" r:id="rId9" name="Drop Down 51">
              <controlPr locked="0" defaultSize="0" autoLine="0" autoPict="0">
                <anchor moveWithCells="1">
                  <from>
                    <xdr:col>1</xdr:col>
                    <xdr:colOff>28575</xdr:colOff>
                    <xdr:row>46</xdr:row>
                    <xdr:rowOff>9525</xdr:rowOff>
                  </from>
                  <to>
                    <xdr:col>9</xdr:col>
                    <xdr:colOff>600075</xdr:colOff>
                    <xdr:row>47</xdr:row>
                    <xdr:rowOff>0</xdr:rowOff>
                  </to>
                </anchor>
              </controlPr>
            </control>
          </mc:Choice>
        </mc:AlternateContent>
        <mc:AlternateContent xmlns:mc="http://schemas.openxmlformats.org/markup-compatibility/2006">
          <mc:Choice Requires="x14">
            <control shapeId="2100" r:id="rId10" name="Drop Down 52">
              <controlPr locked="0" defaultSize="0" autoLine="0" autoPict="0">
                <anchor moveWithCells="1">
                  <from>
                    <xdr:col>1</xdr:col>
                    <xdr:colOff>28575</xdr:colOff>
                    <xdr:row>48</xdr:row>
                    <xdr:rowOff>9525</xdr:rowOff>
                  </from>
                  <to>
                    <xdr:col>9</xdr:col>
                    <xdr:colOff>600075</xdr:colOff>
                    <xdr:row>49</xdr:row>
                    <xdr:rowOff>0</xdr:rowOff>
                  </to>
                </anchor>
              </controlPr>
            </control>
          </mc:Choice>
        </mc:AlternateContent>
        <mc:AlternateContent xmlns:mc="http://schemas.openxmlformats.org/markup-compatibility/2006">
          <mc:Choice Requires="x14">
            <control shapeId="2101" r:id="rId11" name="Drop Down 53">
              <controlPr locked="0" defaultSize="0" autoLine="0" autoPict="0">
                <anchor moveWithCells="1">
                  <from>
                    <xdr:col>1</xdr:col>
                    <xdr:colOff>28575</xdr:colOff>
                    <xdr:row>50</xdr:row>
                    <xdr:rowOff>9525</xdr:rowOff>
                  </from>
                  <to>
                    <xdr:col>9</xdr:col>
                    <xdr:colOff>600075</xdr:colOff>
                    <xdr:row>51</xdr:row>
                    <xdr:rowOff>0</xdr:rowOff>
                  </to>
                </anchor>
              </controlPr>
            </control>
          </mc:Choice>
        </mc:AlternateContent>
        <mc:AlternateContent xmlns:mc="http://schemas.openxmlformats.org/markup-compatibility/2006">
          <mc:Choice Requires="x14">
            <control shapeId="2119" r:id="rId12" name="Drop Down 71">
              <controlPr locked="0" defaultSize="0" autoLine="0" autoPict="0">
                <anchor moveWithCells="1">
                  <from>
                    <xdr:col>1</xdr:col>
                    <xdr:colOff>28575</xdr:colOff>
                    <xdr:row>52</xdr:row>
                    <xdr:rowOff>9525</xdr:rowOff>
                  </from>
                  <to>
                    <xdr:col>9</xdr:col>
                    <xdr:colOff>600075</xdr:colOff>
                    <xdr:row>53</xdr:row>
                    <xdr:rowOff>0</xdr:rowOff>
                  </to>
                </anchor>
              </controlPr>
            </control>
          </mc:Choice>
        </mc:AlternateContent>
        <mc:AlternateContent xmlns:mc="http://schemas.openxmlformats.org/markup-compatibility/2006">
          <mc:Choice Requires="x14">
            <control shapeId="2132" r:id="rId13" name="Drop Down 84">
              <controlPr locked="0" defaultSize="0" autoLine="0" autoPict="0">
                <anchor moveWithCells="1">
                  <from>
                    <xdr:col>1</xdr:col>
                    <xdr:colOff>28575</xdr:colOff>
                    <xdr:row>44</xdr:row>
                    <xdr:rowOff>9525</xdr:rowOff>
                  </from>
                  <to>
                    <xdr:col>9</xdr:col>
                    <xdr:colOff>600075</xdr:colOff>
                    <xdr:row>45</xdr:row>
                    <xdr:rowOff>0</xdr:rowOff>
                  </to>
                </anchor>
              </controlPr>
            </control>
          </mc:Choice>
        </mc:AlternateContent>
        <mc:AlternateContent xmlns:mc="http://schemas.openxmlformats.org/markup-compatibility/2006">
          <mc:Choice Requires="x14">
            <control shapeId="2133" r:id="rId14" name="Drop Down 85">
              <controlPr locked="0" defaultSize="0" autoLine="0" autoPict="0">
                <anchor moveWithCells="1">
                  <from>
                    <xdr:col>1</xdr:col>
                    <xdr:colOff>28575</xdr:colOff>
                    <xdr:row>53</xdr:row>
                    <xdr:rowOff>9525</xdr:rowOff>
                  </from>
                  <to>
                    <xdr:col>9</xdr:col>
                    <xdr:colOff>600075</xdr:colOff>
                    <xdr:row>54</xdr:row>
                    <xdr:rowOff>0</xdr:rowOff>
                  </to>
                </anchor>
              </controlPr>
            </control>
          </mc:Choice>
        </mc:AlternateContent>
        <mc:AlternateContent xmlns:mc="http://schemas.openxmlformats.org/markup-compatibility/2006">
          <mc:Choice Requires="x14">
            <control shapeId="2139" r:id="rId15" name="Drop Down 91">
              <controlPr locked="0" defaultSize="0" autoLine="0" autoPict="0">
                <anchor moveWithCells="1">
                  <from>
                    <xdr:col>9</xdr:col>
                    <xdr:colOff>9525</xdr:colOff>
                    <xdr:row>16</xdr:row>
                    <xdr:rowOff>28575</xdr:rowOff>
                  </from>
                  <to>
                    <xdr:col>10</xdr:col>
                    <xdr:colOff>133350</xdr:colOff>
                    <xdr:row>16</xdr:row>
                    <xdr:rowOff>304800</xdr:rowOff>
                  </to>
                </anchor>
              </controlPr>
            </control>
          </mc:Choice>
        </mc:AlternateContent>
        <mc:AlternateContent xmlns:mc="http://schemas.openxmlformats.org/markup-compatibility/2006">
          <mc:Choice Requires="x14">
            <control shapeId="2140" r:id="rId16" name="Drop Down 92">
              <controlPr locked="0" defaultSize="0" autoLine="0" autoPict="0">
                <anchor moveWithCells="1">
                  <from>
                    <xdr:col>1</xdr:col>
                    <xdr:colOff>28575</xdr:colOff>
                    <xdr:row>59</xdr:row>
                    <xdr:rowOff>9525</xdr:rowOff>
                  </from>
                  <to>
                    <xdr:col>9</xdr:col>
                    <xdr:colOff>600075</xdr:colOff>
                    <xdr:row>60</xdr:row>
                    <xdr:rowOff>0</xdr:rowOff>
                  </to>
                </anchor>
              </controlPr>
            </control>
          </mc:Choice>
        </mc:AlternateContent>
        <mc:AlternateContent xmlns:mc="http://schemas.openxmlformats.org/markup-compatibility/2006">
          <mc:Choice Requires="x14">
            <control shapeId="2141" r:id="rId17" name="Drop Down 93">
              <controlPr locked="0" defaultSize="0" autoLine="0" autoPict="0">
                <anchor moveWithCells="1">
                  <from>
                    <xdr:col>1</xdr:col>
                    <xdr:colOff>9525</xdr:colOff>
                    <xdr:row>63</xdr:row>
                    <xdr:rowOff>9525</xdr:rowOff>
                  </from>
                  <to>
                    <xdr:col>2</xdr:col>
                    <xdr:colOff>266700</xdr:colOff>
                    <xdr:row>64</xdr:row>
                    <xdr:rowOff>0</xdr:rowOff>
                  </to>
                </anchor>
              </controlPr>
            </control>
          </mc:Choice>
        </mc:AlternateContent>
        <mc:AlternateContent xmlns:mc="http://schemas.openxmlformats.org/markup-compatibility/2006">
          <mc:Choice Requires="x14">
            <control shapeId="2142" r:id="rId18" name="Drop Down 94">
              <controlPr locked="0" defaultSize="0" autoLine="0" autoPict="0">
                <anchor moveWithCells="1">
                  <from>
                    <xdr:col>1</xdr:col>
                    <xdr:colOff>9525</xdr:colOff>
                    <xdr:row>65</xdr:row>
                    <xdr:rowOff>9525</xdr:rowOff>
                  </from>
                  <to>
                    <xdr:col>9</xdr:col>
                    <xdr:colOff>600075</xdr:colOff>
                    <xdr:row>66</xdr:row>
                    <xdr:rowOff>0</xdr:rowOff>
                  </to>
                </anchor>
              </controlPr>
            </control>
          </mc:Choice>
        </mc:AlternateContent>
        <mc:AlternateContent xmlns:mc="http://schemas.openxmlformats.org/markup-compatibility/2006">
          <mc:Choice Requires="x14">
            <control shapeId="2143" r:id="rId19" name="Drop Down 95">
              <controlPr locked="0" defaultSize="0" autoLine="0" autoPict="0">
                <anchor moveWithCells="1">
                  <from>
                    <xdr:col>1</xdr:col>
                    <xdr:colOff>28575</xdr:colOff>
                    <xdr:row>67</xdr:row>
                    <xdr:rowOff>0</xdr:rowOff>
                  </from>
                  <to>
                    <xdr:col>9</xdr:col>
                    <xdr:colOff>600075</xdr:colOff>
                    <xdr:row>67</xdr:row>
                    <xdr:rowOff>219075</xdr:rowOff>
                  </to>
                </anchor>
              </controlPr>
            </control>
          </mc:Choice>
        </mc:AlternateContent>
        <mc:AlternateContent xmlns:mc="http://schemas.openxmlformats.org/markup-compatibility/2006">
          <mc:Choice Requires="x14">
            <control shapeId="2144" r:id="rId20" name="Drop Down 96">
              <controlPr locked="0" defaultSize="0" autoLine="0" autoPict="0">
                <anchor moveWithCells="1">
                  <from>
                    <xdr:col>1</xdr:col>
                    <xdr:colOff>9525</xdr:colOff>
                    <xdr:row>68</xdr:row>
                    <xdr:rowOff>19050</xdr:rowOff>
                  </from>
                  <to>
                    <xdr:col>9</xdr:col>
                    <xdr:colOff>600075</xdr:colOff>
                    <xdr:row>69</xdr:row>
                    <xdr:rowOff>0</xdr:rowOff>
                  </to>
                </anchor>
              </controlPr>
            </control>
          </mc:Choice>
        </mc:AlternateContent>
        <mc:AlternateContent xmlns:mc="http://schemas.openxmlformats.org/markup-compatibility/2006">
          <mc:Choice Requires="x14">
            <control shapeId="2145" r:id="rId21" name="Drop Down 97">
              <controlPr locked="0" defaultSize="0" autoLine="0" autoPict="0">
                <anchor moveWithCells="1">
                  <from>
                    <xdr:col>1</xdr:col>
                    <xdr:colOff>9525</xdr:colOff>
                    <xdr:row>70</xdr:row>
                    <xdr:rowOff>9525</xdr:rowOff>
                  </from>
                  <to>
                    <xdr:col>9</xdr:col>
                    <xdr:colOff>600075</xdr:colOff>
                    <xdr:row>71</xdr:row>
                    <xdr:rowOff>0</xdr:rowOff>
                  </to>
                </anchor>
              </controlPr>
            </control>
          </mc:Choice>
        </mc:AlternateContent>
        <mc:AlternateContent xmlns:mc="http://schemas.openxmlformats.org/markup-compatibility/2006">
          <mc:Choice Requires="x14">
            <control shapeId="2146" r:id="rId22" name="Drop Down 98">
              <controlPr locked="0" defaultSize="0" autoLine="0" autoPict="0">
                <anchor moveWithCells="1">
                  <from>
                    <xdr:col>1</xdr:col>
                    <xdr:colOff>9525</xdr:colOff>
                    <xdr:row>72</xdr:row>
                    <xdr:rowOff>0</xdr:rowOff>
                  </from>
                  <to>
                    <xdr:col>9</xdr:col>
                    <xdr:colOff>600075</xdr:colOff>
                    <xdr:row>72</xdr:row>
                    <xdr:rowOff>219075</xdr:rowOff>
                  </to>
                </anchor>
              </controlPr>
            </control>
          </mc:Choice>
        </mc:AlternateContent>
        <mc:AlternateContent xmlns:mc="http://schemas.openxmlformats.org/markup-compatibility/2006">
          <mc:Choice Requires="x14">
            <control shapeId="2147" r:id="rId23" name="Drop Down 99">
              <controlPr locked="0" defaultSize="0" autoLine="0" autoPict="0">
                <anchor moveWithCells="1">
                  <from>
                    <xdr:col>1</xdr:col>
                    <xdr:colOff>9525</xdr:colOff>
                    <xdr:row>74</xdr:row>
                    <xdr:rowOff>9525</xdr:rowOff>
                  </from>
                  <to>
                    <xdr:col>9</xdr:col>
                    <xdr:colOff>600075</xdr:colOff>
                    <xdr:row>75</xdr:row>
                    <xdr:rowOff>0</xdr:rowOff>
                  </to>
                </anchor>
              </controlPr>
            </control>
          </mc:Choice>
        </mc:AlternateContent>
        <mc:AlternateContent xmlns:mc="http://schemas.openxmlformats.org/markup-compatibility/2006">
          <mc:Choice Requires="x14">
            <control shapeId="2148" r:id="rId24" name="Drop Down 100">
              <controlPr locked="0" defaultSize="0" autoLine="0" autoPict="0">
                <anchor moveWithCells="1">
                  <from>
                    <xdr:col>1</xdr:col>
                    <xdr:colOff>28575</xdr:colOff>
                    <xdr:row>41</xdr:row>
                    <xdr:rowOff>19050</xdr:rowOff>
                  </from>
                  <to>
                    <xdr:col>9</xdr:col>
                    <xdr:colOff>600075</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10</vt:i4>
      </vt:variant>
    </vt:vector>
  </HeadingPairs>
  <TitlesOfParts>
    <vt:vector size="31" baseType="lpstr">
      <vt:lpstr>Hints1</vt:lpstr>
      <vt:lpstr>Reporting</vt:lpstr>
      <vt:lpstr>Auswertung</vt:lpstr>
      <vt:lpstr>Datenübernahme</vt:lpstr>
      <vt:lpstr>Signifikanz</vt:lpstr>
      <vt:lpstr>Ausfüllhinweise</vt:lpstr>
      <vt:lpstr>Kontakt</vt:lpstr>
      <vt:lpstr>Teilnehmerdaten</vt:lpstr>
      <vt:lpstr>Ergebnisse</vt:lpstr>
      <vt:lpstr>Mitteilungen</vt:lpstr>
      <vt:lpstr>Fett_gesaettigt</vt:lpstr>
      <vt:lpstr>Elemente</vt:lpstr>
      <vt:lpstr>Wasser</vt:lpstr>
      <vt:lpstr>Rohprotein</vt:lpstr>
      <vt:lpstr>Fett</vt:lpstr>
      <vt:lpstr>Asche</vt:lpstr>
      <vt:lpstr>Kochsalz</vt:lpstr>
      <vt:lpstr>Cholesterin</vt:lpstr>
      <vt:lpstr>Gesamtsterine</vt:lpstr>
      <vt:lpstr>Eigehalt</vt:lpstr>
      <vt:lpstr>Ballaststoffe</vt:lpstr>
      <vt:lpstr>Auswertung!_ftn1</vt:lpstr>
      <vt:lpstr>Hints1!_ftnref1</vt:lpstr>
      <vt:lpstr>Datenübernahme!Druckbereich</vt:lpstr>
      <vt:lpstr>Ergebnisse!Druckbereich</vt:lpstr>
      <vt:lpstr>Signifikanz!Druckbereich</vt:lpstr>
      <vt:lpstr>Ergebnisse!Drucktitel</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2023-06-23T17:23:57Z</cp:lastPrinted>
  <dcterms:created xsi:type="dcterms:W3CDTF">2005-02-14T18:41:01Z</dcterms:created>
  <dcterms:modified xsi:type="dcterms:W3CDTF">2023-06-25T14:59:53Z</dcterms:modified>
</cp:coreProperties>
</file>