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E53B2FBD-46FE-4F31-9B46-71A233D581B3}" xr6:coauthVersionLast="47" xr6:coauthVersionMax="47" xr10:uidLastSave="{00000000-0000-0000-0000-000000000000}"/>
  <workbookProtection workbookAlgorithmName="SHA-512" workbookHashValue="qIcOO6cbt9dtOOevjd7bUF/plg5gJ8HjtNUVy1jprLAMylSOSsylYd0dX/XluLjUfabYTMdiuBVcSrvj2ZWx6g==" workbookSaltValue="H27U58irjPDx6tFSFSGhfg==" workbookSpinCount="100000" lockStructure="1"/>
  <bookViews>
    <workbookView xWindow="-93" yWindow="-93" windowWidth="25786" windowHeight="13986" activeTab="6" xr2:uid="{00000000-000D-0000-FFFF-FFFF00000000}"/>
  </bookViews>
  <sheets>
    <sheet name="Hints1" sheetId="48" r:id="rId1"/>
    <sheet name="Reporting" sheetId="49" r:id="rId2"/>
    <sheet name="Auswertung" sheetId="63" r:id="rId3"/>
    <sheet name="Datenübernahme" sheetId="64" r:id="rId4"/>
    <sheet name="Signifikanz" sheetId="65" r:id="rId5"/>
    <sheet name="Ausfüllhinweise" sheetId="66" r:id="rId6"/>
    <sheet name="Kontakt" sheetId="54" r:id="rId7"/>
    <sheet name="Teilnehmerdaten" sheetId="5" state="hidden" r:id="rId8"/>
    <sheet name="Ergebnisse" sheetId="15" r:id="rId9"/>
    <sheet name="Mitteilungen" sheetId="18" r:id="rId10"/>
    <sheet name="pH-Wert" sheetId="61" state="hidden" r:id="rId11"/>
    <sheet name="Glutaminsre" sheetId="60" state="hidden" r:id="rId12"/>
    <sheet name="Xylit-Erythrit" sheetId="59" state="hidden" r:id="rId13"/>
    <sheet name="Stevio" sheetId="58" state="hidden" r:id="rId14"/>
    <sheet name="Sacc_Ace_Aspar" sheetId="45" state="hidden" r:id="rId15"/>
    <sheet name="Iod" sheetId="56" state="hidden" r:id="rId16"/>
    <sheet name="As" sheetId="55" state="hidden" r:id="rId17"/>
    <sheet name="Fett" sheetId="23" state="hidden" r:id="rId18"/>
    <sheet name="HBSZ" sheetId="22" state="hidden" r:id="rId19"/>
    <sheet name="Buttersäure" sheetId="37" state="hidden" r:id="rId20"/>
    <sheet name="BSME" sheetId="38" state="hidden" r:id="rId21"/>
    <sheet name="BenzoeSorbin" sheetId="39" state="hidden" r:id="rId22"/>
    <sheet name="Cyclamat" sheetId="46" state="hidden" r:id="rId23"/>
    <sheet name="Citronensäure" sheetId="47" state="hidden" r:id="rId24"/>
  </sheets>
  <externalReferences>
    <externalReference r:id="rId25"/>
    <externalReference r:id="rId26"/>
    <externalReference r:id="rId27"/>
    <externalReference r:id="rId28"/>
    <externalReference r:id="rId29"/>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8">Ergebnisse!$A$1:$H$100</definedName>
    <definedName name="_xlnm.Print_Area" localSheetId="4">Signifikanz!$A$1:$C$10</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16">[1]Parameter2!$B$3:$B$18</definedName>
    <definedName name="test" localSheetId="5">[1]Parameter2!$B$3:$B$18</definedName>
    <definedName name="test" localSheetId="2">[5]Parameter2!$B$3:$B$18</definedName>
    <definedName name="test" localSheetId="11">[1]Parameter2!$B$3:$B$18</definedName>
    <definedName name="test" localSheetId="6">[2]Parameter2!$B$3:$B$18</definedName>
    <definedName name="test" localSheetId="1">[1]Parameter2!$B$3:$B$18</definedName>
    <definedName name="test">[3]Parameter2!$B$3:$B$18</definedName>
    <definedName name="test1" localSheetId="5">[2]Parameter2!$B$3:$B$18</definedName>
    <definedName name="test1">[2]Parameter2!$B$3:$B$18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5" l="1"/>
  <c r="B11" i="5"/>
  <c r="F5" i="15"/>
  <c r="F4" i="15"/>
  <c r="A14" i="15"/>
  <c r="A13" i="15"/>
  <c r="B26" i="5"/>
  <c r="C26" i="5"/>
  <c r="B32" i="5"/>
  <c r="C32" i="5"/>
  <c r="B33" i="5"/>
  <c r="C33" i="5"/>
  <c r="B14" i="5"/>
  <c r="C14" i="5"/>
  <c r="B15" i="5"/>
  <c r="C15" i="5"/>
  <c r="B16" i="5"/>
  <c r="C16" i="5"/>
  <c r="B17" i="5"/>
  <c r="C17" i="5"/>
  <c r="B18" i="5"/>
  <c r="C18" i="5"/>
  <c r="B19" i="5"/>
  <c r="C19" i="5"/>
  <c r="B20" i="5"/>
  <c r="C20" i="5"/>
  <c r="B21" i="5"/>
  <c r="C21" i="5"/>
  <c r="B22" i="5"/>
  <c r="C22" i="5"/>
  <c r="B23" i="5"/>
  <c r="C23" i="5"/>
  <c r="B24" i="5"/>
  <c r="C24" i="5"/>
  <c r="B25" i="5"/>
  <c r="C25" i="5"/>
  <c r="B27" i="5"/>
  <c r="C27" i="5"/>
  <c r="B28" i="5"/>
  <c r="C28" i="5"/>
  <c r="B29" i="5"/>
  <c r="C29" i="5"/>
  <c r="B30" i="5"/>
  <c r="C30" i="5"/>
  <c r="B31" i="5"/>
  <c r="C31" i="5"/>
  <c r="C13" i="5"/>
  <c r="B13" i="5"/>
  <c r="F27" i="15"/>
  <c r="I55" i="15" s="1"/>
  <c r="F26" i="15"/>
  <c r="I53" i="15" s="1"/>
  <c r="F40" i="15" l="1"/>
  <c r="I79" i="15" s="1"/>
  <c r="C1" i="61"/>
  <c r="H40" i="15" s="1"/>
  <c r="F39" i="15"/>
  <c r="I77" i="15" s="1"/>
  <c r="F38" i="15"/>
  <c r="I75" i="15" s="1"/>
  <c r="F37" i="15"/>
  <c r="I73" i="15" s="1"/>
  <c r="F30" i="15"/>
  <c r="I65" i="15" s="1"/>
  <c r="F29" i="15"/>
  <c r="C1" i="60"/>
  <c r="H37" i="15" s="1"/>
  <c r="C1" i="59"/>
  <c r="H30" i="15" s="1"/>
  <c r="C1" i="58"/>
  <c r="H38" i="15" s="1"/>
  <c r="F28" i="15"/>
  <c r="I59" i="15" s="1"/>
  <c r="F31" i="15"/>
  <c r="I67" i="15" s="1"/>
  <c r="F33" i="15"/>
  <c r="I57" i="15" s="1"/>
  <c r="F101" i="15"/>
  <c r="E101" i="15"/>
  <c r="D101" i="15"/>
  <c r="C101" i="15"/>
  <c r="F35" i="15"/>
  <c r="I96" i="15" s="1"/>
  <c r="F36" i="15"/>
  <c r="I98" i="15" s="1"/>
  <c r="C1" i="56"/>
  <c r="H36" i="15" s="1"/>
  <c r="C58" i="55"/>
  <c r="B96" i="15" s="1"/>
  <c r="B85" i="15"/>
  <c r="B87" i="15"/>
  <c r="A88" i="15" s="1"/>
  <c r="B89" i="15"/>
  <c r="B90" i="15"/>
  <c r="B92" i="15"/>
  <c r="A93" i="15" s="1"/>
  <c r="B94" i="15"/>
  <c r="A95" i="15" s="1"/>
  <c r="F34" i="15"/>
  <c r="I71" i="15" s="1"/>
  <c r="B4" i="5"/>
  <c r="C1" i="47"/>
  <c r="H34" i="15"/>
  <c r="F19" i="15"/>
  <c r="I42" i="15" s="1"/>
  <c r="F20" i="15"/>
  <c r="F22" i="15"/>
  <c r="I47" i="15" s="1"/>
  <c r="F24" i="15"/>
  <c r="I50" i="15" s="1"/>
  <c r="F32" i="15"/>
  <c r="I69" i="15" s="1"/>
  <c r="B16" i="54"/>
  <c r="B17" i="54"/>
  <c r="B18" i="54"/>
  <c r="B19" i="54"/>
  <c r="H1" i="18"/>
  <c r="C1" i="23"/>
  <c r="H19" i="15" s="1"/>
  <c r="C1" i="22"/>
  <c r="H20" i="15" s="1"/>
  <c r="C1" i="37"/>
  <c r="H22" i="15" s="1"/>
  <c r="C1" i="38"/>
  <c r="H24" i="15"/>
  <c r="C1" i="39"/>
  <c r="C1" i="45"/>
  <c r="H33" i="15" s="1"/>
  <c r="C1" i="46"/>
  <c r="H32" i="15" s="1"/>
  <c r="B1" i="5"/>
  <c r="B2" i="5"/>
  <c r="D5" i="5"/>
  <c r="D8" i="5" s="1"/>
  <c r="B5" i="5" s="1"/>
  <c r="B6" i="5"/>
  <c r="B7" i="5"/>
  <c r="H35" i="15"/>
  <c r="H29" i="15"/>
  <c r="A72" i="15" l="1"/>
  <c r="A52" i="15"/>
  <c r="A80" i="15"/>
  <c r="A91" i="15"/>
  <c r="A46" i="15"/>
  <c r="I44" i="15"/>
  <c r="A48" i="15"/>
  <c r="A49" i="15"/>
  <c r="H28" i="15"/>
  <c r="A60" i="15" s="1"/>
  <c r="A66" i="15"/>
  <c r="A45" i="15"/>
  <c r="A97" i="15"/>
  <c r="A51" i="15"/>
  <c r="H27" i="15"/>
  <c r="A56" i="15" s="1"/>
  <c r="H26" i="15"/>
  <c r="A54" i="15" s="1"/>
  <c r="I63" i="15"/>
  <c r="A64" i="15" s="1"/>
  <c r="A99" i="15"/>
  <c r="A74" i="15"/>
  <c r="A58" i="15"/>
  <c r="H31" i="15"/>
  <c r="A68" i="15" s="1"/>
  <c r="A70" i="15"/>
  <c r="H39" i="15"/>
  <c r="A78" i="15" s="1"/>
  <c r="A76" i="15"/>
  <c r="A4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8EADE61A-AB81-433E-BF7C-5AEB7CF27C1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363780D-346C-49A9-85E5-35CAD608775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<sst xmlns="http://schemas.openxmlformats.org/spreadsheetml/2006/main" count="541" uniqueCount="388">
  <si>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</si>
  <si>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</si>
  <si>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</si>
  <si>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</si>
  <si>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</si>
  <si>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</si>
  <si>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</si>
  <si>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</si>
  <si>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</si>
  <si>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</si>
  <si>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</si>
  <si>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</si>
  <si>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</si>
  <si>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</si>
  <si>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</si>
  <si>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</si>
  <si>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</si>
  <si>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</si>
  <si>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</si>
  <si>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</si>
  <si>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</si>
  <si>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</si>
  <si>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</si>
  <si>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</si>
  <si>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</si>
  <si>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</si>
  <si>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</si>
  <si>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</si>
  <si>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</si>
  <si>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</si>
  <si>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</si>
  <si>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</si>
  <si>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</si>
  <si>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</si>
  <si>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</si>
  <si>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</si>
  <si>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</si>
  <si>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</si>
  <si>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</si>
  <si>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</si>
  <si>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</si>
  <si>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</si>
  <si>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</si>
  <si>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</si>
  <si>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</si>
  <si>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</si>
  <si>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</si>
  <si>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</si>
  <si>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</si>
  <si>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</si>
  <si>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</si>
  <si>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</si>
  <si>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</si>
  <si>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</si>
  <si>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</si>
  <si>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</si>
  <si>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</si>
  <si>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</si>
  <si>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</si>
  <si>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</si>
  <si>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</si>
  <si>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</si>
  <si>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</si>
  <si>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</si>
  <si>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</si>
  <si>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</si>
  <si>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</si>
  <si>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</si>
  <si>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</si>
  <si>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</si>
  <si>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</si>
  <si>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</si>
  <si>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</si>
  <si>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</si>
  <si>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</si>
  <si>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</si>
  <si>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</si>
  <si>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</si>
  <si>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</si>
  <si>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</si>
  <si>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</si>
  <si>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</si>
  <si>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Fett</t>
  </si>
  <si>
    <t>§ 64 LFGB Nr. L 06.00-6, modifiziert</t>
  </si>
  <si>
    <t>02b</t>
  </si>
  <si>
    <t>Fischerzeugnisse, erweiterte Parameter</t>
  </si>
  <si>
    <t>ohne</t>
  </si>
  <si>
    <t>Halbmikrobuttersäurezahl (HBSZ)</t>
  </si>
  <si>
    <t>Freie Buttersäure</t>
  </si>
  <si>
    <t>Milchfett, berechnet über HBSZ</t>
  </si>
  <si>
    <t>Milchfett, berechnet über Buttersäure</t>
  </si>
  <si>
    <t>Milchfett, berechnet
über Buttersäuremethylester</t>
  </si>
  <si>
    <t>Buttersäuremethylester</t>
  </si>
  <si>
    <t>Sorbinsäure</t>
  </si>
  <si>
    <t>mg/kg</t>
  </si>
  <si>
    <t>Benzoesäure (als freie Säure)</t>
  </si>
  <si>
    <t>Sorbinsäure (als freie Säure)</t>
  </si>
  <si>
    <r>
      <t xml:space="preserve">g/100 g </t>
    </r>
    <r>
      <rPr>
        <sz val="12"/>
        <color indexed="10"/>
        <rFont val="Times New Roman"/>
        <family val="1"/>
      </rPr>
      <t>Fett</t>
    </r>
  </si>
  <si>
    <t>Benzoesäure</t>
  </si>
  <si>
    <t>§ 64 LFGB Nr. L 20.01/02-5</t>
  </si>
  <si>
    <t>§ 64 LFGB Nr. L 20.01/02-5, modifiziert</t>
  </si>
  <si>
    <t>§ 64 LFGB Nr. L 01.00-20</t>
  </si>
  <si>
    <t>§ 64 LFGB Nr. L 01.00-20, modifiziert</t>
  </si>
  <si>
    <t>sonstiges</t>
  </si>
  <si>
    <t>HBSZ</t>
  </si>
  <si>
    <t>§ 64 LFGB Nr. L 17.00-8 (18.00-1)</t>
  </si>
  <si>
    <t>§ 64 LFGB Nr. L 17.00-8 (18.00-1), modifiziert</t>
  </si>
  <si>
    <t>Buttersäure</t>
  </si>
  <si>
    <t>§ 64 LFGB Nr. L 17.00-13 (18.00-15)</t>
  </si>
  <si>
    <t>§ 64 LFGB Nr. L 17.00-13 (18.00-15), modifiziert</t>
  </si>
  <si>
    <t>§ 64 LFGB Nr. L 17.00-12 (18.00-9)</t>
  </si>
  <si>
    <t>§ 64 LFGB Nr. L 17.00-12 (18.00-9), modifiziert</t>
  </si>
  <si>
    <t>Schulte et al: Fat Sci Technol 91 181 (1989)</t>
  </si>
  <si>
    <t>Veresterung der Fette mittels Natriummethylat nach Schulte, GC</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</si>
  <si>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</si>
  <si>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</si>
  <si>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</si>
  <si>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</si>
  <si>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</si>
  <si>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</si>
  <si>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</si>
  <si>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</si>
  <si>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</si>
  <si>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</si>
  <si>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</si>
  <si>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Verfahren nach Precht, Verseifung mit methanolischer KOH, GC</t>
  </si>
  <si>
    <t>GC der Methylester (methanolische KOH)</t>
  </si>
  <si>
    <t>Veresterung der Fette mit Kaliummethanolat, Methylester-GC mit Istd</t>
  </si>
  <si>
    <t>GC der Methylester (Schwefelsäure/Methanol)</t>
  </si>
  <si>
    <t>HPLC-Verfahren (UV-Detektion) nach Schulte</t>
  </si>
  <si>
    <t>Saccharin</t>
  </si>
  <si>
    <t>Parameter 9</t>
  </si>
  <si>
    <t>Parameter 10</t>
  </si>
  <si>
    <t>Parameter 11</t>
  </si>
  <si>
    <t>Parameter 12</t>
  </si>
  <si>
    <t>§ 64 LFGB Nr. L 32.00-1</t>
  </si>
  <si>
    <t>§ 64 LFGB Nr. L 32.00-1, modifiziert</t>
  </si>
  <si>
    <t>Deutsch Lebensm Rundsch 86 348 (1990)</t>
  </si>
  <si>
    <t>Deutsch Lebensm Rundsch 89 (1993)</t>
  </si>
  <si>
    <t>Schweizerisches Lebensmittelbuch, Kapitel 41 / 2.7 (Sept. 99)</t>
  </si>
  <si>
    <t>HPLC (diverse Ausführungen) mit Online SPE</t>
  </si>
  <si>
    <t>§ 64 LFGB Nr. L 32.00-3</t>
  </si>
  <si>
    <t>§ 64 LFGB Nr. L 32.00-3, modifiziert</t>
  </si>
  <si>
    <t>Cyclamat</t>
  </si>
  <si>
    <t>§ 64 LFGB Nr. L 00.00-29</t>
  </si>
  <si>
    <t>§ 64 LFGB Nr. L 00.00-29, modifiziert</t>
  </si>
  <si>
    <r>
      <t>Freie Buttersäure
(</t>
    </r>
    <r>
      <rPr>
        <sz val="12"/>
        <color indexed="10"/>
        <rFont val="Times New Roman"/>
        <family val="1"/>
      </rPr>
      <t>auf Fett beziehen</t>
    </r>
    <r>
      <rPr>
        <sz val="12"/>
        <rFont val="Times New Roman"/>
        <family val="1"/>
      </rPr>
      <t>)</t>
    </r>
  </si>
  <si>
    <r>
      <t>Buttersäuremethylester
(</t>
    </r>
    <r>
      <rPr>
        <sz val="12"/>
        <color indexed="10"/>
        <rFont val="Times New Roman"/>
        <family val="1"/>
      </rPr>
      <t>auf Fett beziehen</t>
    </r>
    <r>
      <rPr>
        <sz val="12"/>
        <rFont val="Times New Roman"/>
        <family val="1"/>
      </rPr>
      <t>)</t>
    </r>
  </si>
  <si>
    <t>DGF C-VI 10a i.V.m. C-VI 11e, GC/FID</t>
  </si>
  <si>
    <t>Veresterung der Fette mit Natriummethylat; GC/FID</t>
  </si>
  <si>
    <t>DGF-Einheitsmethode C-VI 11d (98)</t>
  </si>
  <si>
    <t>keine spezielle Probenvorbreitung, HPLC (diverse Ausführungen)</t>
  </si>
  <si>
    <t>Extraktion, Filtrieren oder Klären der Probe, HPLC (diverse Ausführungen)</t>
  </si>
  <si>
    <t>Beispiel für die Eingabe von 2 eMail-Adressen:
Example how to type in 2 different e-mail addresses:</t>
  </si>
  <si>
    <t>info@lvus.de; ergebnisse@lvus.de</t>
  </si>
  <si>
    <t>DGF Einheitsmethode C-III 8 (89)</t>
  </si>
  <si>
    <t>Citronensäure</t>
  </si>
  <si>
    <r>
      <t xml:space="preserve">Enzymatisch nach Roche / r-biopharm Nr. 10 </t>
    </r>
    <r>
      <rPr>
        <b/>
        <sz val="10"/>
        <rFont val="Times New Roman"/>
        <family val="1"/>
      </rPr>
      <t>139 076</t>
    </r>
    <r>
      <rPr>
        <sz val="10"/>
        <rFont val="Times New Roman"/>
        <family val="1"/>
      </rPr>
      <t xml:space="preserve"> 035</t>
    </r>
  </si>
  <si>
    <t>Enzymatisch nach Scil Diagnostics 1214</t>
  </si>
  <si>
    <t>HPLC (diverse Detektoren)</t>
  </si>
  <si>
    <t>Citronensäure (wasserfrei)</t>
  </si>
  <si>
    <t>LC-MS</t>
  </si>
  <si>
    <t>DGF C-VI 11d</t>
  </si>
  <si>
    <t>Caviezel (Büchi oder Gerstel)</t>
  </si>
  <si>
    <t>LC-MS/MS</t>
  </si>
  <si>
    <t>ISO 5508/5509</t>
  </si>
  <si>
    <t>GC-FID nach Umesterung mit Bortrifluorid</t>
  </si>
  <si>
    <t>§ 64 LFGB Nr. L 13.05-3</t>
  </si>
  <si>
    <t>§ 64 LFGB Nr. L 13.05-3, modifiziert</t>
  </si>
  <si>
    <t>Soxhlet (auch aus der Trockenmasse)</t>
  </si>
  <si>
    <t>NIR</t>
  </si>
  <si>
    <t>Halbmikromethode nach Großfeld</t>
  </si>
  <si>
    <t>Enzymatisch / Megazyme</t>
  </si>
  <si>
    <t>§ 64 LFGB L 01.00-86 (01-2012), modifiziert</t>
  </si>
  <si>
    <t>§ 64 LFGB L 01.00-86 (01-2012)</t>
  </si>
  <si>
    <t>Arsen</t>
  </si>
  <si>
    <t>Iod</t>
  </si>
  <si>
    <t>Jod</t>
  </si>
  <si>
    <t>µg/kg</t>
  </si>
  <si>
    <t>Beschreibung der verwendeten Analysenverfahren, Teil 1</t>
  </si>
  <si>
    <t>Beschreibung der verwendeten Analysenverfahren, Teil 2</t>
  </si>
  <si>
    <t>erfasst werden (nicht zutreffendes abwählen):</t>
  </si>
  <si>
    <t>Verfahren / Literatur</t>
  </si>
  <si>
    <t>Messprinzip</t>
  </si>
  <si>
    <t>Oxidationsmittel</t>
  </si>
  <si>
    <t>verwendete Säure (2)</t>
  </si>
  <si>
    <t>verwendete Säure (1)</t>
  </si>
  <si>
    <t>Aufschlussprinzip</t>
  </si>
  <si>
    <t>Probeneinwaage</t>
  </si>
  <si>
    <t>§ 64 LFGB Nr. L 00.00-144, modifiziert</t>
  </si>
  <si>
    <t>§ 64 LFGB Nr. L 00.00-144</t>
  </si>
  <si>
    <t>§ 64 LFGB NR. L 12.00-6, modifiziert</t>
  </si>
  <si>
    <t>§ 64 LFGB NR. L 12.00-6</t>
  </si>
  <si>
    <t>DIN 38406-E6-2</t>
  </si>
  <si>
    <t>DIN 38406-6 (auch modifiziert)</t>
  </si>
  <si>
    <t>DIN 38406-E29</t>
  </si>
  <si>
    <t>§ 64 LFGB Nr. L 00.00-19/3, modifiziert</t>
  </si>
  <si>
    <t>§ 64 LFGB Nr. L 00.00-19/3</t>
  </si>
  <si>
    <t>§ 64 LFGB Nr. L 00.00-19/2, modifiziert</t>
  </si>
  <si>
    <t>§ 64 LFGB Nr. L 00.00-19/2</t>
  </si>
  <si>
    <t>DIN EN 15763</t>
  </si>
  <si>
    <t>DIN EN ISO 17294</t>
  </si>
  <si>
    <t>DIN EN ISO 11885</t>
  </si>
  <si>
    <t>§ 64 LFGB Nr. L 00.00-19/1, modifiziert</t>
  </si>
  <si>
    <t>§ 64 LFGB Nr. L 00.00-19/1</t>
  </si>
  <si>
    <t>Verfahren</t>
  </si>
  <si>
    <t>FIMS</t>
  </si>
  <si>
    <t>AAS-GFA</t>
  </si>
  <si>
    <t>FI-GFAAS</t>
  </si>
  <si>
    <t>CV-AAS</t>
  </si>
  <si>
    <t>Amalgamanreicherung / Kaltdampf-AAS</t>
  </si>
  <si>
    <t>GFAAS mit Zeemann-Kompensation</t>
  </si>
  <si>
    <t>Zeemann-AAS</t>
  </si>
  <si>
    <t>Hydrid-AAS</t>
  </si>
  <si>
    <t>ICP-OES</t>
  </si>
  <si>
    <t>ICP-MS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</si>
  <si>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</si>
  <si>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</si>
  <si>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</si>
  <si>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</si>
  <si>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</si>
  <si>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</si>
  <si>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</si>
  <si>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</si>
  <si>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</si>
  <si>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</si>
  <si>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</si>
  <si>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</si>
  <si>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</si>
  <si>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</si>
  <si>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</si>
  <si>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</si>
  <si>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</si>
  <si>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</si>
  <si>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</si>
  <si>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</si>
  <si>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</si>
  <si>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5,0 g</t>
  </si>
  <si>
    <t>2,5 g - 5,0 g</t>
  </si>
  <si>
    <t>1,5 g - 2,5 g</t>
  </si>
  <si>
    <t>1,0 g - 1,5 g</t>
  </si>
  <si>
    <t>0,5 g - 1,0 g</t>
  </si>
  <si>
    <t>&lt; 0,5 g</t>
  </si>
  <si>
    <t>Iodat</t>
  </si>
  <si>
    <t>Iodid</t>
  </si>
  <si>
    <t>Anorganisches Iod</t>
  </si>
  <si>
    <t>Organisches Iod</t>
  </si>
  <si>
    <t>Erfasst werden:</t>
  </si>
  <si>
    <t>GC-ECD nach Umwandlung von Iod bzw. Iodid in Iodatethanol</t>
  </si>
  <si>
    <t>Ionenchromatographisch</t>
  </si>
  <si>
    <t>DIN 38406, E29</t>
  </si>
  <si>
    <t>§ 64 LFGB Nr. L 49.00-6, modifiziert</t>
  </si>
  <si>
    <t>§ 64 LFGB Nr. L 49.00-6</t>
  </si>
  <si>
    <t>Parameter 13</t>
  </si>
  <si>
    <t>Parameter 14</t>
  </si>
  <si>
    <t>Digipreb (semi-open system)</t>
  </si>
  <si>
    <t>Schweizer Lebensmittelbuch 1525.1</t>
  </si>
  <si>
    <t>Boehringer Mannheim ‘Methods of enzymatic bio-analysis and food analysis kit n°S05-139076</t>
  </si>
  <si>
    <t>Umesterung des Fettextraktes mit Trimethylsulfoniumhydroxid, GC/FID</t>
  </si>
  <si>
    <t>ICP-AES</t>
  </si>
  <si>
    <t>Acesulfam K</t>
  </si>
  <si>
    <t>Aspartam</t>
  </si>
  <si>
    <t>Beschreibung der verwendeten Analysenverfahren, Teil 3</t>
  </si>
  <si>
    <t>§ 64 LFGB Nr. L 32.00-4</t>
  </si>
  <si>
    <t>§ 64 LFGB Nr. L 32.00-4, modifiziert</t>
  </si>
  <si>
    <t>Parameter 15</t>
  </si>
  <si>
    <t>Parameter 16</t>
  </si>
  <si>
    <t>HPLC-MS/MS</t>
  </si>
  <si>
    <t>GC-FID nach Methylierung mit Kaliummethylat</t>
  </si>
  <si>
    <t>§ 64 LFGB Nr. L 31.00-14</t>
  </si>
  <si>
    <t>§ 64 LFGB Nr. L 07.00-14, modifiziert</t>
  </si>
  <si>
    <t>Erythrit</t>
  </si>
  <si>
    <t>Xylit</t>
  </si>
  <si>
    <t>Glutaminsäure</t>
  </si>
  <si>
    <t>Steviosid</t>
  </si>
  <si>
    <t>Rebaudiosid A</t>
  </si>
  <si>
    <t>Saccharin (als freies Imid)</t>
  </si>
  <si>
    <t>Cyclamat (als freie Säure)</t>
  </si>
  <si>
    <t>FAO (2010) JECFA Monographs 10</t>
  </si>
  <si>
    <t>Stevio</t>
  </si>
  <si>
    <t>§ 64 LFGB Nr. L 00.00-72</t>
  </si>
  <si>
    <t>§ 64 LFGB Nr. L 00.00-72, modifiziert</t>
  </si>
  <si>
    <t>§ 64 LFGB Nr. L 00.00-59</t>
  </si>
  <si>
    <t>§ 64 LFGB Nr. L 00.00-59, modifiziert</t>
  </si>
  <si>
    <t>Enzymatisch nach r-biopharm / Roche Nr. 10 670 057 035</t>
  </si>
  <si>
    <t>HPAEC-PAD</t>
  </si>
  <si>
    <t>HRGC</t>
  </si>
  <si>
    <t>Xylit-Erythrit</t>
  </si>
  <si>
    <t>§ 64 LFGB Nr. L 07.00-17 (2008-06)</t>
  </si>
  <si>
    <t>§ 64 LFGB Nr. L 07.00-17 (2008-06), modifiziert oder andere Version</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</si>
  <si>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</si>
  <si>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</si>
  <si>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</si>
  <si>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</si>
  <si>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</si>
  <si>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</si>
  <si>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</si>
  <si>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</si>
  <si>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 64 LFGB L 00.00-135 (entspricht DIN EN 15763): 2011-01</t>
  </si>
  <si>
    <t>§ 64 LFGB L 00.00-135 (entspricht DIN EN 15763): 2011-01, modifiziert</t>
  </si>
  <si>
    <t>§ 64 LFGB Nr. L 01.00-7</t>
  </si>
  <si>
    <t>§ 64 LFGB L 07.00-59  (2008-06)</t>
  </si>
  <si>
    <t>§ 64 LFGB L 07.00-59  (2008-06), modifiziert oder andere Version</t>
  </si>
  <si>
    <t>§ 64 LFGB Nr. L 01.00-7, modifiziert</t>
  </si>
  <si>
    <t>GC-FID</t>
  </si>
  <si>
    <t>pH-Wert</t>
  </si>
  <si>
    <t>pH-Wert:</t>
  </si>
  <si>
    <t>§ 64 LFGB Nr. L 06.00-2 (1980-09), 07.00-2  (1980-09)</t>
  </si>
  <si>
    <t>§ 64 LFGB Nr. L 06.00-2 (1980-09), 07.00-2  (1980-09), modifiziert oder andere Version</t>
  </si>
  <si>
    <t>Potentiometrisch</t>
  </si>
  <si>
    <t>Einstichelektrode</t>
  </si>
  <si>
    <t>Oberflächenmessung</t>
  </si>
  <si>
    <t>§ 64 LFGB L31.00-2 (auch modifiziert)</t>
  </si>
  <si>
    <t>Parameter 17</t>
  </si>
  <si>
    <t>Parameter 18</t>
  </si>
  <si>
    <t>Parameter 19</t>
  </si>
  <si>
    <t>Parameter 20</t>
  </si>
  <si>
    <t>Bitte senden Sie Ihre Ergebnisse ausschließlich im Excel-Format (.XLSX oder .XLS) an ergebnisse@lvus.de ein.</t>
  </si>
  <si>
    <t>§ 64 LFGB Nr. L 07.00-13 (2017-10)</t>
  </si>
  <si>
    <t>§ 64 LFGB Nr. L 07.00-13 (2017-10), modifiziert oder andere Version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</si>
  <si>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</si>
  <si>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</si>
  <si>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</si>
  <si>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</si>
  <si>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</si>
  <si>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</si>
  <si>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</si>
  <si>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</si>
  <si>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</si>
  <si>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</si>
  <si>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</si>
  <si>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</si>
  <si>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DIN EN 15911:2011-01</t>
  </si>
  <si>
    <t>Extraktion, SPE, HPLC</t>
  </si>
  <si>
    <t>§ 64 LFGB Nr. L 00.00-93 (DIN EN 15111)</t>
  </si>
  <si>
    <t>§ 64 LFGB Nr. L 00.00-93 (DIN EN 15111), modifiziert</t>
  </si>
  <si>
    <t>ISO 9231</t>
  </si>
  <si>
    <t>Benzoe</t>
  </si>
  <si>
    <t>Sorbin</t>
  </si>
  <si>
    <t>ISO 2917 (1999-12)</t>
  </si>
  <si>
    <t>Parameter 21</t>
  </si>
  <si>
    <t>§ 64 LFGB Nr. L 06.00-6 (07.00-6)</t>
  </si>
  <si>
    <t>nach Caviezel</t>
  </si>
  <si>
    <t>nach Weibull-Stoldt</t>
  </si>
  <si>
    <t>Extraktion mit Petrolether (Methode nach Grossfeld)</t>
  </si>
  <si>
    <t>nach Gerber</t>
  </si>
  <si>
    <t>ISO 1444: 1996</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</si>
  <si>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</si>
  <si>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</si>
  <si>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</si>
  <si>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</si>
  <si>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</si>
  <si>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</si>
  <si>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</si>
  <si>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</si>
  <si>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</si>
  <si>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</si>
  <si>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SLMB 22/5.1 (458.1), Soxhlet</t>
  </si>
  <si>
    <t>SLMB 1612.2 (GC)</t>
  </si>
  <si>
    <t xml:space="preserve">ANKOM Filterbag-Extraktion nach Hydrolyse </t>
  </si>
  <si>
    <t>nach Smedes (Analyst 124 (1999) 1711-1718 modifiziert nach Karl )</t>
  </si>
  <si>
    <t>Gravimetrisch nach Mikrowellenextraktion</t>
  </si>
  <si>
    <t>§ 64 LFGB Nr. L 13.00-26</t>
  </si>
  <si>
    <t>§ 64 LFGB Nr. L 13.00-26, modifiziert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</si>
  <si>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</si>
  <si>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</si>
  <si>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</si>
  <si>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</si>
  <si>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t>
  </si>
  <si>
    <t>§ 64 LFGB Nr. L 00.00-168: 2020-11</t>
  </si>
  <si>
    <t>§ 64 LFGB Nr. L 00.00-168: 2020-11, modifiziert</t>
  </si>
  <si>
    <t>§ 64 LFGB Nr. L 00.00-162, modifiziert</t>
  </si>
  <si>
    <t>§ 64 LFGB Nr. L 00.00-162</t>
  </si>
  <si>
    <t>HPLC-UV / HPLC-DAD</t>
  </si>
  <si>
    <t>§ 64 LFGB Nr. L 26.04-3 (1987-06), modifiziert</t>
  </si>
  <si>
    <t>§ 64 LFGB Nr. L 26.04-3 (1987-06)</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</si>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</sst>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4"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u/>
      <sz val="11"/>
      <name val="Times New Roman"/>
      <family val="1"/>
    </font>
    <font>
      <b/>
      <sz val="10"/>
      <name val="Times New Roman"/>
      <family val="1"/>
    </font>
    <font>
      <vertAlign val="subscript"/>
      <sz val="11"/>
      <name val="Times New Roman"/>
      <family val="1"/>
    </font>
    <font>
      <sz val="11"/>
      <color theme="0"/>
      <name val="Times New Roman"/>
      <family val="1"/>
    </font>
    <font>
      <b/>
      <sz val="10"/>
      <color rgb="FFFF0000"/>
      <name val="Times New Roman"/>
      <family val="1"/>
    </font>
    <font>
      <b/>
      <sz val="13"/>
      <color rgb="FFFF0000"/>
      <name val="Times New Roman"/>
      <family val="1"/>
    </font>
    <font>
      <b/>
      <sz val="11"/>
      <color rgb="FFFF0000"/>
      <name val="Times New Roman"/>
      <family val="1"/>
    </font>
    <font>
      <i/>
      <sz val="11"/>
      <color theme="0" tint="-0.499984740745262"/>
      <name val="Times New Roman"/>
      <family val="1"/>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8">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 fillId="0" borderId="0"/>
    <xf numFmtId="0" fontId="6" fillId="0" borderId="0"/>
    <xf numFmtId="44" fontId="1" fillId="0" borderId="0" applyFont="0" applyFill="0" applyBorder="0" applyAlignment="0" applyProtection="0"/>
    <xf numFmtId="0" fontId="6" fillId="0" borderId="0"/>
    <xf numFmtId="0" fontId="1" fillId="0" borderId="0"/>
  </cellStyleXfs>
  <cellXfs count="182">
    <xf numFmtId="0" fontId="0" fillId="0" borderId="0" xfId="0"/>
    <xf numFmtId="0" fontId="5" fillId="0" borderId="0" xfId="0" applyFont="1"/>
    <xf numFmtId="0" fontId="0" fillId="2" borderId="0" xfId="0" applyFill="1"/>
    <xf numFmtId="0" fontId="0" fillId="2" borderId="0" xfId="0" applyFill="1" applyAlignment="1">
      <alignment horizontal="center"/>
    </xf>
    <xf numFmtId="0" fontId="5" fillId="3" borderId="1" xfId="0" applyFont="1" applyFill="1" applyBorder="1" applyAlignment="1">
      <alignment horizontal="center" vertical="top" wrapText="1"/>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10"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2" fillId="4"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20" fillId="0" borderId="0" xfId="0" applyFont="1" applyProtection="1">
      <protection hidden="1"/>
    </xf>
    <xf numFmtId="0" fontId="19" fillId="4" borderId="0" xfId="0" applyFont="1" applyFill="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14" fontId="0" fillId="2" borderId="0" xfId="0" applyNumberFormat="1" applyFill="1" applyAlignment="1">
      <alignment horizontal="center"/>
    </xf>
    <xf numFmtId="2" fontId="21" fillId="3" borderId="1" xfId="0" applyNumberFormat="1" applyFont="1" applyFill="1" applyBorder="1" applyAlignment="1">
      <alignment horizontal="center" vertical="top" wrapText="1"/>
    </xf>
    <xf numFmtId="0" fontId="22" fillId="0" borderId="0" xfId="0" applyFont="1"/>
    <xf numFmtId="0" fontId="6" fillId="4"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2" fillId="0" borderId="0" xfId="0" applyFont="1" applyAlignment="1">
      <alignment vertical="center"/>
    </xf>
    <xf numFmtId="0" fontId="17" fillId="3" borderId="0" xfId="0" applyFont="1" applyFill="1" applyProtection="1">
      <protection hidden="1"/>
    </xf>
    <xf numFmtId="0" fontId="21" fillId="0" borderId="0" xfId="0" applyFont="1" applyAlignment="1" applyProtection="1">
      <alignment vertical="center"/>
      <protection hidden="1"/>
    </xf>
    <xf numFmtId="0" fontId="17" fillId="0" borderId="0" xfId="0" applyFont="1" applyAlignment="1" applyProtection="1">
      <alignment horizontal="left"/>
      <protection hidden="1"/>
    </xf>
    <xf numFmtId="0" fontId="8" fillId="4" borderId="0" xfId="0" applyFont="1" applyFill="1" applyProtection="1">
      <protection hidden="1"/>
    </xf>
    <xf numFmtId="0" fontId="6" fillId="0" borderId="0" xfId="0" applyFont="1"/>
    <xf numFmtId="0" fontId="17" fillId="0" borderId="2" xfId="0" applyFont="1" applyBorder="1" applyAlignment="1">
      <alignment wrapText="1"/>
    </xf>
    <xf numFmtId="0" fontId="17" fillId="0" borderId="0" xfId="0" applyFont="1" applyAlignment="1">
      <alignment horizontal="justify" vertical="top" wrapText="1"/>
    </xf>
    <xf numFmtId="0" fontId="17" fillId="0" borderId="0" xfId="0" applyFont="1"/>
    <xf numFmtId="0" fontId="17" fillId="0" borderId="0" xfId="0" applyFont="1" applyProtection="1">
      <protection locked="0"/>
    </xf>
    <xf numFmtId="0" fontId="17" fillId="0" borderId="3" xfId="0" applyFont="1" applyBorder="1" applyAlignment="1">
      <alignment horizontal="justify" vertical="top" wrapText="1"/>
    </xf>
    <xf numFmtId="0" fontId="5" fillId="0" borderId="0" xfId="0" applyFont="1" applyAlignment="1">
      <alignment vertical="center" wrapText="1"/>
    </xf>
    <xf numFmtId="0" fontId="5" fillId="0" borderId="0" xfId="0" applyFont="1" applyAlignment="1" applyProtection="1">
      <alignment horizontal="center" vertical="center"/>
      <protection hidden="1"/>
    </xf>
    <xf numFmtId="0" fontId="6" fillId="0" borderId="0" xfId="0" applyFont="1" applyAlignment="1" applyProtection="1">
      <alignment horizontal="justify" vertical="top" wrapText="1"/>
      <protection hidden="1"/>
    </xf>
    <xf numFmtId="0" fontId="6" fillId="0" borderId="0" xfId="0" applyFont="1" applyAlignment="1">
      <alignment horizontal="justify" vertical="top" wrapText="1"/>
    </xf>
    <xf numFmtId="0" fontId="5" fillId="0" borderId="0" xfId="0" applyFont="1" applyProtection="1">
      <protection hidden="1"/>
    </xf>
    <xf numFmtId="0" fontId="5" fillId="0" borderId="0" xfId="0" applyFont="1" applyAlignment="1" applyProtection="1">
      <alignment horizontal="left" wrapText="1"/>
      <protection hidden="1"/>
    </xf>
    <xf numFmtId="0" fontId="6" fillId="0" borderId="0" xfId="0" applyFont="1" applyProtection="1">
      <protection hidden="1"/>
    </xf>
    <xf numFmtId="0" fontId="6" fillId="0" borderId="0" xfId="0" applyFont="1" applyAlignment="1">
      <alignment horizontal="left" vertical="top" wrapText="1"/>
    </xf>
    <xf numFmtId="0" fontId="17" fillId="0" borderId="0" xfId="0" applyFont="1" applyAlignment="1">
      <alignment horizontal="left"/>
    </xf>
    <xf numFmtId="0" fontId="17" fillId="0" borderId="3"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6" fillId="0" borderId="0" xfId="0" applyFont="1" applyAlignment="1">
      <alignment horizontal="left"/>
    </xf>
    <xf numFmtId="0" fontId="17" fillId="0" borderId="0" xfId="0" applyFont="1" applyAlignment="1" applyProtection="1">
      <alignment horizontal="right"/>
      <protection locked="0"/>
    </xf>
    <xf numFmtId="49" fontId="5" fillId="2" borderId="0" xfId="0" applyNumberFormat="1" applyFont="1" applyFill="1" applyProtection="1">
      <protection locked="0" hidden="1"/>
    </xf>
    <xf numFmtId="0" fontId="12"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xf numFmtId="49" fontId="2" fillId="2" borderId="0" xfId="1" applyNumberFormat="1" applyFill="1" applyAlignment="1" applyProtection="1">
      <alignment vertical="center"/>
      <protection locked="0"/>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25" fillId="0" borderId="0" xfId="0" applyFont="1" applyProtection="1">
      <protection hidden="1"/>
    </xf>
    <xf numFmtId="0" fontId="0" fillId="4" borderId="0" xfId="0" applyFill="1" applyAlignment="1" applyProtection="1">
      <alignment horizontal="left"/>
      <protection hidden="1"/>
    </xf>
    <xf numFmtId="0" fontId="18" fillId="4" borderId="0" xfId="0" applyFont="1" applyFill="1" applyProtection="1">
      <protection hidden="1"/>
    </xf>
    <xf numFmtId="0" fontId="18"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18" fillId="4" borderId="0" xfId="0" applyFont="1" applyFill="1" applyAlignment="1" applyProtection="1">
      <alignment horizontal="left" vertical="center"/>
      <protection hidden="1"/>
    </xf>
    <xf numFmtId="0" fontId="6" fillId="0" borderId="0" xfId="3"/>
    <xf numFmtId="0" fontId="6" fillId="0" borderId="0" xfId="3" applyProtection="1">
      <protection locked="0"/>
    </xf>
    <xf numFmtId="0" fontId="6" fillId="0" borderId="0" xfId="3" applyProtection="1">
      <protection locked="0" hidden="1"/>
    </xf>
    <xf numFmtId="0" fontId="22" fillId="0" borderId="0" xfId="3" applyFont="1"/>
    <xf numFmtId="0" fontId="5" fillId="0" borderId="0" xfId="3" applyFont="1" applyProtection="1">
      <protection hidden="1"/>
    </xf>
    <xf numFmtId="0" fontId="6" fillId="0" borderId="0" xfId="3" applyProtection="1">
      <protection hidden="1"/>
    </xf>
    <xf numFmtId="0" fontId="5" fillId="0" borderId="0" xfId="3" applyFont="1" applyAlignment="1">
      <alignment horizontal="justify" vertical="top" wrapText="1"/>
    </xf>
    <xf numFmtId="0" fontId="6" fillId="0" borderId="0" xfId="3" applyAlignment="1" applyProtection="1">
      <alignment horizontal="justify" vertical="top" wrapText="1"/>
      <protection hidden="1"/>
    </xf>
    <xf numFmtId="0" fontId="17" fillId="0" borderId="0" xfId="3" applyFont="1" applyAlignment="1">
      <alignment wrapText="1"/>
    </xf>
    <xf numFmtId="0" fontId="6" fillId="0" borderId="0" xfId="3" applyAlignment="1" applyProtection="1">
      <alignment horizontal="left" vertical="top" wrapText="1"/>
      <protection hidden="1"/>
    </xf>
    <xf numFmtId="0" fontId="5" fillId="0" borderId="3" xfId="3" applyFont="1" applyBorder="1" applyAlignment="1" applyProtection="1">
      <alignment horizontal="justify" vertical="top" wrapText="1"/>
      <protection hidden="1"/>
    </xf>
    <xf numFmtId="0" fontId="5" fillId="0" borderId="0" xfId="3" applyFont="1" applyProtection="1">
      <protection locked="0" hidden="1"/>
    </xf>
    <xf numFmtId="0" fontId="6" fillId="0" borderId="4" xfId="3" applyBorder="1" applyAlignment="1">
      <alignment vertical="top" wrapText="1"/>
    </xf>
    <xf numFmtId="0" fontId="29" fillId="0" borderId="0" xfId="0" applyFont="1" applyProtection="1">
      <protection hidden="1"/>
    </xf>
    <xf numFmtId="0" fontId="5" fillId="0" borderId="0" xfId="0" applyFont="1" applyAlignment="1" applyProtection="1">
      <alignment wrapText="1"/>
      <protection hidden="1"/>
    </xf>
    <xf numFmtId="0" fontId="5" fillId="0" borderId="0" xfId="0" applyFont="1" applyAlignment="1">
      <alignment wrapText="1"/>
    </xf>
    <xf numFmtId="49" fontId="5" fillId="2" borderId="0" xfId="0" applyNumberFormat="1" applyFont="1" applyFill="1" applyAlignment="1" applyProtection="1">
      <alignment vertical="center"/>
      <protection locked="0"/>
    </xf>
    <xf numFmtId="0" fontId="25" fillId="0" borderId="0" xfId="0" applyFont="1" applyAlignment="1" applyProtection="1">
      <alignment horizontal="center"/>
      <protection hidden="1"/>
    </xf>
    <xf numFmtId="0" fontId="5" fillId="0" borderId="0" xfId="0" applyFont="1" applyAlignment="1" applyProtection="1">
      <alignment horizontal="center"/>
      <protection hidden="1"/>
    </xf>
    <xf numFmtId="0" fontId="5" fillId="4" borderId="0" xfId="0" applyFont="1" applyFill="1" applyAlignment="1" applyProtection="1">
      <alignment vertical="center" wrapText="1"/>
      <protection hidden="1"/>
    </xf>
    <xf numFmtId="0" fontId="5" fillId="4" borderId="0" xfId="0" applyFont="1" applyFill="1" applyAlignment="1" applyProtection="1">
      <alignment vertical="center"/>
      <protection hidden="1"/>
    </xf>
    <xf numFmtId="0" fontId="9" fillId="4" borderId="0" xfId="0" applyFont="1" applyFill="1" applyAlignment="1" applyProtection="1">
      <alignment vertical="center" wrapText="1"/>
      <protection hidden="1"/>
    </xf>
    <xf numFmtId="0" fontId="5" fillId="0" borderId="0" xfId="3" applyFont="1" applyAlignment="1" applyProtection="1">
      <alignment wrapText="1"/>
      <protection hidden="1"/>
    </xf>
    <xf numFmtId="0" fontId="6" fillId="0" borderId="3" xfId="3" applyBorder="1" applyAlignment="1" applyProtection="1">
      <alignment horizontal="justify" vertical="top" wrapText="1"/>
      <protection hidden="1"/>
    </xf>
    <xf numFmtId="0" fontId="5" fillId="0" borderId="0" xfId="3" applyFont="1" applyAlignment="1" applyProtection="1">
      <alignment horizontal="justify" vertical="top" wrapText="1"/>
      <protection hidden="1"/>
    </xf>
    <xf numFmtId="0" fontId="30" fillId="0" borderId="0" xfId="0" applyFont="1" applyAlignment="1" applyProtection="1">
      <alignment horizontal="left"/>
      <protection hidden="1"/>
    </xf>
    <xf numFmtId="0" fontId="17" fillId="0" borderId="0" xfId="3" applyFont="1"/>
    <xf numFmtId="0" fontId="17" fillId="0" borderId="0" xfId="3" applyFont="1" applyAlignment="1" applyProtection="1">
      <alignment horizontal="left"/>
      <protection locked="0"/>
    </xf>
    <xf numFmtId="0" fontId="17" fillId="0" borderId="0" xfId="3" applyFont="1" applyAlignment="1" applyProtection="1">
      <alignment horizontal="left"/>
      <protection hidden="1"/>
    </xf>
    <xf numFmtId="0" fontId="17" fillId="0" borderId="3" xfId="3" applyFont="1" applyBorder="1" applyAlignment="1">
      <alignment horizontal="justify" vertical="top" wrapText="1"/>
    </xf>
    <xf numFmtId="0" fontId="17" fillId="0" borderId="3" xfId="3" applyFont="1" applyBorder="1" applyAlignment="1">
      <alignment horizontal="left" vertical="top" wrapText="1"/>
    </xf>
    <xf numFmtId="0" fontId="17" fillId="0" borderId="0" xfId="3" applyFont="1" applyAlignment="1">
      <alignment horizontal="justify" vertical="top" wrapText="1"/>
    </xf>
    <xf numFmtId="0" fontId="17" fillId="0" borderId="0" xfId="3" applyFont="1" applyAlignment="1" applyProtection="1">
      <alignment wrapText="1"/>
      <protection hidden="1"/>
    </xf>
    <xf numFmtId="0" fontId="17" fillId="0" borderId="0" xfId="3" applyFont="1" applyAlignment="1" applyProtection="1">
      <alignment horizontal="left" wrapText="1"/>
      <protection hidden="1"/>
    </xf>
    <xf numFmtId="0" fontId="17" fillId="0" borderId="0" xfId="3" applyFont="1" applyAlignment="1">
      <alignment horizontal="left"/>
    </xf>
    <xf numFmtId="0" fontId="1" fillId="0" borderId="0" xfId="0" applyFont="1" applyAlignment="1" applyProtection="1">
      <alignment horizontal="left" vertical="top" wrapText="1"/>
      <protection hidden="1"/>
    </xf>
    <xf numFmtId="0" fontId="1" fillId="0" borderId="0" xfId="3" applyFont="1" applyAlignment="1" applyProtection="1">
      <alignment horizontal="justify" vertical="top" wrapText="1"/>
      <protection hidden="1"/>
    </xf>
    <xf numFmtId="0" fontId="1" fillId="0" borderId="0" xfId="3" applyFont="1"/>
    <xf numFmtId="0" fontId="17" fillId="0" borderId="2" xfId="0" applyFont="1" applyBorder="1" applyAlignment="1">
      <alignment horizontal="justify" vertical="top" wrapText="1"/>
    </xf>
    <xf numFmtId="0" fontId="1" fillId="0" borderId="0" xfId="0" applyFont="1" applyAlignment="1">
      <alignment horizontal="justify" vertical="top" wrapText="1"/>
    </xf>
    <xf numFmtId="0" fontId="1" fillId="0" borderId="0" xfId="3" applyFont="1" applyAlignment="1" applyProtection="1">
      <alignment horizontal="left" vertical="top" wrapText="1"/>
      <protection hidden="1"/>
    </xf>
    <xf numFmtId="0" fontId="0" fillId="5" borderId="0" xfId="0" applyFill="1" applyAlignment="1">
      <alignment vertical="center"/>
    </xf>
    <xf numFmtId="0" fontId="1" fillId="0" borderId="0" xfId="0" applyFont="1" applyAlignment="1">
      <alignment horizontal="left" vertical="top" wrapText="1"/>
    </xf>
    <xf numFmtId="0" fontId="6" fillId="0" borderId="5" xfId="0" applyFont="1" applyBorder="1" applyAlignment="1">
      <alignment horizontal="left" wrapText="1"/>
    </xf>
    <xf numFmtId="0" fontId="6" fillId="0" borderId="5"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xf>
    <xf numFmtId="0" fontId="10" fillId="0" borderId="0" xfId="0" applyFont="1" applyAlignment="1">
      <alignment horizontal="left" wrapText="1"/>
    </xf>
    <xf numFmtId="0" fontId="0" fillId="0" borderId="0" xfId="0" applyAlignment="1">
      <alignment horizontal="left" vertical="center"/>
    </xf>
    <xf numFmtId="0" fontId="12" fillId="5" borderId="0" xfId="0" applyFont="1" applyFill="1" applyAlignment="1">
      <alignment horizontal="left" vertical="center" wrapText="1"/>
    </xf>
    <xf numFmtId="0" fontId="12" fillId="5" borderId="0" xfId="0" applyFont="1" applyFill="1" applyAlignment="1">
      <alignment horizontal="left" vertical="center"/>
    </xf>
    <xf numFmtId="0" fontId="6" fillId="4" borderId="0" xfId="0" applyFont="1" applyFill="1" applyAlignment="1" applyProtection="1">
      <alignment horizontal="left"/>
      <protection hidden="1"/>
    </xf>
    <xf numFmtId="0" fontId="0" fillId="4" borderId="0" xfId="0" applyFill="1" applyAlignment="1" applyProtection="1">
      <alignment horizontal="left"/>
      <protection hidden="1"/>
    </xf>
    <xf numFmtId="0" fontId="18" fillId="4" borderId="0" xfId="0" applyFont="1" applyFill="1" applyAlignment="1" applyProtection="1">
      <alignment horizontal="left"/>
      <protection locked="0"/>
    </xf>
    <xf numFmtId="49" fontId="0" fillId="4" borderId="0" xfId="0" applyNumberFormat="1" applyFill="1" applyAlignment="1" applyProtection="1">
      <alignment horizontal="left" vertical="center" wrapText="1"/>
      <protection locked="0"/>
    </xf>
    <xf numFmtId="0" fontId="0" fillId="4" borderId="0" xfId="0" applyFill="1" applyAlignment="1" applyProtection="1">
      <alignment vertical="center" wrapText="1"/>
      <protection locked="0"/>
    </xf>
    <xf numFmtId="0" fontId="5" fillId="4" borderId="0" xfId="0" applyFont="1" applyFill="1" applyAlignment="1" applyProtection="1">
      <alignment vertical="center" wrapText="1"/>
      <protection locked="0"/>
    </xf>
    <xf numFmtId="0" fontId="0" fillId="4" borderId="0" xfId="0" applyFill="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2" fillId="0" borderId="0" xfId="1" applyFill="1" applyBorder="1" applyAlignment="1" applyProtection="1">
      <alignment horizontal="left"/>
      <protection hidden="1"/>
    </xf>
    <xf numFmtId="49" fontId="5" fillId="4" borderId="0" xfId="0" applyNumberFormat="1" applyFont="1" applyFill="1" applyAlignment="1" applyProtection="1">
      <alignment horizontal="left" vertical="center" wrapText="1"/>
      <protection locked="0"/>
    </xf>
    <xf numFmtId="49" fontId="12" fillId="4" borderId="0" xfId="0" applyNumberFormat="1" applyFont="1" applyFill="1" applyAlignment="1" applyProtection="1">
      <alignment horizontal="left" vertical="center" wrapText="1"/>
      <protection locked="0"/>
    </xf>
    <xf numFmtId="0" fontId="0" fillId="4" borderId="0" xfId="0" applyFill="1" applyAlignment="1" applyProtection="1">
      <alignment horizontal="left" vertical="center"/>
      <protection hidden="1"/>
    </xf>
    <xf numFmtId="49" fontId="12" fillId="4" borderId="0" xfId="0" applyNumberFormat="1" applyFont="1" applyFill="1" applyAlignment="1" applyProtection="1">
      <alignment horizontal="left" vertical="center"/>
      <protection hidden="1"/>
    </xf>
    <xf numFmtId="44" fontId="31" fillId="0" borderId="0" xfId="5" applyFont="1" applyFill="1" applyBorder="1" applyAlignment="1" applyProtection="1">
      <alignment horizontal="left" vertical="center"/>
      <protection hidden="1"/>
    </xf>
    <xf numFmtId="0" fontId="0" fillId="4" borderId="0" xfId="0" applyFill="1" applyAlignment="1" applyProtection="1">
      <alignment horizontal="center"/>
      <protection hidden="1"/>
    </xf>
    <xf numFmtId="49" fontId="0" fillId="4" borderId="0" xfId="0" applyNumberFormat="1" applyFill="1" applyAlignment="1" applyProtection="1">
      <alignment vertical="center" wrapText="1"/>
      <protection locked="0"/>
    </xf>
    <xf numFmtId="0" fontId="0" fillId="4" borderId="0" xfId="0" applyFill="1" applyAlignment="1" applyProtection="1">
      <alignment horizontal="left" vertical="center" wrapText="1"/>
      <protection locked="0"/>
    </xf>
    <xf numFmtId="0" fontId="21" fillId="0" borderId="0" xfId="0" applyFont="1" applyAlignment="1" applyProtection="1">
      <alignment horizontal="left" vertical="center" wrapText="1"/>
      <protection hidden="1"/>
    </xf>
    <xf numFmtId="49" fontId="12" fillId="4" borderId="0" xfId="0" applyNumberFormat="1" applyFont="1" applyFill="1" applyAlignment="1" applyProtection="1">
      <alignment horizontal="left" vertical="center"/>
      <protection locked="0"/>
    </xf>
    <xf numFmtId="0" fontId="8" fillId="0" borderId="0" xfId="0" applyFont="1" applyAlignment="1" applyProtection="1">
      <alignment horizontal="left" vertical="center" wrapText="1"/>
      <protection hidden="1"/>
    </xf>
    <xf numFmtId="0" fontId="5" fillId="2" borderId="0" xfId="0" applyFont="1" applyFill="1" applyAlignment="1" applyProtection="1">
      <alignment horizontal="left"/>
      <protection locked="0"/>
    </xf>
    <xf numFmtId="0" fontId="5" fillId="0" borderId="0" xfId="0" applyFont="1" applyFill="1" applyAlignment="1">
      <alignment vertical="center" wrapText="1"/>
    </xf>
    <xf numFmtId="0" fontId="1" fillId="0" borderId="0" xfId="0" applyFont="1"/>
    <xf numFmtId="49" fontId="1" fillId="2" borderId="0" xfId="0" applyNumberFormat="1" applyFont="1" applyFill="1" applyAlignment="1">
      <alignment horizontal="center"/>
    </xf>
    <xf numFmtId="0" fontId="23" fillId="6" borderId="0" xfId="0" applyFont="1" applyFill="1" applyAlignment="1">
      <alignment horizontal="left" vertical="center" wrapText="1"/>
    </xf>
    <xf numFmtId="0" fontId="23" fillId="6" borderId="0" xfId="0" applyFont="1" applyFill="1" applyAlignment="1">
      <alignment horizontal="left" vertical="center"/>
    </xf>
    <xf numFmtId="0" fontId="23" fillId="6" borderId="0" xfId="0" applyFont="1" applyFill="1" applyAlignment="1">
      <alignment horizontal="left" vertical="center"/>
    </xf>
    <xf numFmtId="0" fontId="9" fillId="0" borderId="0" xfId="7" applyFont="1" applyAlignment="1">
      <alignment horizontal="left" vertical="center"/>
    </xf>
    <xf numFmtId="0" fontId="1" fillId="0" borderId="0" xfId="7" applyAlignment="1">
      <alignment vertical="center"/>
    </xf>
    <xf numFmtId="0" fontId="1" fillId="0" borderId="0" xfId="7" applyAlignment="1">
      <alignment horizontal="left" vertical="center" wrapText="1"/>
    </xf>
    <xf numFmtId="0" fontId="1" fillId="0" borderId="0" xfId="7" applyAlignment="1">
      <alignment horizontal="left" vertical="center"/>
    </xf>
    <xf numFmtId="0" fontId="1" fillId="0" borderId="0" xfId="7"/>
    <xf numFmtId="0" fontId="9" fillId="0" borderId="0" xfId="7" applyFont="1" applyAlignment="1">
      <alignment vertical="center"/>
    </xf>
    <xf numFmtId="0" fontId="5" fillId="0" borderId="0" xfId="7" applyFont="1" applyAlignment="1">
      <alignment vertical="center"/>
    </xf>
    <xf numFmtId="0" fontId="5" fillId="0" borderId="0" xfId="7" applyFont="1" applyAlignment="1">
      <alignment horizontal="left" vertical="center" wrapText="1"/>
    </xf>
    <xf numFmtId="0" fontId="5" fillId="0" borderId="0" xfId="7" applyFont="1" applyAlignment="1">
      <alignment horizontal="left" vertical="center"/>
    </xf>
    <xf numFmtId="0" fontId="5" fillId="0" borderId="0" xfId="7" applyFont="1" applyAlignment="1">
      <alignment horizontal="left"/>
    </xf>
    <xf numFmtId="0" fontId="5" fillId="0" borderId="0" xfId="7" applyFont="1"/>
    <xf numFmtId="0" fontId="9" fillId="3" borderId="0" xfId="7" applyFont="1" applyFill="1" applyAlignment="1">
      <alignment horizontal="left"/>
    </xf>
    <xf numFmtId="0" fontId="5" fillId="3" borderId="0" xfId="7" applyFont="1" applyFill="1"/>
    <xf numFmtId="0" fontId="5" fillId="3" borderId="0" xfId="7" applyFont="1" applyFill="1" applyAlignment="1">
      <alignment vertical="center"/>
    </xf>
    <xf numFmtId="0" fontId="15" fillId="3" borderId="0" xfId="1" applyFont="1" applyFill="1" applyAlignment="1" applyProtection="1">
      <alignment horizontal="justify" vertical="center"/>
    </xf>
    <xf numFmtId="0" fontId="9" fillId="3" borderId="5" xfId="7" applyFont="1" applyFill="1" applyBorder="1" applyAlignment="1">
      <alignment horizontal="left" vertical="center" wrapText="1"/>
    </xf>
    <xf numFmtId="0" fontId="5" fillId="3" borderId="5" xfId="7" applyFont="1" applyFill="1" applyBorder="1" applyAlignment="1">
      <alignment horizontal="left" vertical="center"/>
    </xf>
    <xf numFmtId="0" fontId="5" fillId="3" borderId="0" xfId="7" applyFont="1" applyFill="1" applyAlignment="1">
      <alignment horizontal="left" vertical="center"/>
    </xf>
    <xf numFmtId="0" fontId="5" fillId="3" borderId="1" xfId="7" applyFont="1" applyFill="1" applyBorder="1" applyAlignment="1">
      <alignment horizontal="left" vertical="top" wrapText="1"/>
    </xf>
    <xf numFmtId="0" fontId="5" fillId="3" borderId="1" xfId="7" applyFont="1" applyFill="1" applyBorder="1" applyAlignment="1">
      <alignment horizontal="center" vertical="top" wrapText="1"/>
    </xf>
    <xf numFmtId="2" fontId="21" fillId="3" borderId="1" xfId="7" applyNumberFormat="1" applyFont="1" applyFill="1" applyBorder="1" applyAlignment="1">
      <alignment horizontal="center" vertical="top" wrapText="1"/>
    </xf>
    <xf numFmtId="0" fontId="5" fillId="3" borderId="0" xfId="7" applyFont="1" applyFill="1" applyAlignment="1">
      <alignment horizontal="left" wrapText="1"/>
    </xf>
    <xf numFmtId="0" fontId="5" fillId="3" borderId="0" xfId="7" applyFont="1" applyFill="1" applyAlignment="1">
      <alignment horizontal="left"/>
    </xf>
    <xf numFmtId="164" fontId="21" fillId="3" borderId="1" xfId="7" applyNumberFormat="1" applyFont="1" applyFill="1" applyBorder="1" applyAlignment="1">
      <alignment horizontal="center" vertical="top" wrapText="1"/>
    </xf>
    <xf numFmtId="0" fontId="10" fillId="0" borderId="0" xfId="7" applyFont="1" applyAlignment="1">
      <alignment horizontal="left" vertical="center"/>
    </xf>
    <xf numFmtId="0" fontId="1" fillId="3" borderId="0" xfId="7" applyFill="1" applyAlignment="1">
      <alignment vertical="center"/>
    </xf>
    <xf numFmtId="0" fontId="1" fillId="3" borderId="0" xfId="7" applyFill="1" applyAlignment="1">
      <alignment horizontal="left" vertical="center" wrapText="1"/>
    </xf>
    <xf numFmtId="0" fontId="1" fillId="3" borderId="0" xfId="7" applyFill="1" applyAlignment="1">
      <alignment horizontal="left" wrapText="1"/>
    </xf>
    <xf numFmtId="0" fontId="1" fillId="3" borderId="0" xfId="7" applyFill="1"/>
  </cellXfs>
  <cellStyles count="8">
    <cellStyle name="Hyperlink 2" xfId="2" xr:uid="{00000000-0005-0000-0000-000000000000}"/>
    <cellStyle name="Link" xfId="1" builtinId="8"/>
    <cellStyle name="Standard" xfId="0" builtinId="0"/>
    <cellStyle name="Standard 2" xfId="3" xr:uid="{00000000-0005-0000-0000-000003000000}"/>
    <cellStyle name="Standard 2 2" xfId="6" xr:uid="{00000000-0005-0000-0000-000004000000}"/>
    <cellStyle name="Standard 2 2 2" xfId="7" xr:uid="{55DD94BA-B66F-40A1-BBEE-39670CAE5B8D}"/>
    <cellStyle name="Standard 3" xfId="4" xr:uid="{00000000-0005-0000-0000-000005000000}"/>
    <cellStyle name="Währung" xfId="5" builtinId="4"/>
  </cellStyles>
  <dxfs count="82">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Fett!$B$1" fmlaRange="Fett!$B$3:$B$34" sel="32" val="2"/>
</file>

<file path=xl/ctrlProps/ctrlProp10.xml><?xml version="1.0" encoding="utf-8"?>
<formControlPr xmlns="http://schemas.microsoft.com/office/spreadsheetml/2009/9/main" objectType="Drop" dropLines="30" dropStyle="combo" dx="18" fmlaLink="Citronensäure!$B$1" fmlaRange="Citronensäure!$B$3:$B$17" sel="15" val="0"/>
</file>

<file path=xl/ctrlProps/ctrlProp11.xml><?xml version="1.0" encoding="utf-8"?>
<formControlPr xmlns="http://schemas.microsoft.com/office/spreadsheetml/2009/9/main" objectType="Drop" dropStyle="combo" dx="18" fmlaLink="As!$B$2" fmlaRange="As!$B$3:$B$9" sel="7" val="0"/>
</file>

<file path=xl/ctrlProps/ctrlProp12.xml><?xml version="1.0" encoding="utf-8"?>
<formControlPr xmlns="http://schemas.microsoft.com/office/spreadsheetml/2009/9/main" objectType="Drop" dropLines="20" dropStyle="combo" dx="18" fmlaLink="As!$B$12" fmlaRange="As!$B$13:$B$24" sel="12" val="0"/>
</file>

<file path=xl/ctrlProps/ctrlProp13.xml><?xml version="1.0" encoding="utf-8"?>
<formControlPr xmlns="http://schemas.microsoft.com/office/spreadsheetml/2009/9/main" objectType="Drop" dropStyle="combo" dx="18" fmlaLink="As!$B$27" fmlaRange="As!$B$28:$B$33" sel="6" val="0"/>
</file>

<file path=xl/ctrlProps/ctrlProp14.xml><?xml version="1.0" encoding="utf-8"?>
<formControlPr xmlns="http://schemas.microsoft.com/office/spreadsheetml/2009/9/main" objectType="Drop" dropStyle="combo" dx="18" fmlaLink="As!$C$27" fmlaRange="As!$C$28:$C$33" sel="6" val="0"/>
</file>

<file path=xl/ctrlProps/ctrlProp15.xml><?xml version="1.0" encoding="utf-8"?>
<formControlPr xmlns="http://schemas.microsoft.com/office/spreadsheetml/2009/9/main" objectType="Drop" dropStyle="combo" dx="18" fmlaLink="As!$B$36" fmlaRange="As!$B$37:$B$40" sel="4" val="0"/>
</file>

<file path=xl/ctrlProps/ctrlProp16.xml><?xml version="1.0" encoding="utf-8"?>
<formControlPr xmlns="http://schemas.microsoft.com/office/spreadsheetml/2009/9/main" objectType="Drop" dropLines="50" dropStyle="combo" dx="18" fmlaLink="As!$B$43" fmlaRange="As!$B$44:$B$55" sel="12" val="0"/>
</file>

<file path=xl/ctrlProps/ctrlProp17.xml><?xml version="1.0" encoding="utf-8"?>
<formControlPr xmlns="http://schemas.microsoft.com/office/spreadsheetml/2009/9/main" objectType="Drop" dropLines="35" dropStyle="combo" dx="18" fmlaLink="As!$B$58" fmlaRange="As!$B$59:$B$80" sel="22" val="0"/>
</file>

<file path=xl/ctrlProps/ctrlProp18.xml><?xml version="1.0" encoding="utf-8"?>
<formControlPr xmlns="http://schemas.microsoft.com/office/spreadsheetml/2009/9/main" objectType="Drop" dropLines="30" dropStyle="combo" dx="18" fmlaLink="Iod!$B$1" fmlaRange="Iod!$B$3:$B$13" sel="11" val="0"/>
</file>

<file path=xl/ctrlProps/ctrlProp19.xml><?xml version="1.0" encoding="utf-8"?>
<formControlPr xmlns="http://schemas.microsoft.com/office/spreadsheetml/2009/9/main" objectType="Drop" dropLines="15" dropStyle="combo" dx="18" fmlaLink="Iod!$C$22" fmlaRange="Iod!$B$22:$B$23" sel="1" val="0"/>
</file>

<file path=xl/ctrlProps/ctrlProp2.xml><?xml version="1.0" encoding="utf-8"?>
<formControlPr xmlns="http://schemas.microsoft.com/office/spreadsheetml/2009/9/main" objectType="Drop" dropLines="30" dropStyle="combo" dx="18" fmlaLink="HBSZ!$B$1" fmlaRange="HBSZ!$B$3:$B$7" sel="5" val="0"/>
</file>

<file path=xl/ctrlProps/ctrlProp20.xml><?xml version="1.0" encoding="utf-8"?>
<formControlPr xmlns="http://schemas.microsoft.com/office/spreadsheetml/2009/9/main" objectType="Drop" dropLines="15" dropStyle="combo" dx="18" fmlaLink="Iod!$C$24" fmlaRange="Iod!$B$24:$B$25" sel="1" val="0"/>
</file>

<file path=xl/ctrlProps/ctrlProp21.xml><?xml version="1.0" encoding="utf-8"?>
<formControlPr xmlns="http://schemas.microsoft.com/office/spreadsheetml/2009/9/main" objectType="Drop" dropLines="15" dropStyle="combo" dx="18" fmlaLink="Iod!$C$26" fmlaRange="Iod!$B$26:$B$27" sel="1" val="0"/>
</file>

<file path=xl/ctrlProps/ctrlProp22.xml><?xml version="1.0" encoding="utf-8"?>
<formControlPr xmlns="http://schemas.microsoft.com/office/spreadsheetml/2009/9/main" objectType="Drop" dropLines="15" dropStyle="combo" dx="18" fmlaLink="Iod!$C$28" fmlaRange="Iod!$B$28:$B$29" sel="1" val="0"/>
</file>

<file path=xl/ctrlProps/ctrlProp23.xml><?xml version="1.0" encoding="utf-8"?>
<formControlPr xmlns="http://schemas.microsoft.com/office/spreadsheetml/2009/9/main" objectType="Drop" dropLines="30" dropStyle="combo" dx="18" fmlaLink="'Xylit-Erythrit'!$D$2" fmlaRange="'Xylit-Erythrit'!$B$3:$B$13" sel="11" val="0"/>
</file>

<file path=xl/ctrlProps/ctrlProp24.xml><?xml version="1.0" encoding="utf-8"?>
<formControlPr xmlns="http://schemas.microsoft.com/office/spreadsheetml/2009/9/main" objectType="Drop" dropLines="30" dropStyle="combo" dx="18" fmlaLink="'Xylit-Erythrit'!$E$2" fmlaRange="'Xylit-Erythrit'!$B$3:$B$13" sel="11" val="0"/>
</file>

<file path=xl/ctrlProps/ctrlProp25.xml><?xml version="1.0" encoding="utf-8"?>
<formControlPr xmlns="http://schemas.microsoft.com/office/spreadsheetml/2009/9/main" objectType="Drop" dropLines="30" dropStyle="combo" dx="18" fmlaLink="Glutaminsre!$B$1" fmlaRange="Glutaminsre!$B$3:$B$18" sel="16" val="0"/>
</file>

<file path=xl/ctrlProps/ctrlProp26.xml><?xml version="1.0" encoding="utf-8"?>
<formControlPr xmlns="http://schemas.microsoft.com/office/spreadsheetml/2009/9/main" objectType="Drop" dropLines="30" dropStyle="combo" dx="18" fmlaLink="Stevio!$D$2" fmlaRange="Stevio!$B$3:$B$8" sel="6" val="0"/>
</file>

<file path=xl/ctrlProps/ctrlProp27.xml><?xml version="1.0" encoding="utf-8"?>
<formControlPr xmlns="http://schemas.microsoft.com/office/spreadsheetml/2009/9/main" objectType="Drop" dropLines="30" dropStyle="combo" dx="18" fmlaLink="Stevio!$E$2" fmlaRange="Stevio!$B$3:$B$8" sel="6" val="0"/>
</file>

<file path=xl/ctrlProps/ctrlProp28.xml><?xml version="1.0" encoding="utf-8"?>
<formControlPr xmlns="http://schemas.microsoft.com/office/spreadsheetml/2009/9/main" objectType="Drop" dropLines="30" dropStyle="combo" dx="18" fmlaLink="'pH-Wert'!$B$1" fmlaRange="'pH-Wert'!$B$3:$B$13" sel="11" val="0"/>
</file>

<file path=xl/ctrlProps/ctrlProp29.xml><?xml version="1.0" encoding="utf-8"?>
<formControlPr xmlns="http://schemas.microsoft.com/office/spreadsheetml/2009/9/main" objectType="Drop" dropLines="30" dropStyle="combo" dx="18" fmlaLink="Sacc_Ace_Aspar!$D$3" fmlaRange="Sacc_Ace_Aspar!$B$3:$B$25" sel="23" val="0"/>
</file>

<file path=xl/ctrlProps/ctrlProp3.xml><?xml version="1.0" encoding="utf-8"?>
<formControlPr xmlns="http://schemas.microsoft.com/office/spreadsheetml/2009/9/main" objectType="Drop" dropLines="30" dropStyle="combo" dx="18" fmlaLink="Buttersäure!$B$1" fmlaRange="Buttersäure!$B$3:$B$11" sel="9" val="0"/>
</file>

<file path=xl/ctrlProps/ctrlProp4.xml><?xml version="1.0" encoding="utf-8"?>
<formControlPr xmlns="http://schemas.microsoft.com/office/spreadsheetml/2009/9/main" objectType="Drop" dropLines="30" dropStyle="combo" dx="18" fmlaLink="BSME!$B$1" fmlaRange="BSME!$B$3:$B$19" sel="17" val="0"/>
</file>

<file path=xl/ctrlProps/ctrlProp5.xml><?xml version="1.0" encoding="utf-8"?>
<formControlPr xmlns="http://schemas.microsoft.com/office/spreadsheetml/2009/9/main" objectType="Drop" dropLines="30" dropStyle="combo" dx="18" fmlaLink="BenzoeSorbin!$D$2" fmlaRange="BenzoeSorbin!$B$3:$B$19" sel="17" val="0"/>
</file>

<file path=xl/ctrlProps/ctrlProp6.xml><?xml version="1.0" encoding="utf-8"?>
<formControlPr xmlns="http://schemas.microsoft.com/office/spreadsheetml/2009/9/main" objectType="Drop" dropLines="30" dropStyle="combo" dx="18" fmlaLink="BenzoeSorbin!$E$2" fmlaRange="BenzoeSorbin!$B$3:$B$19" sel="17"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Sacc_Ace_Aspar!$F$3" fmlaRange="Sacc_Ace_Aspar!$B$3:$B$25" sel="23" val="0"/>
</file>

<file path=xl/ctrlProps/ctrlProp9.xml><?xml version="1.0" encoding="utf-8"?>
<formControlPr xmlns="http://schemas.microsoft.com/office/spreadsheetml/2009/9/main" objectType="Drop" dropLines="30" dropStyle="combo" dx="18" fmlaLink="Cyclamat!$B$1" fmlaRange="Cyclamat!$B$3:$B$12" sel="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6588" name="Picture 1">
          <a:extLst>
            <a:ext uri="{FF2B5EF4-FFF2-40B4-BE49-F238E27FC236}">
              <a16:creationId xmlns:a16="http://schemas.microsoft.com/office/drawing/2014/main" id="{00000000-0008-0000-0100-0000CC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41</xdr:row>
          <xdr:rowOff>0</xdr:rowOff>
        </xdr:from>
        <xdr:to>
          <xdr:col>7</xdr:col>
          <xdr:colOff>220133</xdr:colOff>
          <xdr:row>41</xdr:row>
          <xdr:rowOff>207433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29633</xdr:rowOff>
        </xdr:from>
        <xdr:to>
          <xdr:col>7</xdr:col>
          <xdr:colOff>237067</xdr:colOff>
          <xdr:row>43</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29633</xdr:rowOff>
        </xdr:from>
        <xdr:to>
          <xdr:col>7</xdr:col>
          <xdr:colOff>237067</xdr:colOff>
          <xdr:row>46</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29633</xdr:rowOff>
        </xdr:from>
        <xdr:to>
          <xdr:col>7</xdr:col>
          <xdr:colOff>237067</xdr:colOff>
          <xdr:row>49</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29633</xdr:rowOff>
        </xdr:from>
        <xdr:to>
          <xdr:col>7</xdr:col>
          <xdr:colOff>237067</xdr:colOff>
          <xdr:row>52</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54</xdr:row>
          <xdr:rowOff>29633</xdr:rowOff>
        </xdr:from>
        <xdr:to>
          <xdr:col>7</xdr:col>
          <xdr:colOff>237067</xdr:colOff>
          <xdr:row>54</xdr:row>
          <xdr:rowOff>237067</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131233</xdr:rowOff>
        </xdr:from>
        <xdr:to>
          <xdr:col>6</xdr:col>
          <xdr:colOff>893233</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66</xdr:row>
          <xdr:rowOff>29633</xdr:rowOff>
        </xdr:from>
        <xdr:to>
          <xdr:col>7</xdr:col>
          <xdr:colOff>237067</xdr:colOff>
          <xdr:row>66</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68</xdr:row>
          <xdr:rowOff>29633</xdr:rowOff>
        </xdr:from>
        <xdr:to>
          <xdr:col>7</xdr:col>
          <xdr:colOff>237067</xdr:colOff>
          <xdr:row>68</xdr:row>
          <xdr:rowOff>237067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70</xdr:row>
          <xdr:rowOff>29633</xdr:rowOff>
        </xdr:from>
        <xdr:to>
          <xdr:col>7</xdr:col>
          <xdr:colOff>237067</xdr:colOff>
          <xdr:row>70</xdr:row>
          <xdr:rowOff>237067</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84</xdr:row>
          <xdr:rowOff>46567</xdr:rowOff>
        </xdr:from>
        <xdr:to>
          <xdr:col>2</xdr:col>
          <xdr:colOff>143933</xdr:colOff>
          <xdr:row>84</xdr:row>
          <xdr:rowOff>258233</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86</xdr:row>
          <xdr:rowOff>29633</xdr:rowOff>
        </xdr:from>
        <xdr:to>
          <xdr:col>3</xdr:col>
          <xdr:colOff>753533</xdr:colOff>
          <xdr:row>86</xdr:row>
          <xdr:rowOff>245533</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88</xdr:row>
          <xdr:rowOff>29633</xdr:rowOff>
        </xdr:from>
        <xdr:to>
          <xdr:col>3</xdr:col>
          <xdr:colOff>753533</xdr:colOff>
          <xdr:row>88</xdr:row>
          <xdr:rowOff>245533</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89</xdr:row>
          <xdr:rowOff>29633</xdr:rowOff>
        </xdr:from>
        <xdr:to>
          <xdr:col>3</xdr:col>
          <xdr:colOff>753533</xdr:colOff>
          <xdr:row>89</xdr:row>
          <xdr:rowOff>245533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91</xdr:row>
          <xdr:rowOff>29633</xdr:rowOff>
        </xdr:from>
        <xdr:to>
          <xdr:col>3</xdr:col>
          <xdr:colOff>753533</xdr:colOff>
          <xdr:row>91</xdr:row>
          <xdr:rowOff>245533</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93</xdr:row>
          <xdr:rowOff>46567</xdr:rowOff>
        </xdr:from>
        <xdr:to>
          <xdr:col>3</xdr:col>
          <xdr:colOff>753533</xdr:colOff>
          <xdr:row>93</xdr:row>
          <xdr:rowOff>258233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95</xdr:row>
          <xdr:rowOff>46567</xdr:rowOff>
        </xdr:from>
        <xdr:to>
          <xdr:col>5</xdr:col>
          <xdr:colOff>999067</xdr:colOff>
          <xdr:row>95</xdr:row>
          <xdr:rowOff>258233</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97</xdr:row>
          <xdr:rowOff>29633</xdr:rowOff>
        </xdr:from>
        <xdr:to>
          <xdr:col>7</xdr:col>
          <xdr:colOff>237067</xdr:colOff>
          <xdr:row>97</xdr:row>
          <xdr:rowOff>237067</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8467</xdr:rowOff>
        </xdr:from>
        <xdr:to>
          <xdr:col>3</xdr:col>
          <xdr:colOff>321733</xdr:colOff>
          <xdr:row>99</xdr:row>
          <xdr:rowOff>220133</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410633</xdr:colOff>
          <xdr:row>99</xdr:row>
          <xdr:rowOff>8467</xdr:rowOff>
        </xdr:from>
        <xdr:to>
          <xdr:col>4</xdr:col>
          <xdr:colOff>554567</xdr:colOff>
          <xdr:row>99</xdr:row>
          <xdr:rowOff>220133</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656167</xdr:colOff>
          <xdr:row>99</xdr:row>
          <xdr:rowOff>8467</xdr:rowOff>
        </xdr:from>
        <xdr:to>
          <xdr:col>5</xdr:col>
          <xdr:colOff>791633</xdr:colOff>
          <xdr:row>99</xdr:row>
          <xdr:rowOff>220133</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21167</xdr:rowOff>
        </xdr:from>
        <xdr:to>
          <xdr:col>7</xdr:col>
          <xdr:colOff>207433</xdr:colOff>
          <xdr:row>99</xdr:row>
          <xdr:rowOff>237067</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62</xdr:row>
          <xdr:rowOff>29633</xdr:rowOff>
        </xdr:from>
        <xdr:to>
          <xdr:col>7</xdr:col>
          <xdr:colOff>237067</xdr:colOff>
          <xdr:row>62</xdr:row>
          <xdr:rowOff>237067</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64</xdr:row>
          <xdr:rowOff>29633</xdr:rowOff>
        </xdr:from>
        <xdr:to>
          <xdr:col>7</xdr:col>
          <xdr:colOff>237067</xdr:colOff>
          <xdr:row>64</xdr:row>
          <xdr:rowOff>237067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72</xdr:row>
          <xdr:rowOff>29633</xdr:rowOff>
        </xdr:from>
        <xdr:to>
          <xdr:col>7</xdr:col>
          <xdr:colOff>237067</xdr:colOff>
          <xdr:row>72</xdr:row>
          <xdr:rowOff>237067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29633</xdr:rowOff>
        </xdr:from>
        <xdr:to>
          <xdr:col>7</xdr:col>
          <xdr:colOff>237067</xdr:colOff>
          <xdr:row>74</xdr:row>
          <xdr:rowOff>237067</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76</xdr:row>
          <xdr:rowOff>29633</xdr:rowOff>
        </xdr:from>
        <xdr:to>
          <xdr:col>7</xdr:col>
          <xdr:colOff>237067</xdr:colOff>
          <xdr:row>76</xdr:row>
          <xdr:rowOff>237067</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78</xdr:row>
          <xdr:rowOff>29633</xdr:rowOff>
        </xdr:from>
        <xdr:to>
          <xdr:col>7</xdr:col>
          <xdr:colOff>237067</xdr:colOff>
          <xdr:row>78</xdr:row>
          <xdr:rowOff>237067</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29633</xdr:rowOff>
        </xdr:from>
        <xdr:to>
          <xdr:col>7</xdr:col>
          <xdr:colOff>237067</xdr:colOff>
          <xdr:row>56</xdr:row>
          <xdr:rowOff>237067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16-ungesch&#252;tzt.xlsx" TargetMode="External"/><Relationship Id="rId1" Type="http://schemas.openxmlformats.org/officeDocument/2006/relationships/externalLinkPath" Target="/Daten/TABELLEN/LVU/Ergebnistabellen/2023/ungeschuetzt/2023-16-ungesch&#252;tz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Sac-Glu-Fru"/>
      <sheetName val="Farbstoffe_qual"/>
      <sheetName val="Farbstoffe_quan"/>
      <sheetName val="Farbstoffe"/>
      <sheetName val="RelativeDichte"/>
      <sheetName val="Alkohol"/>
      <sheetName val="Parameter3a"/>
      <sheetName val="Parameter3b"/>
      <sheetName val="Parameter3c"/>
      <sheetName val="Parameter4"/>
      <sheetName val="Extrakt"/>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34"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115" t="s">
        <v>45</v>
      </c>
      <c r="B1" s="116"/>
      <c r="C1" s="116"/>
    </row>
    <row r="2" spans="1:3" ht="51.95" customHeight="1" x14ac:dyDescent="0.45">
      <c r="A2" s="117" t="s">
        <v>61</v>
      </c>
      <c r="B2" s="118"/>
      <c r="C2" s="118"/>
    </row>
    <row r="3" spans="1:3" ht="74.25" customHeight="1" x14ac:dyDescent="0.45">
      <c r="A3" s="117" t="s">
        <v>75</v>
      </c>
      <c r="B3" s="117"/>
      <c r="C3" s="117"/>
    </row>
    <row r="4" spans="1:3" ht="80.45" customHeight="1" x14ac:dyDescent="0.6">
      <c r="A4" s="117" t="s">
        <v>79</v>
      </c>
      <c r="B4" s="118"/>
      <c r="C4" s="118"/>
    </row>
    <row r="5" spans="1:3" ht="30.35" customHeight="1" x14ac:dyDescent="0.5">
      <c r="A5" s="119"/>
      <c r="B5" s="119"/>
      <c r="C5" s="119"/>
    </row>
    <row r="6" spans="1:3" ht="30.35" customHeight="1" x14ac:dyDescent="0.45">
      <c r="A6" s="24" t="s">
        <v>46</v>
      </c>
    </row>
    <row r="7" spans="1:3" ht="54" customHeight="1" x14ac:dyDescent="0.45">
      <c r="A7" s="113" t="s">
        <v>47</v>
      </c>
      <c r="B7" s="114"/>
      <c r="C7" s="114"/>
    </row>
    <row r="9" spans="1:3" x14ac:dyDescent="0.45">
      <c r="A9" s="25" t="s">
        <v>48</v>
      </c>
      <c r="B9" s="25" t="s">
        <v>49</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23">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64">
        <f>COUNTA(A2:G38)</f>
        <v>0</v>
      </c>
    </row>
    <row r="2" spans="1:8" x14ac:dyDescent="0.5">
      <c r="A2" s="146"/>
      <c r="B2" s="146"/>
      <c r="C2" s="146"/>
      <c r="D2" s="146"/>
      <c r="E2" s="146"/>
      <c r="F2" s="146"/>
      <c r="G2" s="146"/>
    </row>
    <row r="3" spans="1:8" x14ac:dyDescent="0.5">
      <c r="A3" s="146"/>
      <c r="B3" s="146"/>
      <c r="C3" s="146"/>
      <c r="D3" s="146"/>
      <c r="E3" s="146"/>
      <c r="F3" s="146"/>
      <c r="G3" s="146"/>
    </row>
    <row r="4" spans="1:8" x14ac:dyDescent="0.5">
      <c r="A4" s="146"/>
      <c r="B4" s="146"/>
      <c r="C4" s="146"/>
      <c r="D4" s="146"/>
      <c r="E4" s="146"/>
      <c r="F4" s="146"/>
      <c r="G4" s="146"/>
    </row>
    <row r="5" spans="1:8" x14ac:dyDescent="0.5">
      <c r="A5" s="146"/>
      <c r="B5" s="146"/>
      <c r="C5" s="146"/>
      <c r="D5" s="146"/>
      <c r="E5" s="146"/>
      <c r="F5" s="146"/>
      <c r="G5" s="146"/>
    </row>
    <row r="6" spans="1:8" x14ac:dyDescent="0.5">
      <c r="A6" s="146"/>
      <c r="B6" s="146"/>
      <c r="C6" s="146"/>
      <c r="D6" s="146"/>
      <c r="E6" s="146"/>
      <c r="F6" s="146"/>
      <c r="G6" s="146"/>
    </row>
    <row r="7" spans="1:8" x14ac:dyDescent="0.5">
      <c r="A7" s="146"/>
      <c r="B7" s="146"/>
      <c r="C7" s="146"/>
      <c r="D7" s="146"/>
      <c r="E7" s="146"/>
      <c r="F7" s="146"/>
      <c r="G7" s="146"/>
    </row>
    <row r="8" spans="1:8" x14ac:dyDescent="0.5">
      <c r="A8" s="146"/>
      <c r="B8" s="146"/>
      <c r="C8" s="146"/>
      <c r="D8" s="146"/>
      <c r="E8" s="146"/>
      <c r="F8" s="146"/>
      <c r="G8" s="146"/>
    </row>
    <row r="9" spans="1:8" x14ac:dyDescent="0.5">
      <c r="A9" s="146"/>
      <c r="B9" s="146"/>
      <c r="C9" s="146"/>
      <c r="D9" s="146"/>
      <c r="E9" s="146"/>
      <c r="F9" s="146"/>
      <c r="G9" s="146"/>
    </row>
    <row r="10" spans="1:8" x14ac:dyDescent="0.5">
      <c r="A10" s="146"/>
      <c r="B10" s="146"/>
      <c r="C10" s="146"/>
      <c r="D10" s="146"/>
      <c r="E10" s="146"/>
      <c r="F10" s="146"/>
      <c r="G10" s="146"/>
    </row>
    <row r="11" spans="1:8" x14ac:dyDescent="0.5">
      <c r="A11" s="146"/>
      <c r="B11" s="146"/>
      <c r="C11" s="146"/>
      <c r="D11" s="146"/>
      <c r="E11" s="146"/>
      <c r="F11" s="146"/>
      <c r="G11" s="146"/>
    </row>
    <row r="12" spans="1:8" x14ac:dyDescent="0.5">
      <c r="A12" s="146"/>
      <c r="B12" s="146"/>
      <c r="C12" s="146"/>
      <c r="D12" s="146"/>
      <c r="E12" s="146"/>
      <c r="F12" s="146"/>
      <c r="G12" s="146"/>
    </row>
    <row r="13" spans="1:8" x14ac:dyDescent="0.5">
      <c r="A13" s="146"/>
      <c r="B13" s="146"/>
      <c r="C13" s="146"/>
      <c r="D13" s="146"/>
      <c r="E13" s="146"/>
      <c r="F13" s="146"/>
      <c r="G13" s="146"/>
    </row>
    <row r="14" spans="1:8" x14ac:dyDescent="0.5">
      <c r="A14" s="146"/>
      <c r="B14" s="146"/>
      <c r="C14" s="146"/>
      <c r="D14" s="146"/>
      <c r="E14" s="146"/>
      <c r="F14" s="146"/>
      <c r="G14" s="146"/>
    </row>
    <row r="15" spans="1:8" x14ac:dyDescent="0.5">
      <c r="A15" s="146"/>
      <c r="B15" s="146"/>
      <c r="C15" s="146"/>
      <c r="D15" s="146"/>
      <c r="E15" s="146"/>
      <c r="F15" s="146"/>
      <c r="G15" s="146"/>
    </row>
    <row r="16" spans="1:8" x14ac:dyDescent="0.5">
      <c r="A16" s="146"/>
      <c r="B16" s="146"/>
      <c r="C16" s="146"/>
      <c r="D16" s="146"/>
      <c r="E16" s="146"/>
      <c r="F16" s="146"/>
      <c r="G16" s="146"/>
    </row>
    <row r="17" spans="1:7" x14ac:dyDescent="0.5">
      <c r="A17" s="146"/>
      <c r="B17" s="146"/>
      <c r="C17" s="146"/>
      <c r="D17" s="146"/>
      <c r="E17" s="146"/>
      <c r="F17" s="146"/>
      <c r="G17" s="146"/>
    </row>
    <row r="18" spans="1:7" x14ac:dyDescent="0.5">
      <c r="A18" s="146"/>
      <c r="B18" s="146"/>
      <c r="C18" s="146"/>
      <c r="D18" s="146"/>
      <c r="E18" s="146"/>
      <c r="F18" s="146"/>
      <c r="G18" s="146"/>
    </row>
    <row r="19" spans="1:7" x14ac:dyDescent="0.5">
      <c r="A19" s="146"/>
      <c r="B19" s="146"/>
      <c r="C19" s="146"/>
      <c r="D19" s="146"/>
      <c r="E19" s="146"/>
      <c r="F19" s="146"/>
      <c r="G19" s="146"/>
    </row>
    <row r="20" spans="1:7" x14ac:dyDescent="0.5">
      <c r="A20" s="146"/>
      <c r="B20" s="146"/>
      <c r="C20" s="146"/>
      <c r="D20" s="146"/>
      <c r="E20" s="146"/>
      <c r="F20" s="146"/>
      <c r="G20" s="146"/>
    </row>
    <row r="21" spans="1:7" x14ac:dyDescent="0.5">
      <c r="A21" s="146"/>
      <c r="B21" s="146"/>
      <c r="C21" s="146"/>
      <c r="D21" s="146"/>
      <c r="E21" s="146"/>
      <c r="F21" s="146"/>
      <c r="G21" s="146"/>
    </row>
    <row r="22" spans="1:7" x14ac:dyDescent="0.5">
      <c r="A22" s="146"/>
      <c r="B22" s="146"/>
      <c r="C22" s="146"/>
      <c r="D22" s="146"/>
      <c r="E22" s="146"/>
      <c r="F22" s="146"/>
      <c r="G22" s="146"/>
    </row>
    <row r="23" spans="1:7" x14ac:dyDescent="0.5">
      <c r="A23" s="146"/>
      <c r="B23" s="146"/>
      <c r="C23" s="146"/>
      <c r="D23" s="146"/>
      <c r="E23" s="146"/>
      <c r="F23" s="146"/>
      <c r="G23" s="146"/>
    </row>
    <row r="24" spans="1:7" x14ac:dyDescent="0.5">
      <c r="A24" s="146"/>
      <c r="B24" s="146"/>
      <c r="C24" s="146"/>
      <c r="D24" s="146"/>
      <c r="E24" s="146"/>
      <c r="F24" s="146"/>
      <c r="G24" s="146"/>
    </row>
    <row r="25" spans="1:7" x14ac:dyDescent="0.5">
      <c r="A25" s="146"/>
      <c r="B25" s="146"/>
      <c r="C25" s="146"/>
      <c r="D25" s="146"/>
      <c r="E25" s="146"/>
      <c r="F25" s="146"/>
      <c r="G25" s="146"/>
    </row>
    <row r="26" spans="1:7" x14ac:dyDescent="0.5">
      <c r="A26" s="146"/>
      <c r="B26" s="146"/>
      <c r="C26" s="146"/>
      <c r="D26" s="146"/>
      <c r="E26" s="146"/>
      <c r="F26" s="146"/>
      <c r="G26" s="146"/>
    </row>
    <row r="27" spans="1:7" x14ac:dyDescent="0.5">
      <c r="A27" s="146"/>
      <c r="B27" s="146"/>
      <c r="C27" s="146"/>
      <c r="D27" s="146"/>
      <c r="E27" s="146"/>
      <c r="F27" s="146"/>
      <c r="G27" s="146"/>
    </row>
    <row r="28" spans="1:7" x14ac:dyDescent="0.5">
      <c r="A28" s="146"/>
      <c r="B28" s="146"/>
      <c r="C28" s="146"/>
      <c r="D28" s="146"/>
      <c r="E28" s="146"/>
      <c r="F28" s="146"/>
      <c r="G28" s="146"/>
    </row>
    <row r="29" spans="1:7" x14ac:dyDescent="0.5">
      <c r="A29" s="146"/>
      <c r="B29" s="146"/>
      <c r="C29" s="146"/>
      <c r="D29" s="146"/>
      <c r="E29" s="146"/>
      <c r="F29" s="146"/>
      <c r="G29" s="146"/>
    </row>
    <row r="30" spans="1:7" x14ac:dyDescent="0.5">
      <c r="A30" s="146"/>
      <c r="B30" s="146"/>
      <c r="C30" s="146"/>
      <c r="D30" s="146"/>
      <c r="E30" s="146"/>
      <c r="F30" s="146"/>
      <c r="G30" s="146"/>
    </row>
    <row r="31" spans="1:7" x14ac:dyDescent="0.5">
      <c r="A31" s="146"/>
      <c r="B31" s="146"/>
      <c r="C31" s="146"/>
      <c r="D31" s="146"/>
      <c r="E31" s="146"/>
      <c r="F31" s="146"/>
      <c r="G31" s="146"/>
    </row>
    <row r="32" spans="1:7" x14ac:dyDescent="0.5">
      <c r="A32" s="146"/>
      <c r="B32" s="146"/>
      <c r="C32" s="146"/>
      <c r="D32" s="146"/>
      <c r="E32" s="146"/>
      <c r="F32" s="146"/>
      <c r="G32" s="146"/>
    </row>
    <row r="33" spans="1:7" x14ac:dyDescent="0.5">
      <c r="A33" s="146"/>
      <c r="B33" s="146"/>
      <c r="C33" s="146"/>
      <c r="D33" s="146"/>
      <c r="E33" s="146"/>
      <c r="F33" s="146"/>
      <c r="G33" s="146"/>
    </row>
    <row r="34" spans="1:7" x14ac:dyDescent="0.5">
      <c r="A34" s="146"/>
      <c r="B34" s="146"/>
      <c r="C34" s="146"/>
      <c r="D34" s="146"/>
      <c r="E34" s="146"/>
      <c r="F34" s="146"/>
      <c r="G34" s="146"/>
    </row>
    <row r="35" spans="1:7" x14ac:dyDescent="0.5">
      <c r="A35" s="146"/>
      <c r="B35" s="146"/>
      <c r="C35" s="146"/>
      <c r="D35" s="146"/>
      <c r="E35" s="146"/>
      <c r="F35" s="146"/>
      <c r="G35" s="146"/>
    </row>
    <row r="36" spans="1:7" x14ac:dyDescent="0.5">
      <c r="A36" s="146"/>
      <c r="B36" s="146"/>
      <c r="C36" s="146"/>
      <c r="D36" s="146"/>
      <c r="E36" s="146"/>
      <c r="F36" s="146"/>
      <c r="G36" s="146"/>
    </row>
    <row r="37" spans="1:7" x14ac:dyDescent="0.5">
      <c r="A37" s="146"/>
      <c r="B37" s="146"/>
      <c r="C37" s="146"/>
      <c r="D37" s="146"/>
      <c r="E37" s="146"/>
      <c r="F37" s="146"/>
      <c r="G37" s="146"/>
    </row>
    <row r="38" spans="1:7" x14ac:dyDescent="0.5">
      <c r="A38" s="146"/>
      <c r="B38" s="146"/>
      <c r="C38" s="146"/>
      <c r="D38" s="146"/>
      <c r="E38" s="146"/>
      <c r="F38" s="146"/>
      <c r="G38" s="146"/>
    </row>
  </sheetData>
  <sheetProtection algorithmName="SHA-512" hashValue="qDQneEUAiXDEUuRy+OU9QzihjnZpc7qC7V2GibBCDoQxEnsjOV88oRw1knKx3ADgxHfsiIUzdGNbdpIH5KMylQ==" saltValue="Yv87Aq9GUS4uXFTv956GJA=="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3"/>
  <sheetViews>
    <sheetView workbookViewId="0">
      <selection activeCell="A2" sqref="A2:G2"/>
    </sheetView>
  </sheetViews>
  <sheetFormatPr baseColWidth="10" defaultColWidth="11.41015625" defaultRowHeight="12.7" x14ac:dyDescent="0.4"/>
  <cols>
    <col min="1" max="1" width="13.1171875" style="98" customWidth="1"/>
    <col min="2" max="2" width="56.64453125" style="98" customWidth="1"/>
    <col min="3" max="16384" width="11.41015625" style="98"/>
  </cols>
  <sheetData>
    <row r="1" spans="1:3" ht="13" thickBot="1" x14ac:dyDescent="0.45">
      <c r="A1" s="96" t="s">
        <v>305</v>
      </c>
      <c r="B1" s="97">
        <v>11</v>
      </c>
      <c r="C1" s="96">
        <f>MAX($A$3:$A$13)-1</f>
        <v>10</v>
      </c>
    </row>
    <row r="2" spans="1:3" ht="13" thickTop="1" x14ac:dyDescent="0.4">
      <c r="A2" s="99" t="s">
        <v>34</v>
      </c>
      <c r="B2" s="100" t="s">
        <v>35</v>
      </c>
      <c r="C2" s="96" t="s">
        <v>36</v>
      </c>
    </row>
    <row r="3" spans="1:3" ht="14" x14ac:dyDescent="0.4">
      <c r="A3" s="101">
        <v>1</v>
      </c>
      <c r="B3" s="77" t="s">
        <v>307</v>
      </c>
      <c r="C3" s="102"/>
    </row>
    <row r="4" spans="1:3" ht="28" x14ac:dyDescent="0.4">
      <c r="A4" s="101">
        <v>2</v>
      </c>
      <c r="B4" s="79" t="s">
        <v>308</v>
      </c>
      <c r="C4" s="103" t="s">
        <v>38</v>
      </c>
    </row>
    <row r="5" spans="1:3" ht="14" x14ac:dyDescent="0.4">
      <c r="A5" s="101">
        <v>3</v>
      </c>
      <c r="B5" s="77" t="s">
        <v>309</v>
      </c>
      <c r="C5" s="103"/>
    </row>
    <row r="6" spans="1:3" ht="14" x14ac:dyDescent="0.4">
      <c r="A6" s="101">
        <v>4</v>
      </c>
      <c r="B6" s="77" t="s">
        <v>310</v>
      </c>
      <c r="C6" s="103"/>
    </row>
    <row r="7" spans="1:3" ht="14" x14ac:dyDescent="0.4">
      <c r="A7" s="101">
        <v>5</v>
      </c>
      <c r="B7" s="77" t="s">
        <v>311</v>
      </c>
      <c r="C7" s="103"/>
    </row>
    <row r="8" spans="1:3" ht="14" x14ac:dyDescent="0.4">
      <c r="A8" s="101">
        <v>6</v>
      </c>
      <c r="B8" s="77" t="s">
        <v>312</v>
      </c>
      <c r="C8" s="103"/>
    </row>
    <row r="9" spans="1:3" ht="14" x14ac:dyDescent="0.4">
      <c r="A9" s="101">
        <v>7</v>
      </c>
      <c r="B9" s="77" t="s">
        <v>339</v>
      </c>
      <c r="C9" s="103"/>
    </row>
    <row r="10" spans="1:3" ht="14" x14ac:dyDescent="0.4">
      <c r="A10" s="101">
        <v>8</v>
      </c>
      <c r="B10" s="106" t="s">
        <v>375</v>
      </c>
      <c r="C10" s="103"/>
    </row>
    <row r="11" spans="1:3" ht="14" x14ac:dyDescent="0.4">
      <c r="A11" s="101">
        <v>9</v>
      </c>
      <c r="B11" s="106" t="s">
        <v>374</v>
      </c>
      <c r="C11" s="103"/>
    </row>
    <row r="12" spans="1:3" ht="14" x14ac:dyDescent="0.4">
      <c r="A12" s="101">
        <v>10</v>
      </c>
      <c r="B12" s="77" t="s">
        <v>6</v>
      </c>
      <c r="C12" s="102"/>
    </row>
    <row r="13" spans="1:3" x14ac:dyDescent="0.4">
      <c r="A13" s="101">
        <v>11</v>
      </c>
      <c r="B13" s="104"/>
      <c r="C13" s="96"/>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8"/>
  <sheetViews>
    <sheetView workbookViewId="0">
      <selection activeCell="A2" sqref="A2:G2"/>
    </sheetView>
  </sheetViews>
  <sheetFormatPr baseColWidth="10" defaultColWidth="11.41015625" defaultRowHeight="15.35" x14ac:dyDescent="0.5"/>
  <cols>
    <col min="1" max="1" width="13.1171875" style="74" customWidth="1"/>
    <col min="2" max="2" width="55.1171875" style="75" customWidth="1"/>
    <col min="3" max="16384" width="11.41015625" style="74"/>
  </cols>
  <sheetData>
    <row r="1" spans="1:3" ht="15.7" thickBot="1" x14ac:dyDescent="0.55000000000000004">
      <c r="A1" s="74" t="s">
        <v>273</v>
      </c>
      <c r="B1" s="72">
        <v>16</v>
      </c>
      <c r="C1" s="74">
        <f>MAX($A$3:$A$18)-1</f>
        <v>15</v>
      </c>
    </row>
    <row r="2" spans="1:3" ht="15.7" thickTop="1" x14ac:dyDescent="0.5">
      <c r="A2" s="80" t="s">
        <v>34</v>
      </c>
      <c r="B2" s="93" t="s">
        <v>35</v>
      </c>
      <c r="C2" s="74" t="s">
        <v>36</v>
      </c>
    </row>
    <row r="3" spans="1:3" x14ac:dyDescent="0.5">
      <c r="A3" s="94">
        <v>1</v>
      </c>
      <c r="B3" s="77" t="s">
        <v>288</v>
      </c>
      <c r="C3" s="77"/>
    </row>
    <row r="4" spans="1:3" ht="28" x14ac:dyDescent="0.5">
      <c r="A4" s="94">
        <v>2</v>
      </c>
      <c r="B4" s="77" t="s">
        <v>289</v>
      </c>
      <c r="C4" s="77" t="s">
        <v>38</v>
      </c>
    </row>
    <row r="5" spans="1:3" x14ac:dyDescent="0.5">
      <c r="A5" s="94">
        <v>3</v>
      </c>
      <c r="B5" s="79" t="s">
        <v>301</v>
      </c>
    </row>
    <row r="6" spans="1:3" x14ac:dyDescent="0.5">
      <c r="A6" s="94">
        <v>4</v>
      </c>
      <c r="B6" s="79" t="s">
        <v>302</v>
      </c>
      <c r="C6" s="77" t="s">
        <v>38</v>
      </c>
    </row>
    <row r="7" spans="1:3" x14ac:dyDescent="0.5">
      <c r="A7" s="94">
        <v>5</v>
      </c>
      <c r="B7" s="77" t="s">
        <v>300</v>
      </c>
      <c r="C7" s="77"/>
    </row>
    <row r="8" spans="1:3" x14ac:dyDescent="0.5">
      <c r="A8" s="94">
        <v>6</v>
      </c>
      <c r="B8" s="77" t="s">
        <v>303</v>
      </c>
      <c r="C8" s="77" t="s">
        <v>38</v>
      </c>
    </row>
    <row r="9" spans="1:3" x14ac:dyDescent="0.5">
      <c r="A9" s="94">
        <v>7</v>
      </c>
      <c r="B9" s="77" t="s">
        <v>290</v>
      </c>
      <c r="C9" s="77"/>
    </row>
    <row r="10" spans="1:3" x14ac:dyDescent="0.5">
      <c r="A10" s="94">
        <v>8</v>
      </c>
      <c r="B10" s="77" t="s">
        <v>291</v>
      </c>
      <c r="C10" s="77"/>
    </row>
    <row r="11" spans="1:3" x14ac:dyDescent="0.5">
      <c r="A11" s="94">
        <v>9</v>
      </c>
      <c r="B11" s="77" t="s">
        <v>292</v>
      </c>
      <c r="C11" s="77"/>
    </row>
    <row r="12" spans="1:3" x14ac:dyDescent="0.5">
      <c r="A12" s="94">
        <v>10</v>
      </c>
      <c r="B12" s="77" t="s">
        <v>293</v>
      </c>
      <c r="C12" s="77"/>
    </row>
    <row r="13" spans="1:3" x14ac:dyDescent="0.5">
      <c r="A13" s="94">
        <v>11</v>
      </c>
      <c r="B13" s="77" t="s">
        <v>294</v>
      </c>
      <c r="C13" s="77"/>
    </row>
    <row r="14" spans="1:3" ht="28" x14ac:dyDescent="0.5">
      <c r="A14" s="94">
        <v>12</v>
      </c>
      <c r="B14" s="77" t="s">
        <v>295</v>
      </c>
      <c r="C14" s="77"/>
    </row>
    <row r="15" spans="1:3" x14ac:dyDescent="0.5">
      <c r="A15" s="94">
        <v>13</v>
      </c>
      <c r="B15" s="77" t="s">
        <v>296</v>
      </c>
      <c r="C15" s="77"/>
    </row>
    <row r="16" spans="1:3" x14ac:dyDescent="0.5">
      <c r="A16" s="94">
        <v>14</v>
      </c>
      <c r="B16" s="77" t="s">
        <v>297</v>
      </c>
      <c r="C16" s="77"/>
    </row>
    <row r="17" spans="1:3" x14ac:dyDescent="0.5">
      <c r="A17" s="94">
        <v>15</v>
      </c>
      <c r="B17" s="77" t="s">
        <v>6</v>
      </c>
      <c r="C17" s="77"/>
    </row>
    <row r="18" spans="1:3" x14ac:dyDescent="0.5">
      <c r="A18" s="94">
        <v>16</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4"/>
  <sheetViews>
    <sheetView workbookViewId="0">
      <selection activeCell="A2" sqref="A2:G2"/>
    </sheetView>
  </sheetViews>
  <sheetFormatPr baseColWidth="10" defaultColWidth="11.41015625" defaultRowHeight="15.35" x14ac:dyDescent="0.5"/>
  <cols>
    <col min="1" max="1" width="14.1171875" style="74" customWidth="1"/>
    <col min="2" max="2" width="55.1171875" style="75" customWidth="1"/>
    <col min="3" max="16384" width="11.41015625" style="74"/>
  </cols>
  <sheetData>
    <row r="1" spans="1:5" ht="15.7" thickBot="1" x14ac:dyDescent="0.55000000000000004">
      <c r="A1" s="92" t="s">
        <v>287</v>
      </c>
      <c r="B1" s="72">
        <v>4</v>
      </c>
      <c r="C1" s="74">
        <f>MAX($A$3:$A$13)-1</f>
        <v>10</v>
      </c>
      <c r="D1" s="74" t="s">
        <v>271</v>
      </c>
      <c r="E1" s="74" t="s">
        <v>272</v>
      </c>
    </row>
    <row r="2" spans="1:5" ht="15.7" thickTop="1" x14ac:dyDescent="0.5">
      <c r="A2" s="80" t="s">
        <v>34</v>
      </c>
      <c r="B2" s="93" t="s">
        <v>35</v>
      </c>
      <c r="C2" s="75" t="s">
        <v>37</v>
      </c>
      <c r="D2" s="74">
        <v>11</v>
      </c>
      <c r="E2" s="74">
        <v>11</v>
      </c>
    </row>
    <row r="3" spans="1:5" x14ac:dyDescent="0.5">
      <c r="A3" s="94">
        <v>1</v>
      </c>
      <c r="B3" s="77" t="s">
        <v>280</v>
      </c>
      <c r="C3" s="77"/>
    </row>
    <row r="4" spans="1:5" x14ac:dyDescent="0.5">
      <c r="A4" s="94">
        <v>2</v>
      </c>
      <c r="B4" s="77" t="s">
        <v>281</v>
      </c>
      <c r="C4" s="77" t="s">
        <v>38</v>
      </c>
    </row>
    <row r="5" spans="1:5" x14ac:dyDescent="0.5">
      <c r="A5" s="94">
        <v>3</v>
      </c>
      <c r="B5" s="77" t="s">
        <v>282</v>
      </c>
      <c r="C5" s="77"/>
    </row>
    <row r="6" spans="1:5" x14ac:dyDescent="0.5">
      <c r="A6" s="94">
        <v>4</v>
      </c>
      <c r="B6" s="77" t="s">
        <v>283</v>
      </c>
      <c r="C6" s="77" t="s">
        <v>38</v>
      </c>
    </row>
    <row r="7" spans="1:5" x14ac:dyDescent="0.5">
      <c r="A7" s="94">
        <v>5</v>
      </c>
      <c r="B7" s="77" t="s">
        <v>284</v>
      </c>
      <c r="C7" s="77"/>
    </row>
    <row r="8" spans="1:5" x14ac:dyDescent="0.5">
      <c r="A8" s="94">
        <v>6</v>
      </c>
      <c r="B8" s="77" t="s">
        <v>159</v>
      </c>
      <c r="C8" s="77"/>
    </row>
    <row r="9" spans="1:5" x14ac:dyDescent="0.5">
      <c r="A9" s="94">
        <v>7</v>
      </c>
      <c r="B9" s="77" t="s">
        <v>285</v>
      </c>
      <c r="C9" s="77"/>
    </row>
    <row r="10" spans="1:5" x14ac:dyDescent="0.5">
      <c r="A10" s="94">
        <v>8</v>
      </c>
      <c r="B10" s="77" t="s">
        <v>286</v>
      </c>
      <c r="C10" s="77"/>
    </row>
    <row r="11" spans="1:5" x14ac:dyDescent="0.5">
      <c r="A11" s="94">
        <v>9</v>
      </c>
      <c r="B11" s="106" t="s">
        <v>304</v>
      </c>
      <c r="C11" s="77"/>
    </row>
    <row r="12" spans="1:5" x14ac:dyDescent="0.5">
      <c r="A12" s="94">
        <v>10</v>
      </c>
      <c r="B12" s="77" t="s">
        <v>6</v>
      </c>
      <c r="C12" s="77"/>
    </row>
    <row r="13" spans="1:5" x14ac:dyDescent="0.5">
      <c r="A13" s="94">
        <v>11</v>
      </c>
    </row>
    <row r="14" spans="1:5" x14ac:dyDescent="0.5">
      <c r="A14" s="75"/>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
  <sheetViews>
    <sheetView topLeftCell="A2"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16384" width="11.41015625" style="33"/>
  </cols>
  <sheetData>
    <row r="1" spans="1:5" ht="13" thickBot="1" x14ac:dyDescent="0.45">
      <c r="A1" s="49" t="s">
        <v>279</v>
      </c>
      <c r="B1" s="55"/>
      <c r="C1" s="49">
        <f>MAX($A$3:$A$8)-1</f>
        <v>5</v>
      </c>
      <c r="D1" s="33" t="s">
        <v>274</v>
      </c>
      <c r="E1" s="33" t="s">
        <v>275</v>
      </c>
    </row>
    <row r="2" spans="1:5" ht="13" thickTop="1" x14ac:dyDescent="0.4">
      <c r="A2" s="50" t="s">
        <v>34</v>
      </c>
      <c r="B2" s="50" t="s">
        <v>35</v>
      </c>
      <c r="C2" s="49" t="s">
        <v>36</v>
      </c>
      <c r="D2" s="33">
        <v>6</v>
      </c>
      <c r="E2" s="33">
        <v>6</v>
      </c>
    </row>
    <row r="3" spans="1:5" ht="15.35" x14ac:dyDescent="0.4">
      <c r="A3" s="51">
        <v>1</v>
      </c>
      <c r="B3" s="79" t="s">
        <v>278</v>
      </c>
      <c r="C3" s="44"/>
    </row>
    <row r="4" spans="1:5" ht="15.35" x14ac:dyDescent="0.4">
      <c r="A4" s="51">
        <v>2</v>
      </c>
      <c r="B4" s="110" t="s">
        <v>373</v>
      </c>
      <c r="C4" s="44"/>
    </row>
    <row r="5" spans="1:5" ht="15.35" x14ac:dyDescent="0.4">
      <c r="A5" s="51">
        <v>3</v>
      </c>
      <c r="B5" s="105" t="s">
        <v>332</v>
      </c>
      <c r="C5" s="44"/>
    </row>
    <row r="6" spans="1:5" ht="15.35" x14ac:dyDescent="0.4">
      <c r="A6" s="51">
        <v>4</v>
      </c>
      <c r="B6" s="110" t="s">
        <v>267</v>
      </c>
      <c r="C6" s="44"/>
    </row>
    <row r="7" spans="1:5" ht="15.35" x14ac:dyDescent="0.5">
      <c r="A7" s="51">
        <v>5</v>
      </c>
      <c r="B7" s="48" t="s">
        <v>6</v>
      </c>
      <c r="C7" s="53"/>
    </row>
    <row r="8" spans="1:5" ht="15.35" x14ac:dyDescent="0.5">
      <c r="A8" s="51">
        <v>6</v>
      </c>
      <c r="B8" s="48"/>
      <c r="C8" s="53"/>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F25"/>
  <sheetViews>
    <sheetView workbookViewId="0">
      <selection activeCell="A2" sqref="A2:G2"/>
    </sheetView>
  </sheetViews>
  <sheetFormatPr baseColWidth="10" defaultColWidth="11.41015625" defaultRowHeight="12.7" x14ac:dyDescent="0.4"/>
  <cols>
    <col min="1" max="1" width="13.1171875" style="33" customWidth="1"/>
    <col min="2" max="2" width="56" style="33" customWidth="1"/>
    <col min="3" max="16384" width="11.41015625" style="33"/>
  </cols>
  <sheetData>
    <row r="1" spans="1:6" ht="13" thickBot="1" x14ac:dyDescent="0.45">
      <c r="A1" s="49" t="s">
        <v>130</v>
      </c>
      <c r="B1" s="55"/>
      <c r="C1" s="49">
        <f>MAX($A$3:$A$25)-1</f>
        <v>22</v>
      </c>
    </row>
    <row r="2" spans="1:6" ht="13" thickTop="1" x14ac:dyDescent="0.4">
      <c r="A2" s="50" t="s">
        <v>34</v>
      </c>
      <c r="B2" s="50" t="s">
        <v>35</v>
      </c>
      <c r="C2" s="49" t="s">
        <v>130</v>
      </c>
      <c r="D2" s="33" t="s">
        <v>260</v>
      </c>
      <c r="E2" s="33" t="s">
        <v>261</v>
      </c>
      <c r="F2" s="49" t="s">
        <v>130</v>
      </c>
    </row>
    <row r="3" spans="1:6" ht="15.35" x14ac:dyDescent="0.4">
      <c r="A3" s="51">
        <v>1</v>
      </c>
      <c r="B3" s="52" t="s">
        <v>114</v>
      </c>
      <c r="D3" s="33">
        <v>23</v>
      </c>
      <c r="E3" s="33">
        <v>18</v>
      </c>
      <c r="F3" s="33">
        <v>23</v>
      </c>
    </row>
    <row r="4" spans="1:6" ht="15.35" x14ac:dyDescent="0.4">
      <c r="A4" s="51">
        <v>2</v>
      </c>
      <c r="B4" s="52" t="s">
        <v>115</v>
      </c>
      <c r="C4" s="33" t="s">
        <v>38</v>
      </c>
    </row>
    <row r="5" spans="1:6" ht="15.35" x14ac:dyDescent="0.4">
      <c r="A5" s="51">
        <v>3</v>
      </c>
      <c r="B5" s="105" t="s">
        <v>122</v>
      </c>
      <c r="C5" s="52"/>
    </row>
    <row r="6" spans="1:6" ht="15.35" x14ac:dyDescent="0.5">
      <c r="A6" s="51">
        <v>4</v>
      </c>
      <c r="B6" s="52" t="s">
        <v>123</v>
      </c>
      <c r="C6" s="53" t="s">
        <v>38</v>
      </c>
    </row>
    <row r="7" spans="1:6" ht="15.35" x14ac:dyDescent="0.4">
      <c r="A7" s="51">
        <v>5</v>
      </c>
      <c r="B7" s="105" t="s">
        <v>372</v>
      </c>
    </row>
    <row r="8" spans="1:6" ht="15.35" x14ac:dyDescent="0.4">
      <c r="A8" s="51">
        <v>6</v>
      </c>
      <c r="B8" s="52" t="s">
        <v>371</v>
      </c>
      <c r="C8" s="33" t="s">
        <v>38</v>
      </c>
    </row>
    <row r="9" spans="1:6" ht="15.35" x14ac:dyDescent="0.5">
      <c r="A9" s="51">
        <v>7</v>
      </c>
      <c r="B9" s="52" t="s">
        <v>135</v>
      </c>
      <c r="C9" s="53"/>
    </row>
    <row r="10" spans="1:6" ht="15.35" x14ac:dyDescent="0.5">
      <c r="A10" s="51">
        <v>8</v>
      </c>
      <c r="B10" s="52" t="s">
        <v>136</v>
      </c>
      <c r="C10" s="53" t="s">
        <v>38</v>
      </c>
    </row>
    <row r="11" spans="1:6" ht="15.35" x14ac:dyDescent="0.5">
      <c r="A11" s="51">
        <v>9</v>
      </c>
      <c r="B11" s="52" t="s">
        <v>141</v>
      </c>
      <c r="C11" s="53"/>
    </row>
    <row r="12" spans="1:6" ht="15.35" x14ac:dyDescent="0.5">
      <c r="A12" s="51">
        <v>10</v>
      </c>
      <c r="B12" s="52" t="s">
        <v>142</v>
      </c>
      <c r="C12" s="53" t="s">
        <v>38</v>
      </c>
    </row>
    <row r="13" spans="1:6" ht="15.35" x14ac:dyDescent="0.45">
      <c r="A13" s="51">
        <v>11</v>
      </c>
      <c r="B13" s="77" t="s">
        <v>263</v>
      </c>
      <c r="C13" s="75"/>
    </row>
    <row r="14" spans="1:6" ht="15.35" x14ac:dyDescent="0.45">
      <c r="A14" s="51">
        <v>12</v>
      </c>
      <c r="B14" s="77" t="s">
        <v>264</v>
      </c>
      <c r="C14" s="75" t="s">
        <v>38</v>
      </c>
    </row>
    <row r="15" spans="1:6" ht="15.35" x14ac:dyDescent="0.5">
      <c r="A15" s="51">
        <v>13</v>
      </c>
      <c r="B15" s="52" t="s">
        <v>137</v>
      </c>
      <c r="C15" s="53"/>
    </row>
    <row r="16" spans="1:6" ht="15.35" x14ac:dyDescent="0.5">
      <c r="A16" s="51">
        <v>14</v>
      </c>
      <c r="B16" s="52" t="s">
        <v>138</v>
      </c>
      <c r="C16" s="53"/>
    </row>
    <row r="17" spans="1:3" ht="15.35" x14ac:dyDescent="0.5">
      <c r="A17" s="51">
        <v>15</v>
      </c>
      <c r="B17" s="52" t="s">
        <v>139</v>
      </c>
      <c r="C17" s="53"/>
    </row>
    <row r="18" spans="1:3" ht="28" x14ac:dyDescent="0.5">
      <c r="A18" s="51">
        <v>16</v>
      </c>
      <c r="B18" s="52" t="s">
        <v>152</v>
      </c>
      <c r="C18" s="53"/>
    </row>
    <row r="19" spans="1:3" ht="15.35" x14ac:dyDescent="0.5">
      <c r="A19" s="51">
        <v>17</v>
      </c>
      <c r="B19" s="52" t="s">
        <v>151</v>
      </c>
      <c r="C19" s="53"/>
    </row>
    <row r="20" spans="1:3" ht="15.35" x14ac:dyDescent="0.4">
      <c r="A20" s="51">
        <v>18</v>
      </c>
      <c r="B20" s="52" t="s">
        <v>140</v>
      </c>
    </row>
    <row r="21" spans="1:3" ht="15.35" x14ac:dyDescent="0.4">
      <c r="A21" s="51">
        <v>19</v>
      </c>
      <c r="B21" s="105" t="s">
        <v>267</v>
      </c>
    </row>
    <row r="22" spans="1:3" ht="15.35" x14ac:dyDescent="0.4">
      <c r="A22" s="51">
        <v>20</v>
      </c>
      <c r="B22" s="105" t="s">
        <v>332</v>
      </c>
    </row>
    <row r="23" spans="1:3" ht="15.35" x14ac:dyDescent="0.4">
      <c r="A23" s="51">
        <v>21</v>
      </c>
      <c r="B23" s="52" t="s">
        <v>333</v>
      </c>
    </row>
    <row r="24" spans="1:3" ht="15.35" x14ac:dyDescent="0.5">
      <c r="A24" s="51">
        <v>22</v>
      </c>
      <c r="B24" s="48" t="s">
        <v>6</v>
      </c>
      <c r="C24" s="53"/>
    </row>
    <row r="25" spans="1:3" ht="15.35" x14ac:dyDescent="0.5">
      <c r="A25" s="51">
        <v>23</v>
      </c>
      <c r="B25" s="48"/>
      <c r="C25"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workbookViewId="0">
      <selection activeCell="A2" sqref="A2:G2"/>
    </sheetView>
  </sheetViews>
  <sheetFormatPr baseColWidth="10" defaultColWidth="11.41015625" defaultRowHeight="15.35" x14ac:dyDescent="0.5"/>
  <cols>
    <col min="1" max="1" width="13.1171875" style="74" customWidth="1"/>
    <col min="2" max="2" width="51.87890625" style="74" bestFit="1" customWidth="1"/>
    <col min="3" max="16384" width="11.41015625" style="74"/>
  </cols>
  <sheetData>
    <row r="1" spans="1:3" ht="15.7" thickBot="1" x14ac:dyDescent="0.55000000000000004">
      <c r="A1" s="82" t="s">
        <v>176</v>
      </c>
      <c r="B1" s="81">
        <v>11</v>
      </c>
      <c r="C1" s="74">
        <f>MAX($A$3:$A$13)-1</f>
        <v>10</v>
      </c>
    </row>
    <row r="2" spans="1:3" ht="15.7" thickTop="1" x14ac:dyDescent="0.5">
      <c r="A2" s="80" t="s">
        <v>34</v>
      </c>
      <c r="B2" s="80" t="s">
        <v>35</v>
      </c>
      <c r="C2" s="74" t="s">
        <v>36</v>
      </c>
    </row>
    <row r="3" spans="1:3" x14ac:dyDescent="0.5">
      <c r="A3" s="76">
        <v>1</v>
      </c>
      <c r="B3" s="77" t="s">
        <v>252</v>
      </c>
      <c r="C3" s="78"/>
    </row>
    <row r="4" spans="1:3" x14ac:dyDescent="0.5">
      <c r="A4" s="76">
        <v>2</v>
      </c>
      <c r="B4" s="77" t="s">
        <v>251</v>
      </c>
      <c r="C4" s="78" t="s">
        <v>38</v>
      </c>
    </row>
    <row r="5" spans="1:3" x14ac:dyDescent="0.5">
      <c r="A5" s="76">
        <v>3</v>
      </c>
      <c r="B5" s="106" t="s">
        <v>334</v>
      </c>
      <c r="C5" s="78"/>
    </row>
    <row r="6" spans="1:3" x14ac:dyDescent="0.5">
      <c r="A6" s="76">
        <v>4</v>
      </c>
      <c r="B6" s="106" t="s">
        <v>335</v>
      </c>
      <c r="C6" s="78" t="s">
        <v>38</v>
      </c>
    </row>
    <row r="7" spans="1:3" x14ac:dyDescent="0.5">
      <c r="A7" s="76">
        <v>5</v>
      </c>
      <c r="B7" s="77" t="s">
        <v>250</v>
      </c>
      <c r="C7" s="78"/>
    </row>
    <row r="8" spans="1:3" x14ac:dyDescent="0.5">
      <c r="A8" s="76">
        <v>6</v>
      </c>
      <c r="B8" s="77" t="s">
        <v>249</v>
      </c>
      <c r="C8" s="78"/>
    </row>
    <row r="9" spans="1:3" x14ac:dyDescent="0.5">
      <c r="A9" s="76">
        <v>7</v>
      </c>
      <c r="B9" s="79" t="s">
        <v>248</v>
      </c>
      <c r="C9" s="78"/>
    </row>
    <row r="10" spans="1:3" x14ac:dyDescent="0.5">
      <c r="A10" s="76">
        <v>8</v>
      </c>
      <c r="B10" s="79" t="s">
        <v>215</v>
      </c>
      <c r="C10" s="78"/>
    </row>
    <row r="11" spans="1:3" x14ac:dyDescent="0.5">
      <c r="A11" s="76">
        <v>9</v>
      </c>
      <c r="B11" s="77" t="s">
        <v>259</v>
      </c>
      <c r="C11" s="78"/>
    </row>
    <row r="12" spans="1:3" x14ac:dyDescent="0.5">
      <c r="A12" s="76">
        <v>10</v>
      </c>
      <c r="B12" s="77" t="s">
        <v>6</v>
      </c>
      <c r="C12" s="77"/>
    </row>
    <row r="13" spans="1:3" x14ac:dyDescent="0.5">
      <c r="A13" s="76">
        <v>11</v>
      </c>
      <c r="B13" s="75"/>
    </row>
    <row r="21" spans="1:3" x14ac:dyDescent="0.5">
      <c r="A21" s="74" t="s">
        <v>247</v>
      </c>
    </row>
    <row r="22" spans="1:3" x14ac:dyDescent="0.5">
      <c r="B22" s="74" t="s">
        <v>246</v>
      </c>
      <c r="C22" s="74">
        <v>1</v>
      </c>
    </row>
    <row r="24" spans="1:3" x14ac:dyDescent="0.5">
      <c r="B24" s="74" t="s">
        <v>245</v>
      </c>
      <c r="C24" s="74">
        <v>1</v>
      </c>
    </row>
    <row r="26" spans="1:3" x14ac:dyDescent="0.5">
      <c r="B26" s="74" t="s">
        <v>244</v>
      </c>
      <c r="C26" s="74">
        <v>1</v>
      </c>
    </row>
    <row r="28" spans="1:3" x14ac:dyDescent="0.5">
      <c r="B28" s="74" t="s">
        <v>243</v>
      </c>
      <c r="C28" s="74">
        <v>1</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0"/>
  <sheetViews>
    <sheetView topLeftCell="A37" zoomScaleNormal="100" workbookViewId="0">
      <selection activeCell="A2" sqref="A2:G2"/>
    </sheetView>
  </sheetViews>
  <sheetFormatPr baseColWidth="10" defaultColWidth="11.41015625" defaultRowHeight="14" x14ac:dyDescent="0.45"/>
  <cols>
    <col min="1" max="1" width="16.41015625" style="70" bestFit="1" customWidth="1"/>
    <col min="2" max="2" width="54.41015625" style="70" bestFit="1" customWidth="1"/>
    <col min="3" max="3" width="13.41015625" style="70" bestFit="1" customWidth="1"/>
    <col min="4" max="16384" width="11.41015625" style="70"/>
  </cols>
  <sheetData>
    <row r="1" spans="1:2" x14ac:dyDescent="0.45">
      <c r="A1" s="70" t="s">
        <v>175</v>
      </c>
    </row>
    <row r="2" spans="1:2" x14ac:dyDescent="0.45">
      <c r="A2" s="73" t="s">
        <v>188</v>
      </c>
      <c r="B2" s="72">
        <v>7</v>
      </c>
    </row>
    <row r="3" spans="1:2" x14ac:dyDescent="0.45">
      <c r="A3" s="70">
        <v>1</v>
      </c>
      <c r="B3" s="107" t="s">
        <v>242</v>
      </c>
    </row>
    <row r="4" spans="1:2" x14ac:dyDescent="0.45">
      <c r="A4" s="70">
        <v>2</v>
      </c>
      <c r="B4" s="107" t="s">
        <v>241</v>
      </c>
    </row>
    <row r="5" spans="1:2" x14ac:dyDescent="0.45">
      <c r="A5" s="70">
        <v>3</v>
      </c>
      <c r="B5" s="70" t="s">
        <v>240</v>
      </c>
    </row>
    <row r="6" spans="1:2" x14ac:dyDescent="0.45">
      <c r="A6" s="70">
        <v>4</v>
      </c>
      <c r="B6" s="70" t="s">
        <v>239</v>
      </c>
    </row>
    <row r="7" spans="1:2" x14ac:dyDescent="0.45">
      <c r="A7" s="70">
        <v>5</v>
      </c>
      <c r="B7" s="107" t="s">
        <v>238</v>
      </c>
    </row>
    <row r="8" spans="1:2" x14ac:dyDescent="0.45">
      <c r="A8" s="70">
        <v>6</v>
      </c>
      <c r="B8" s="70" t="s">
        <v>237</v>
      </c>
    </row>
    <row r="9" spans="1:2" x14ac:dyDescent="0.45">
      <c r="A9" s="70">
        <v>7</v>
      </c>
    </row>
    <row r="12" spans="1:2" x14ac:dyDescent="0.45">
      <c r="A12" s="73" t="s">
        <v>236</v>
      </c>
      <c r="B12" s="72">
        <v>12</v>
      </c>
    </row>
    <row r="13" spans="1:2" x14ac:dyDescent="0.45">
      <c r="A13" s="70">
        <v>1</v>
      </c>
      <c r="B13" s="70" t="s">
        <v>235</v>
      </c>
    </row>
    <row r="14" spans="1:2" x14ac:dyDescent="0.45">
      <c r="A14" s="70">
        <v>2</v>
      </c>
      <c r="B14" s="70" t="s">
        <v>234</v>
      </c>
    </row>
    <row r="15" spans="1:2" x14ac:dyDescent="0.45">
      <c r="A15" s="70">
        <v>3</v>
      </c>
      <c r="B15" s="70" t="s">
        <v>233</v>
      </c>
    </row>
    <row r="16" spans="1:2" x14ac:dyDescent="0.45">
      <c r="A16" s="70">
        <v>4</v>
      </c>
      <c r="B16" s="70" t="s">
        <v>232</v>
      </c>
    </row>
    <row r="17" spans="1:3" x14ac:dyDescent="0.45">
      <c r="A17" s="70">
        <v>5</v>
      </c>
      <c r="B17" s="70" t="s">
        <v>231</v>
      </c>
    </row>
    <row r="18" spans="1:3" x14ac:dyDescent="0.45">
      <c r="A18" s="70">
        <v>6</v>
      </c>
      <c r="B18" s="70" t="s">
        <v>230</v>
      </c>
    </row>
    <row r="19" spans="1:3" x14ac:dyDescent="0.45">
      <c r="A19" s="70">
        <v>7</v>
      </c>
      <c r="B19" s="70" t="s">
        <v>229</v>
      </c>
    </row>
    <row r="20" spans="1:3" x14ac:dyDescent="0.45">
      <c r="A20" s="70">
        <v>8</v>
      </c>
      <c r="B20" s="70" t="s">
        <v>228</v>
      </c>
    </row>
    <row r="21" spans="1:3" x14ac:dyDescent="0.45">
      <c r="A21" s="70">
        <v>9</v>
      </c>
      <c r="B21" s="70" t="s">
        <v>227</v>
      </c>
    </row>
    <row r="22" spans="1:3" x14ac:dyDescent="0.45">
      <c r="A22" s="70">
        <v>10</v>
      </c>
      <c r="B22" s="70" t="s">
        <v>255</v>
      </c>
    </row>
    <row r="23" spans="1:3" x14ac:dyDescent="0.45">
      <c r="A23" s="70">
        <v>11</v>
      </c>
      <c r="B23" s="70" t="s">
        <v>226</v>
      </c>
    </row>
    <row r="24" spans="1:3" x14ac:dyDescent="0.45">
      <c r="A24" s="70">
        <v>12</v>
      </c>
    </row>
    <row r="27" spans="1:3" x14ac:dyDescent="0.45">
      <c r="A27" s="70" t="s">
        <v>225</v>
      </c>
      <c r="B27" s="72">
        <v>6</v>
      </c>
      <c r="C27" s="72">
        <v>6</v>
      </c>
    </row>
    <row r="28" spans="1:3" x14ac:dyDescent="0.45">
      <c r="A28" s="70">
        <v>1</v>
      </c>
      <c r="B28" s="70" t="s">
        <v>224</v>
      </c>
      <c r="C28" s="70" t="s">
        <v>224</v>
      </c>
    </row>
    <row r="29" spans="1:3" ht="16" x14ac:dyDescent="0.6">
      <c r="A29" s="70">
        <v>2</v>
      </c>
      <c r="B29" s="70" t="s">
        <v>223</v>
      </c>
      <c r="C29" s="70" t="s">
        <v>223</v>
      </c>
    </row>
    <row r="30" spans="1:3" ht="16" x14ac:dyDescent="0.6">
      <c r="A30" s="70">
        <v>3</v>
      </c>
      <c r="B30" s="70" t="s">
        <v>222</v>
      </c>
      <c r="C30" s="70" t="s">
        <v>222</v>
      </c>
    </row>
    <row r="31" spans="1:3" x14ac:dyDescent="0.45">
      <c r="A31" s="70">
        <v>4</v>
      </c>
      <c r="B31" s="70" t="s">
        <v>221</v>
      </c>
      <c r="C31" s="70" t="s">
        <v>221</v>
      </c>
    </row>
    <row r="32" spans="1:3" x14ac:dyDescent="0.45">
      <c r="A32" s="70">
        <v>5</v>
      </c>
      <c r="B32" s="70" t="s">
        <v>220</v>
      </c>
      <c r="C32" s="70" t="s">
        <v>220</v>
      </c>
    </row>
    <row r="33" spans="1:2" x14ac:dyDescent="0.45">
      <c r="A33" s="70">
        <v>6</v>
      </c>
    </row>
    <row r="36" spans="1:2" x14ac:dyDescent="0.45">
      <c r="A36" s="73" t="s">
        <v>184</v>
      </c>
      <c r="B36" s="72">
        <v>4</v>
      </c>
    </row>
    <row r="37" spans="1:2" ht="16" x14ac:dyDescent="0.6">
      <c r="A37" s="70">
        <v>1</v>
      </c>
      <c r="B37" s="70" t="s">
        <v>219</v>
      </c>
    </row>
    <row r="38" spans="1:2" x14ac:dyDescent="0.45">
      <c r="A38" s="70">
        <v>2</v>
      </c>
      <c r="B38" s="70" t="s">
        <v>218</v>
      </c>
    </row>
    <row r="39" spans="1:2" x14ac:dyDescent="0.45">
      <c r="A39" s="70">
        <v>3</v>
      </c>
      <c r="B39" s="70" t="s">
        <v>217</v>
      </c>
    </row>
    <row r="40" spans="1:2" x14ac:dyDescent="0.45">
      <c r="A40" s="70">
        <v>4</v>
      </c>
    </row>
    <row r="43" spans="1:2" x14ac:dyDescent="0.45">
      <c r="A43" s="73" t="s">
        <v>216</v>
      </c>
      <c r="B43" s="72">
        <v>12</v>
      </c>
    </row>
    <row r="44" spans="1:2" x14ac:dyDescent="0.45">
      <c r="A44" s="70">
        <v>1</v>
      </c>
      <c r="B44" s="70" t="s">
        <v>215</v>
      </c>
    </row>
    <row r="45" spans="1:2" x14ac:dyDescent="0.45">
      <c r="A45" s="70">
        <v>2</v>
      </c>
      <c r="B45" s="70" t="s">
        <v>214</v>
      </c>
    </row>
    <row r="46" spans="1:2" x14ac:dyDescent="0.45">
      <c r="A46" s="70">
        <v>3</v>
      </c>
      <c r="B46" s="107" t="s">
        <v>213</v>
      </c>
    </row>
    <row r="47" spans="1:2" x14ac:dyDescent="0.45">
      <c r="A47" s="70">
        <v>4</v>
      </c>
      <c r="B47" s="70" t="s">
        <v>212</v>
      </c>
    </row>
    <row r="48" spans="1:2" x14ac:dyDescent="0.45">
      <c r="A48" s="70">
        <v>5</v>
      </c>
      <c r="B48" s="107" t="s">
        <v>211</v>
      </c>
    </row>
    <row r="49" spans="1:3" x14ac:dyDescent="0.45">
      <c r="A49" s="70">
        <v>6</v>
      </c>
      <c r="B49" s="70" t="s">
        <v>210</v>
      </c>
    </row>
    <row r="50" spans="1:3" x14ac:dyDescent="0.45">
      <c r="A50" s="70">
        <v>7</v>
      </c>
      <c r="B50" s="70" t="s">
        <v>209</v>
      </c>
    </row>
    <row r="51" spans="1:3" x14ac:dyDescent="0.45">
      <c r="A51" s="70">
        <v>8</v>
      </c>
      <c r="B51" s="70" t="s">
        <v>208</v>
      </c>
    </row>
    <row r="52" spans="1:3" x14ac:dyDescent="0.45">
      <c r="A52" s="70">
        <v>9</v>
      </c>
      <c r="B52" s="107" t="s">
        <v>207</v>
      </c>
    </row>
    <row r="53" spans="1:3" x14ac:dyDescent="0.45">
      <c r="A53" s="70">
        <v>10</v>
      </c>
      <c r="B53" s="70" t="s">
        <v>206</v>
      </c>
    </row>
    <row r="54" spans="1:3" x14ac:dyDescent="0.45">
      <c r="A54" s="70">
        <v>11</v>
      </c>
      <c r="B54" s="70" t="s">
        <v>6</v>
      </c>
    </row>
    <row r="55" spans="1:3" x14ac:dyDescent="0.45">
      <c r="A55" s="70">
        <v>12</v>
      </c>
    </row>
    <row r="58" spans="1:3" x14ac:dyDescent="0.45">
      <c r="A58" s="70" t="s">
        <v>205</v>
      </c>
      <c r="B58" s="71">
        <v>22</v>
      </c>
      <c r="C58" s="70">
        <f>MAX(A59:A80)-1</f>
        <v>21</v>
      </c>
    </row>
    <row r="59" spans="1:3" x14ac:dyDescent="0.45">
      <c r="A59" s="70">
        <v>1</v>
      </c>
      <c r="B59" s="70" t="s">
        <v>204</v>
      </c>
    </row>
    <row r="60" spans="1:3" x14ac:dyDescent="0.45">
      <c r="A60" s="70">
        <v>2</v>
      </c>
      <c r="B60" s="70" t="s">
        <v>203</v>
      </c>
      <c r="C60" s="70" t="s">
        <v>38</v>
      </c>
    </row>
    <row r="61" spans="1:3" x14ac:dyDescent="0.45">
      <c r="A61" s="70">
        <v>3</v>
      </c>
      <c r="B61" s="70" t="s">
        <v>202</v>
      </c>
    </row>
    <row r="62" spans="1:3" x14ac:dyDescent="0.45">
      <c r="A62" s="70">
        <v>4</v>
      </c>
      <c r="B62" s="107" t="s">
        <v>201</v>
      </c>
    </row>
    <row r="63" spans="1:3" x14ac:dyDescent="0.45">
      <c r="A63" s="70">
        <v>5</v>
      </c>
      <c r="B63" s="107" t="s">
        <v>200</v>
      </c>
    </row>
    <row r="64" spans="1:3" x14ac:dyDescent="0.45">
      <c r="A64" s="70">
        <v>6</v>
      </c>
      <c r="B64" s="70" t="s">
        <v>199</v>
      </c>
    </row>
    <row r="65" spans="1:3" x14ac:dyDescent="0.45">
      <c r="A65" s="70">
        <v>7</v>
      </c>
      <c r="B65" s="70" t="s">
        <v>198</v>
      </c>
      <c r="C65" s="70" t="s">
        <v>38</v>
      </c>
    </row>
    <row r="66" spans="1:3" x14ac:dyDescent="0.45">
      <c r="A66" s="70">
        <v>8</v>
      </c>
      <c r="B66" s="70" t="s">
        <v>197</v>
      </c>
    </row>
    <row r="67" spans="1:3" x14ac:dyDescent="0.45">
      <c r="A67" s="70">
        <v>9</v>
      </c>
      <c r="B67" s="70" t="s">
        <v>196</v>
      </c>
      <c r="C67" s="70" t="s">
        <v>38</v>
      </c>
    </row>
    <row r="68" spans="1:3" x14ac:dyDescent="0.45">
      <c r="A68" s="70">
        <v>10</v>
      </c>
      <c r="B68" s="70" t="s">
        <v>195</v>
      </c>
    </row>
    <row r="69" spans="1:3" x14ac:dyDescent="0.45">
      <c r="A69" s="70">
        <v>11</v>
      </c>
      <c r="B69" s="70" t="s">
        <v>194</v>
      </c>
    </row>
    <row r="70" spans="1:3" x14ac:dyDescent="0.45">
      <c r="A70" s="70">
        <v>12</v>
      </c>
      <c r="B70" s="70" t="s">
        <v>193</v>
      </c>
    </row>
    <row r="71" spans="1:3" x14ac:dyDescent="0.45">
      <c r="A71" s="70">
        <v>13</v>
      </c>
      <c r="B71" s="107" t="s">
        <v>192</v>
      </c>
    </row>
    <row r="72" spans="1:3" x14ac:dyDescent="0.45">
      <c r="A72" s="70">
        <v>14</v>
      </c>
      <c r="B72" s="70" t="s">
        <v>191</v>
      </c>
      <c r="C72" s="70" t="s">
        <v>38</v>
      </c>
    </row>
    <row r="73" spans="1:3" x14ac:dyDescent="0.45">
      <c r="A73" s="70">
        <v>15</v>
      </c>
      <c r="B73" s="107" t="s">
        <v>298</v>
      </c>
    </row>
    <row r="74" spans="1:3" x14ac:dyDescent="0.45">
      <c r="A74" s="70">
        <v>16</v>
      </c>
      <c r="B74" s="70" t="s">
        <v>299</v>
      </c>
      <c r="C74" s="70" t="s">
        <v>38</v>
      </c>
    </row>
    <row r="75" spans="1:3" x14ac:dyDescent="0.45">
      <c r="A75" s="70">
        <v>17</v>
      </c>
      <c r="B75" s="70" t="s">
        <v>190</v>
      </c>
    </row>
    <row r="76" spans="1:3" x14ac:dyDescent="0.45">
      <c r="A76" s="70">
        <v>18</v>
      </c>
      <c r="B76" s="70" t="s">
        <v>189</v>
      </c>
      <c r="C76" s="70" t="s">
        <v>38</v>
      </c>
    </row>
    <row r="77" spans="1:3" x14ac:dyDescent="0.45">
      <c r="A77" s="70">
        <v>19</v>
      </c>
      <c r="B77" s="107" t="s">
        <v>369</v>
      </c>
    </row>
    <row r="78" spans="1:3" x14ac:dyDescent="0.45">
      <c r="A78" s="70">
        <v>20</v>
      </c>
      <c r="B78" s="107" t="s">
        <v>370</v>
      </c>
      <c r="C78" s="70" t="s">
        <v>38</v>
      </c>
    </row>
    <row r="79" spans="1:3" x14ac:dyDescent="0.45">
      <c r="A79" s="70">
        <v>21</v>
      </c>
      <c r="B79" s="70" t="s">
        <v>6</v>
      </c>
    </row>
    <row r="80" spans="1:3" x14ac:dyDescent="0.45">
      <c r="A80" s="70">
        <v>22</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dimension ref="A1:C34"/>
  <sheetViews>
    <sheetView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16384" width="11.41015625" style="33"/>
  </cols>
  <sheetData>
    <row r="1" spans="1:3" ht="13" thickBot="1" x14ac:dyDescent="0.45">
      <c r="A1" s="38" t="s">
        <v>82</v>
      </c>
      <c r="B1" s="39">
        <v>32</v>
      </c>
      <c r="C1" s="38">
        <f>MAX($A$5:$A$34)-1</f>
        <v>31</v>
      </c>
    </row>
    <row r="2" spans="1:3" ht="13" thickTop="1" x14ac:dyDescent="0.4">
      <c r="A2" s="40" t="s">
        <v>34</v>
      </c>
      <c r="B2" s="40" t="s">
        <v>35</v>
      </c>
      <c r="C2" s="38" t="s">
        <v>37</v>
      </c>
    </row>
    <row r="3" spans="1:3" x14ac:dyDescent="0.4">
      <c r="A3" s="37">
        <v>1</v>
      </c>
      <c r="B3" s="108" t="s">
        <v>341</v>
      </c>
      <c r="C3" s="36"/>
    </row>
    <row r="4" spans="1:3" x14ac:dyDescent="0.4">
      <c r="A4" s="37">
        <v>2</v>
      </c>
      <c r="B4" s="37" t="s">
        <v>83</v>
      </c>
      <c r="C4" s="38" t="s">
        <v>38</v>
      </c>
    </row>
    <row r="5" spans="1:3" x14ac:dyDescent="0.4">
      <c r="A5" s="37">
        <v>3</v>
      </c>
      <c r="B5" s="37" t="s">
        <v>101</v>
      </c>
      <c r="C5" s="38"/>
    </row>
    <row r="6" spans="1:3" x14ac:dyDescent="0.4">
      <c r="A6" s="37">
        <v>4</v>
      </c>
      <c r="B6" s="37" t="s">
        <v>102</v>
      </c>
      <c r="C6" s="38" t="s">
        <v>38</v>
      </c>
    </row>
    <row r="7" spans="1:3" x14ac:dyDescent="0.4">
      <c r="A7" s="37">
        <v>5</v>
      </c>
      <c r="B7" s="37" t="s">
        <v>99</v>
      </c>
      <c r="C7" s="38"/>
    </row>
    <row r="8" spans="1:3" x14ac:dyDescent="0.4">
      <c r="A8" s="37">
        <v>6</v>
      </c>
      <c r="B8" s="37" t="s">
        <v>100</v>
      </c>
      <c r="C8" s="38" t="s">
        <v>38</v>
      </c>
    </row>
    <row r="9" spans="1:3" x14ac:dyDescent="0.4">
      <c r="A9" s="37">
        <v>7</v>
      </c>
      <c r="B9" s="37" t="s">
        <v>342</v>
      </c>
      <c r="C9" s="20"/>
    </row>
    <row r="10" spans="1:3" x14ac:dyDescent="0.4">
      <c r="A10" s="37">
        <v>8</v>
      </c>
      <c r="B10" s="37" t="s">
        <v>343</v>
      </c>
      <c r="C10" s="20"/>
    </row>
    <row r="11" spans="1:3" x14ac:dyDescent="0.4">
      <c r="A11" s="37">
        <v>9</v>
      </c>
      <c r="B11" s="37" t="s">
        <v>167</v>
      </c>
      <c r="C11" s="20"/>
    </row>
    <row r="12" spans="1:3" x14ac:dyDescent="0.4">
      <c r="A12" s="37">
        <v>10</v>
      </c>
      <c r="B12" s="37" t="s">
        <v>168</v>
      </c>
      <c r="C12" s="20" t="s">
        <v>38</v>
      </c>
    </row>
    <row r="13" spans="1:3" x14ac:dyDescent="0.4">
      <c r="A13" s="37">
        <v>11</v>
      </c>
      <c r="B13" s="37" t="s">
        <v>169</v>
      </c>
      <c r="C13" s="20"/>
    </row>
    <row r="14" spans="1:3" x14ac:dyDescent="0.4">
      <c r="A14" s="37">
        <v>12</v>
      </c>
      <c r="B14" s="37" t="s">
        <v>344</v>
      </c>
      <c r="C14" s="20"/>
    </row>
    <row r="15" spans="1:3" x14ac:dyDescent="0.4">
      <c r="A15" s="37">
        <v>13</v>
      </c>
      <c r="B15" s="37" t="s">
        <v>345</v>
      </c>
      <c r="C15" s="20"/>
    </row>
    <row r="16" spans="1:3" x14ac:dyDescent="0.4">
      <c r="A16" s="37">
        <v>14</v>
      </c>
      <c r="B16" s="37" t="s">
        <v>346</v>
      </c>
      <c r="C16" s="20"/>
    </row>
    <row r="17" spans="1:3" x14ac:dyDescent="0.4">
      <c r="A17" s="37">
        <v>15</v>
      </c>
      <c r="B17" s="37" t="s">
        <v>347</v>
      </c>
      <c r="C17" s="20"/>
    </row>
    <row r="18" spans="1:3" x14ac:dyDescent="0.4">
      <c r="A18" s="37">
        <v>16</v>
      </c>
      <c r="B18" s="37" t="s">
        <v>170</v>
      </c>
      <c r="C18" s="20"/>
    </row>
    <row r="19" spans="1:3" x14ac:dyDescent="0.4">
      <c r="A19" s="37">
        <v>17</v>
      </c>
      <c r="B19" s="37" t="s">
        <v>348</v>
      </c>
      <c r="C19" s="20"/>
    </row>
    <row r="20" spans="1:3" ht="25.35" x14ac:dyDescent="0.4">
      <c r="A20" s="37">
        <v>18</v>
      </c>
      <c r="B20" s="37" t="s">
        <v>349</v>
      </c>
      <c r="C20" s="20"/>
    </row>
    <row r="21" spans="1:3" x14ac:dyDescent="0.4">
      <c r="A21" s="37">
        <v>19</v>
      </c>
      <c r="B21" s="37" t="s">
        <v>350</v>
      </c>
      <c r="C21" s="20"/>
    </row>
    <row r="22" spans="1:3" x14ac:dyDescent="0.4">
      <c r="A22" s="37">
        <v>20</v>
      </c>
      <c r="B22" s="37" t="s">
        <v>351</v>
      </c>
      <c r="C22" s="20"/>
    </row>
    <row r="23" spans="1:3" x14ac:dyDescent="0.4">
      <c r="A23" s="37">
        <v>21</v>
      </c>
      <c r="B23" s="37" t="s">
        <v>352</v>
      </c>
      <c r="C23" s="20"/>
    </row>
    <row r="24" spans="1:3" x14ac:dyDescent="0.4">
      <c r="A24" s="37">
        <v>22</v>
      </c>
      <c r="B24" s="37" t="s">
        <v>353</v>
      </c>
      <c r="C24" s="20"/>
    </row>
    <row r="25" spans="1:3" x14ac:dyDescent="0.4">
      <c r="A25" s="37">
        <v>23</v>
      </c>
      <c r="B25" s="37" t="s">
        <v>354</v>
      </c>
      <c r="C25" s="20"/>
    </row>
    <row r="26" spans="1:3" x14ac:dyDescent="0.4">
      <c r="A26" s="37">
        <v>24</v>
      </c>
      <c r="B26" s="37" t="s">
        <v>355</v>
      </c>
      <c r="C26" s="20"/>
    </row>
    <row r="27" spans="1:3" x14ac:dyDescent="0.4">
      <c r="A27" s="37">
        <v>25</v>
      </c>
      <c r="B27" s="37" t="s">
        <v>356</v>
      </c>
      <c r="C27" s="20"/>
    </row>
    <row r="28" spans="1:3" x14ac:dyDescent="0.4">
      <c r="A28" s="37">
        <v>26</v>
      </c>
      <c r="B28" s="37" t="s">
        <v>357</v>
      </c>
      <c r="C28" s="20"/>
    </row>
    <row r="29" spans="1:3" x14ac:dyDescent="0.4">
      <c r="A29" s="37">
        <v>27</v>
      </c>
      <c r="B29" s="37" t="s">
        <v>358</v>
      </c>
      <c r="C29" s="20"/>
    </row>
    <row r="30" spans="1:3" x14ac:dyDescent="0.4">
      <c r="A30" s="37">
        <v>28</v>
      </c>
      <c r="B30" s="37" t="s">
        <v>359</v>
      </c>
      <c r="C30" s="20"/>
    </row>
    <row r="31" spans="1:3" x14ac:dyDescent="0.4">
      <c r="A31" s="37">
        <v>29</v>
      </c>
      <c r="B31" s="37" t="s">
        <v>360</v>
      </c>
      <c r="C31" s="20"/>
    </row>
    <row r="32" spans="1:3" x14ac:dyDescent="0.4">
      <c r="A32" s="37">
        <v>30</v>
      </c>
      <c r="B32" s="37" t="s">
        <v>361</v>
      </c>
      <c r="C32" s="20"/>
    </row>
    <row r="33" spans="1:3" x14ac:dyDescent="0.4">
      <c r="A33" s="37">
        <v>31</v>
      </c>
      <c r="B33" s="37" t="s">
        <v>6</v>
      </c>
      <c r="C33" s="38"/>
    </row>
    <row r="34" spans="1:3" ht="14" x14ac:dyDescent="0.45">
      <c r="A34" s="43">
        <v>32</v>
      </c>
      <c r="B34" s="44"/>
      <c r="C34"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9"/>
  <dimension ref="A1:C7"/>
  <sheetViews>
    <sheetView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16384" width="11.41015625" style="33"/>
  </cols>
  <sheetData>
    <row r="1" spans="1:3" ht="13" thickBot="1" x14ac:dyDescent="0.45">
      <c r="A1" s="38" t="s">
        <v>104</v>
      </c>
      <c r="B1" s="39">
        <v>5</v>
      </c>
      <c r="C1" s="38">
        <f>MAX($A$3:$A$7)-1</f>
        <v>4</v>
      </c>
    </row>
    <row r="2" spans="1:3" ht="13" thickTop="1" x14ac:dyDescent="0.4">
      <c r="A2" s="40" t="s">
        <v>34</v>
      </c>
      <c r="B2" s="40" t="s">
        <v>35</v>
      </c>
      <c r="C2" s="38" t="s">
        <v>36</v>
      </c>
    </row>
    <row r="3" spans="1:3" ht="14" x14ac:dyDescent="0.4">
      <c r="A3" s="37">
        <v>1</v>
      </c>
      <c r="B3" s="48" t="s">
        <v>105</v>
      </c>
      <c r="C3" s="36"/>
    </row>
    <row r="4" spans="1:3" ht="14" x14ac:dyDescent="0.4">
      <c r="A4" s="37">
        <v>2</v>
      </c>
      <c r="B4" s="48" t="s">
        <v>106</v>
      </c>
      <c r="C4" s="38" t="s">
        <v>38</v>
      </c>
    </row>
    <row r="5" spans="1:3" x14ac:dyDescent="0.4">
      <c r="A5" s="37">
        <v>3</v>
      </c>
      <c r="B5" s="38" t="s">
        <v>171</v>
      </c>
      <c r="C5" s="38"/>
    </row>
    <row r="6" spans="1:3" ht="14" x14ac:dyDescent="0.4">
      <c r="A6" s="37">
        <v>4</v>
      </c>
      <c r="B6" s="44" t="s">
        <v>103</v>
      </c>
      <c r="C6" s="20"/>
    </row>
    <row r="7" spans="1:3" x14ac:dyDescent="0.4">
      <c r="A7" s="37">
        <v>5</v>
      </c>
      <c r="B7" s="37"/>
      <c r="C7"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baseColWidth="10" defaultColWidth="11.41015625" defaultRowHeight="14" x14ac:dyDescent="0.45"/>
  <cols>
    <col min="1" max="16384" width="11.41015625" style="60"/>
  </cols>
  <sheetData/>
  <sheetProtection algorithmName="SHA-512" hashValue="0/BhKrndLVqnJ2Eol2N+mlaZ3q1MDk5PNGxGmEeifuUwWQ89DSv8OVGV71lkbjrlplZU5sG+wjLSuqOBYeG8rg==" saltValue="8O5vczoF8J1eA3H5PaqzC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dimension ref="A1:D11"/>
  <sheetViews>
    <sheetView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16384" width="11.41015625" style="33"/>
  </cols>
  <sheetData>
    <row r="1" spans="1:4" ht="13" thickBot="1" x14ac:dyDescent="0.45">
      <c r="A1" s="38" t="s">
        <v>107</v>
      </c>
      <c r="B1" s="39">
        <v>9</v>
      </c>
      <c r="C1" s="38">
        <f>MAX($A$3:$A$11)-1</f>
        <v>8</v>
      </c>
    </row>
    <row r="2" spans="1:4" ht="13" thickTop="1" x14ac:dyDescent="0.4">
      <c r="A2" s="40" t="s">
        <v>34</v>
      </c>
      <c r="B2" s="40" t="s">
        <v>35</v>
      </c>
      <c r="C2" s="38" t="s">
        <v>36</v>
      </c>
    </row>
    <row r="3" spans="1:4" ht="15.35" x14ac:dyDescent="0.5">
      <c r="A3" s="43">
        <v>1</v>
      </c>
      <c r="B3" s="44" t="s">
        <v>108</v>
      </c>
      <c r="C3" s="45"/>
    </row>
    <row r="4" spans="1:4" ht="15.35" x14ac:dyDescent="0.5">
      <c r="A4" s="43">
        <v>2</v>
      </c>
      <c r="B4" s="44" t="s">
        <v>109</v>
      </c>
      <c r="C4" s="45" t="s">
        <v>38</v>
      </c>
      <c r="D4" s="17"/>
    </row>
    <row r="5" spans="1:4" ht="15.35" x14ac:dyDescent="0.5">
      <c r="A5" s="43">
        <v>3</v>
      </c>
      <c r="B5" s="44" t="s">
        <v>163</v>
      </c>
      <c r="C5" s="45"/>
      <c r="D5" s="17"/>
    </row>
    <row r="6" spans="1:4" ht="15.35" x14ac:dyDescent="0.5">
      <c r="A6" s="43">
        <v>4</v>
      </c>
      <c r="B6" s="44" t="s">
        <v>150</v>
      </c>
      <c r="C6" s="45"/>
      <c r="D6" s="17"/>
    </row>
    <row r="7" spans="1:4" ht="15.35" x14ac:dyDescent="0.5">
      <c r="A7" s="43">
        <v>5</v>
      </c>
      <c r="B7" s="44" t="s">
        <v>155</v>
      </c>
      <c r="C7" s="45"/>
      <c r="D7" s="17"/>
    </row>
    <row r="8" spans="1:4" ht="15.35" x14ac:dyDescent="0.5">
      <c r="A8" s="43">
        <v>6</v>
      </c>
      <c r="B8" s="109" t="s">
        <v>362</v>
      </c>
      <c r="C8" s="45"/>
      <c r="D8" s="17"/>
    </row>
    <row r="9" spans="1:4" ht="15.35" x14ac:dyDescent="0.5">
      <c r="A9" s="43">
        <v>7</v>
      </c>
      <c r="B9" s="109" t="s">
        <v>363</v>
      </c>
      <c r="C9" s="45" t="s">
        <v>38</v>
      </c>
      <c r="D9" s="17"/>
    </row>
    <row r="10" spans="1:4" ht="15.35" x14ac:dyDescent="0.5">
      <c r="A10" s="43">
        <v>8</v>
      </c>
      <c r="B10" s="44" t="s">
        <v>103</v>
      </c>
      <c r="C10" s="46"/>
      <c r="D10" s="17"/>
    </row>
    <row r="11" spans="1:4" ht="14" x14ac:dyDescent="0.4">
      <c r="A11" s="43">
        <v>9</v>
      </c>
      <c r="B11" s="38"/>
      <c r="C11"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dimension ref="A1:C19"/>
  <sheetViews>
    <sheetView workbookViewId="0">
      <selection activeCell="A2" sqref="A2:G2"/>
    </sheetView>
  </sheetViews>
  <sheetFormatPr baseColWidth="10" defaultColWidth="11.41015625" defaultRowHeight="12.7" x14ac:dyDescent="0.4"/>
  <cols>
    <col min="1" max="1" width="13.1171875" style="33" customWidth="1"/>
    <col min="2" max="2" width="56.64453125" style="33" customWidth="1"/>
    <col min="3" max="16384" width="11.41015625" style="33"/>
  </cols>
  <sheetData>
    <row r="1" spans="1:3" ht="13" thickBot="1" x14ac:dyDescent="0.45">
      <c r="A1" s="38" t="s">
        <v>92</v>
      </c>
      <c r="B1" s="39">
        <v>17</v>
      </c>
      <c r="C1" s="38">
        <f>MAX($A$3:$A$19)-1</f>
        <v>16</v>
      </c>
    </row>
    <row r="2" spans="1:3" ht="13" thickTop="1" x14ac:dyDescent="0.4">
      <c r="A2" s="40" t="s">
        <v>34</v>
      </c>
      <c r="B2" s="40" t="s">
        <v>35</v>
      </c>
      <c r="C2" s="38" t="s">
        <v>36</v>
      </c>
    </row>
    <row r="3" spans="1:3" ht="15.35" x14ac:dyDescent="0.5">
      <c r="A3" s="43">
        <v>1</v>
      </c>
      <c r="B3" s="44" t="s">
        <v>110</v>
      </c>
      <c r="C3" s="45"/>
    </row>
    <row r="4" spans="1:3" ht="15.35" x14ac:dyDescent="0.5">
      <c r="A4" s="43">
        <v>2</v>
      </c>
      <c r="B4" s="44" t="s">
        <v>111</v>
      </c>
      <c r="C4" s="45" t="s">
        <v>38</v>
      </c>
    </row>
    <row r="5" spans="1:3" ht="15.35" x14ac:dyDescent="0.5">
      <c r="A5" s="43">
        <v>3</v>
      </c>
      <c r="B5" s="44" t="s">
        <v>112</v>
      </c>
      <c r="C5" s="45"/>
    </row>
    <row r="6" spans="1:3" ht="15.35" x14ac:dyDescent="0.5">
      <c r="A6" s="43">
        <v>4</v>
      </c>
      <c r="B6" s="44" t="s">
        <v>113</v>
      </c>
      <c r="C6" s="45"/>
    </row>
    <row r="7" spans="1:3" ht="15.35" x14ac:dyDescent="0.5">
      <c r="A7" s="43">
        <v>5</v>
      </c>
      <c r="B7" s="37" t="s">
        <v>125</v>
      </c>
      <c r="C7" s="45"/>
    </row>
    <row r="8" spans="1:3" ht="15.35" x14ac:dyDescent="0.5">
      <c r="A8" s="43">
        <v>6</v>
      </c>
      <c r="B8" s="37" t="s">
        <v>126</v>
      </c>
      <c r="C8" s="45"/>
    </row>
    <row r="9" spans="1:3" ht="15.35" x14ac:dyDescent="0.5">
      <c r="A9" s="43">
        <v>7</v>
      </c>
      <c r="B9" s="37" t="s">
        <v>127</v>
      </c>
      <c r="C9" s="45"/>
    </row>
    <row r="10" spans="1:3" ht="15.35" x14ac:dyDescent="0.5">
      <c r="A10" s="43">
        <v>8</v>
      </c>
      <c r="B10" s="37" t="s">
        <v>128</v>
      </c>
      <c r="C10" s="45"/>
    </row>
    <row r="11" spans="1:3" ht="15.35" x14ac:dyDescent="0.5">
      <c r="A11" s="43">
        <v>9</v>
      </c>
      <c r="B11" s="37" t="s">
        <v>148</v>
      </c>
      <c r="C11" s="45"/>
    </row>
    <row r="12" spans="1:3" ht="15.35" x14ac:dyDescent="0.5">
      <c r="A12" s="43">
        <v>10</v>
      </c>
      <c r="B12" s="37" t="s">
        <v>149</v>
      </c>
      <c r="C12" s="45"/>
    </row>
    <row r="13" spans="1:3" ht="15.35" x14ac:dyDescent="0.5">
      <c r="A13" s="43">
        <v>11</v>
      </c>
      <c r="B13" s="37" t="s">
        <v>162</v>
      </c>
      <c r="C13" s="45"/>
    </row>
    <row r="14" spans="1:3" ht="15.35" x14ac:dyDescent="0.5">
      <c r="A14" s="43">
        <v>12</v>
      </c>
      <c r="B14" s="37" t="s">
        <v>166</v>
      </c>
      <c r="C14" s="45"/>
    </row>
    <row r="15" spans="1:3" ht="15.35" x14ac:dyDescent="0.5">
      <c r="A15" s="43">
        <v>13</v>
      </c>
      <c r="B15" s="37" t="s">
        <v>165</v>
      </c>
      <c r="C15" s="45"/>
    </row>
    <row r="16" spans="1:3" ht="15.35" x14ac:dyDescent="0.5">
      <c r="A16" s="43">
        <v>14</v>
      </c>
      <c r="B16" s="37" t="s">
        <v>258</v>
      </c>
      <c r="C16" s="45"/>
    </row>
    <row r="17" spans="1:3" ht="15.35" x14ac:dyDescent="0.5">
      <c r="A17" s="43">
        <v>15</v>
      </c>
      <c r="B17" s="37" t="s">
        <v>268</v>
      </c>
      <c r="C17" s="45"/>
    </row>
    <row r="18" spans="1:3" ht="15.35" x14ac:dyDescent="0.5">
      <c r="A18" s="43">
        <v>16</v>
      </c>
      <c r="B18" s="44" t="s">
        <v>103</v>
      </c>
      <c r="C18" s="46"/>
    </row>
    <row r="19" spans="1:3" ht="14" x14ac:dyDescent="0.4">
      <c r="A19" s="43">
        <v>17</v>
      </c>
      <c r="B19" s="38"/>
      <c r="C19"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dimension ref="A1:E19"/>
  <sheetViews>
    <sheetView workbookViewId="0">
      <selection activeCell="A2" sqref="A2:G2"/>
    </sheetView>
  </sheetViews>
  <sheetFormatPr baseColWidth="10" defaultColWidth="11.41015625" defaultRowHeight="12.7" x14ac:dyDescent="0.4"/>
  <cols>
    <col min="1" max="1" width="13.1171875" style="33" customWidth="1"/>
    <col min="2" max="2" width="62" style="33" customWidth="1"/>
    <col min="3" max="16384" width="11.41015625" style="33"/>
  </cols>
  <sheetData>
    <row r="1" spans="1:5" ht="13" thickBot="1" x14ac:dyDescent="0.45">
      <c r="A1" s="38" t="s">
        <v>98</v>
      </c>
      <c r="B1" s="39">
        <v>14</v>
      </c>
      <c r="C1" s="38">
        <f>MAX($A$3:$A$38)-1</f>
        <v>16</v>
      </c>
      <c r="D1" s="33" t="s">
        <v>337</v>
      </c>
      <c r="E1" s="33" t="s">
        <v>338</v>
      </c>
    </row>
    <row r="2" spans="1:5" ht="13" thickTop="1" x14ac:dyDescent="0.4">
      <c r="A2" s="50" t="s">
        <v>34</v>
      </c>
      <c r="B2" s="50" t="s">
        <v>35</v>
      </c>
      <c r="C2" s="38" t="s">
        <v>36</v>
      </c>
      <c r="D2" s="33">
        <v>17</v>
      </c>
      <c r="E2" s="33">
        <v>17</v>
      </c>
    </row>
    <row r="3" spans="1:5" ht="15.35" x14ac:dyDescent="0.4">
      <c r="A3" s="51">
        <v>1</v>
      </c>
      <c r="B3" s="48" t="s">
        <v>114</v>
      </c>
      <c r="C3" s="43"/>
    </row>
    <row r="4" spans="1:5" ht="15.35" x14ac:dyDescent="0.5">
      <c r="A4" s="51">
        <v>2</v>
      </c>
      <c r="B4" s="48" t="s">
        <v>115</v>
      </c>
      <c r="C4" s="45" t="s">
        <v>38</v>
      </c>
    </row>
    <row r="5" spans="1:5" ht="15.35" x14ac:dyDescent="0.5">
      <c r="A5" s="51">
        <v>3</v>
      </c>
      <c r="B5" s="48" t="s">
        <v>116</v>
      </c>
      <c r="C5" s="45"/>
    </row>
    <row r="6" spans="1:5" ht="15.35" x14ac:dyDescent="0.5">
      <c r="A6" s="51">
        <v>4</v>
      </c>
      <c r="B6" s="48" t="s">
        <v>117</v>
      </c>
      <c r="C6" s="45" t="s">
        <v>38</v>
      </c>
    </row>
    <row r="7" spans="1:5" ht="15.35" x14ac:dyDescent="0.5">
      <c r="A7" s="51">
        <v>5</v>
      </c>
      <c r="B7" s="48" t="s">
        <v>122</v>
      </c>
      <c r="C7" s="45"/>
    </row>
    <row r="8" spans="1:5" ht="15.35" x14ac:dyDescent="0.5">
      <c r="A8" s="51">
        <v>6</v>
      </c>
      <c r="B8" s="48" t="s">
        <v>123</v>
      </c>
      <c r="C8" s="45" t="s">
        <v>38</v>
      </c>
    </row>
    <row r="9" spans="1:5" ht="15.35" x14ac:dyDescent="0.5">
      <c r="A9" s="51">
        <v>7</v>
      </c>
      <c r="B9" s="112" t="s">
        <v>372</v>
      </c>
      <c r="C9" s="45"/>
    </row>
    <row r="10" spans="1:5" ht="15.35" x14ac:dyDescent="0.5">
      <c r="A10" s="51">
        <v>8</v>
      </c>
      <c r="B10" s="112" t="s">
        <v>371</v>
      </c>
      <c r="C10" s="45" t="s">
        <v>38</v>
      </c>
    </row>
    <row r="11" spans="1:5" ht="15.35" x14ac:dyDescent="0.5">
      <c r="A11" s="51">
        <v>9</v>
      </c>
      <c r="B11" s="54" t="s">
        <v>118</v>
      </c>
      <c r="C11" s="45"/>
    </row>
    <row r="12" spans="1:5" ht="15.35" x14ac:dyDescent="0.5">
      <c r="A12" s="51">
        <v>10</v>
      </c>
      <c r="B12" s="54" t="s">
        <v>119</v>
      </c>
      <c r="C12" s="45"/>
    </row>
    <row r="13" spans="1:5" ht="15.35" x14ac:dyDescent="0.5">
      <c r="A13" s="51">
        <v>11</v>
      </c>
      <c r="B13" s="54" t="s">
        <v>120</v>
      </c>
      <c r="C13" s="45"/>
    </row>
    <row r="14" spans="1:5" ht="15.35" x14ac:dyDescent="0.5">
      <c r="A14" s="51">
        <v>12</v>
      </c>
      <c r="B14" s="54" t="s">
        <v>121</v>
      </c>
      <c r="C14" s="45"/>
    </row>
    <row r="15" spans="1:5" ht="15.35" x14ac:dyDescent="0.5">
      <c r="A15" s="51">
        <v>13</v>
      </c>
      <c r="B15" s="48" t="s">
        <v>124</v>
      </c>
      <c r="C15" s="45"/>
    </row>
    <row r="16" spans="1:5" ht="15.35" x14ac:dyDescent="0.5">
      <c r="A16" s="51">
        <v>14</v>
      </c>
      <c r="B16" s="48" t="s">
        <v>129</v>
      </c>
      <c r="C16" s="45"/>
    </row>
    <row r="17" spans="1:3" ht="15.35" x14ac:dyDescent="0.5">
      <c r="A17" s="51">
        <v>15</v>
      </c>
      <c r="B17" s="48" t="s">
        <v>336</v>
      </c>
      <c r="C17" s="45"/>
    </row>
    <row r="18" spans="1:3" ht="15.35" x14ac:dyDescent="0.5">
      <c r="A18" s="51">
        <v>16</v>
      </c>
      <c r="B18" s="48" t="s">
        <v>6</v>
      </c>
      <c r="C18" s="45"/>
    </row>
    <row r="19" spans="1:3" ht="15.35" x14ac:dyDescent="0.5">
      <c r="A19" s="51">
        <v>17</v>
      </c>
      <c r="B19" s="48"/>
      <c r="C19"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C12"/>
  <sheetViews>
    <sheetView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3" width="17.64453125" style="33" customWidth="1"/>
    <col min="4" max="16384" width="11.41015625" style="33"/>
  </cols>
  <sheetData>
    <row r="1" spans="1:3" ht="13" thickBot="1" x14ac:dyDescent="0.45">
      <c r="A1" s="49" t="s">
        <v>143</v>
      </c>
      <c r="B1" s="55">
        <v>10</v>
      </c>
      <c r="C1" s="49">
        <f>MAX($A$3:$A$12)-1</f>
        <v>9</v>
      </c>
    </row>
    <row r="2" spans="1:3" ht="13" thickTop="1" x14ac:dyDescent="0.4">
      <c r="A2" s="50" t="s">
        <v>34</v>
      </c>
      <c r="B2" s="50" t="s">
        <v>35</v>
      </c>
      <c r="C2" s="49" t="s">
        <v>36</v>
      </c>
    </row>
    <row r="3" spans="1:3" ht="15.35" x14ac:dyDescent="0.4">
      <c r="A3" s="51">
        <v>1</v>
      </c>
      <c r="B3" s="43" t="s">
        <v>144</v>
      </c>
      <c r="C3" s="44"/>
    </row>
    <row r="4" spans="1:3" ht="15.35" x14ac:dyDescent="0.4">
      <c r="A4" s="51">
        <v>2</v>
      </c>
      <c r="B4" s="43" t="s">
        <v>145</v>
      </c>
      <c r="C4" s="44" t="s">
        <v>38</v>
      </c>
    </row>
    <row r="5" spans="1:3" ht="15.35" x14ac:dyDescent="0.4">
      <c r="A5" s="51">
        <v>3</v>
      </c>
      <c r="B5" s="43" t="s">
        <v>122</v>
      </c>
      <c r="C5" s="44"/>
    </row>
    <row r="6" spans="1:3" ht="15.35" x14ac:dyDescent="0.4">
      <c r="A6" s="51">
        <v>4</v>
      </c>
      <c r="B6" s="43" t="s">
        <v>123</v>
      </c>
      <c r="C6" s="44" t="s">
        <v>38</v>
      </c>
    </row>
    <row r="7" spans="1:3" ht="15.35" x14ac:dyDescent="0.4">
      <c r="A7" s="51">
        <v>5</v>
      </c>
      <c r="B7" s="52" t="s">
        <v>161</v>
      </c>
      <c r="C7" s="44"/>
    </row>
    <row r="8" spans="1:3" ht="15.35" x14ac:dyDescent="0.4">
      <c r="A8" s="51">
        <v>6</v>
      </c>
      <c r="B8" s="52" t="s">
        <v>164</v>
      </c>
      <c r="C8" s="44"/>
    </row>
    <row r="9" spans="1:3" ht="15.35" x14ac:dyDescent="0.4">
      <c r="A9" s="51">
        <v>7</v>
      </c>
      <c r="B9" s="105" t="s">
        <v>332</v>
      </c>
      <c r="C9" s="44"/>
    </row>
    <row r="10" spans="1:3" ht="15.35" x14ac:dyDescent="0.4">
      <c r="A10" s="51">
        <v>8</v>
      </c>
      <c r="B10" s="52" t="s">
        <v>333</v>
      </c>
      <c r="C10" s="44"/>
    </row>
    <row r="11" spans="1:3" ht="15.35" x14ac:dyDescent="0.5">
      <c r="A11" s="51">
        <v>9</v>
      </c>
      <c r="B11" s="48" t="s">
        <v>6</v>
      </c>
      <c r="C11" s="53"/>
    </row>
    <row r="12" spans="1:3" ht="15.35" x14ac:dyDescent="0.5">
      <c r="A12" s="51">
        <v>10</v>
      </c>
      <c r="B12" s="48"/>
      <c r="C12"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D17"/>
  <sheetViews>
    <sheetView workbookViewId="0">
      <selection activeCell="A2" sqref="A2:G2"/>
    </sheetView>
  </sheetViews>
  <sheetFormatPr baseColWidth="10" defaultColWidth="11.41015625" defaultRowHeight="12.7" x14ac:dyDescent="0.4"/>
  <cols>
    <col min="1" max="1" width="13.1171875" style="33" customWidth="1"/>
    <col min="2" max="2" width="55.1171875" style="33" customWidth="1"/>
    <col min="3" max="16384" width="11.41015625" style="33"/>
  </cols>
  <sheetData>
    <row r="1" spans="1:4" ht="13" thickBot="1" x14ac:dyDescent="0.45">
      <c r="A1" s="49" t="s">
        <v>156</v>
      </c>
      <c r="B1" s="55">
        <v>15</v>
      </c>
      <c r="C1" s="49">
        <f>MAX($A$3:$A$17)-1</f>
        <v>14</v>
      </c>
    </row>
    <row r="2" spans="1:4" ht="13" thickTop="1" x14ac:dyDescent="0.4">
      <c r="A2" s="50" t="s">
        <v>34</v>
      </c>
      <c r="B2" s="50" t="s">
        <v>35</v>
      </c>
      <c r="C2" s="49" t="s">
        <v>36</v>
      </c>
    </row>
    <row r="3" spans="1:4" ht="15.35" x14ac:dyDescent="0.4">
      <c r="A3" s="51">
        <v>1</v>
      </c>
      <c r="B3" s="62" t="s">
        <v>318</v>
      </c>
      <c r="C3" s="63"/>
      <c r="D3" s="95"/>
    </row>
    <row r="4" spans="1:4" ht="15.35" x14ac:dyDescent="0.4">
      <c r="A4" s="51">
        <v>2</v>
      </c>
      <c r="B4" s="62" t="s">
        <v>319</v>
      </c>
      <c r="C4" s="17" t="s">
        <v>38</v>
      </c>
    </row>
    <row r="5" spans="1:4" ht="15.35" x14ac:dyDescent="0.4">
      <c r="A5" s="51">
        <v>3</v>
      </c>
      <c r="B5" s="62" t="s">
        <v>157</v>
      </c>
      <c r="C5" s="17"/>
    </row>
    <row r="6" spans="1:4" ht="15.35" x14ac:dyDescent="0.4">
      <c r="A6" s="51">
        <v>4</v>
      </c>
      <c r="B6" s="62" t="s">
        <v>158</v>
      </c>
      <c r="C6" s="17"/>
    </row>
    <row r="7" spans="1:4" ht="15.35" x14ac:dyDescent="0.4">
      <c r="A7" s="51">
        <v>5</v>
      </c>
      <c r="B7" s="62" t="s">
        <v>159</v>
      </c>
      <c r="C7" s="17"/>
    </row>
    <row r="8" spans="1:4" ht="15.35" x14ac:dyDescent="0.4">
      <c r="A8" s="51">
        <v>6</v>
      </c>
      <c r="B8" s="62" t="s">
        <v>172</v>
      </c>
      <c r="C8" s="17"/>
    </row>
    <row r="9" spans="1:4" ht="15.35" x14ac:dyDescent="0.4">
      <c r="A9" s="51">
        <v>7</v>
      </c>
      <c r="B9" s="62" t="s">
        <v>174</v>
      </c>
      <c r="C9" s="17"/>
    </row>
    <row r="10" spans="1:4" ht="15.35" x14ac:dyDescent="0.4">
      <c r="A10" s="51">
        <v>8</v>
      </c>
      <c r="B10" s="62" t="s">
        <v>173</v>
      </c>
      <c r="C10" s="17"/>
    </row>
    <row r="11" spans="1:4" ht="15.35" x14ac:dyDescent="0.4">
      <c r="A11" s="51">
        <v>9</v>
      </c>
      <c r="B11" s="62" t="s">
        <v>256</v>
      </c>
      <c r="C11" s="17"/>
    </row>
    <row r="12" spans="1:4" ht="25.35" x14ac:dyDescent="0.4">
      <c r="A12" s="51">
        <v>10</v>
      </c>
      <c r="B12" s="62" t="s">
        <v>257</v>
      </c>
      <c r="C12" s="17"/>
    </row>
    <row r="13" spans="1:4" ht="15.35" x14ac:dyDescent="0.4">
      <c r="A13" s="51">
        <v>11</v>
      </c>
      <c r="B13" s="62" t="s">
        <v>269</v>
      </c>
      <c r="C13" s="63"/>
    </row>
    <row r="14" spans="1:4" ht="15.35" x14ac:dyDescent="0.4">
      <c r="A14" s="51">
        <v>12</v>
      </c>
      <c r="B14" s="62" t="s">
        <v>270</v>
      </c>
      <c r="C14" s="17" t="s">
        <v>38</v>
      </c>
    </row>
    <row r="15" spans="1:4" ht="15.35" x14ac:dyDescent="0.4">
      <c r="A15" s="51">
        <v>13</v>
      </c>
      <c r="B15" s="62" t="s">
        <v>249</v>
      </c>
      <c r="C15" s="17"/>
    </row>
    <row r="16" spans="1:4" ht="15.35" x14ac:dyDescent="0.5">
      <c r="A16" s="51">
        <v>14</v>
      </c>
      <c r="B16" s="48" t="s">
        <v>6</v>
      </c>
      <c r="C16" s="53"/>
    </row>
    <row r="17" spans="1:3" ht="15.35" x14ac:dyDescent="0.5">
      <c r="A17" s="51">
        <v>15</v>
      </c>
      <c r="B17" s="48"/>
      <c r="C17"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656-DD5E-47C3-87FC-7F3C04626E31}">
  <dimension ref="A1:C7"/>
  <sheetViews>
    <sheetView workbookViewId="0">
      <selection activeCell="A14" sqref="A14:H14"/>
    </sheetView>
  </sheetViews>
  <sheetFormatPr baseColWidth="10" defaultColWidth="11.41015625" defaultRowHeight="14" x14ac:dyDescent="0.45"/>
  <cols>
    <col min="1" max="3" width="27.5859375" style="157" customWidth="1"/>
    <col min="4" max="16384" width="11.41015625" style="157"/>
  </cols>
  <sheetData>
    <row r="1" spans="1:3" s="154" customFormat="1" ht="15" x14ac:dyDescent="0.45">
      <c r="A1" s="153" t="s">
        <v>59</v>
      </c>
      <c r="B1" s="153"/>
      <c r="C1" s="153"/>
    </row>
    <row r="2" spans="1:3" s="154" customFormat="1" ht="79.7" customHeight="1" x14ac:dyDescent="0.45">
      <c r="A2" s="155" t="s">
        <v>379</v>
      </c>
      <c r="B2" s="156"/>
      <c r="C2" s="156"/>
    </row>
    <row r="3" spans="1:3" s="154" customFormat="1" ht="66.2" customHeight="1" x14ac:dyDescent="0.45">
      <c r="A3" s="155" t="s">
        <v>72</v>
      </c>
      <c r="B3" s="156"/>
      <c r="C3" s="156"/>
    </row>
    <row r="4" spans="1:3" s="154" customFormat="1" ht="45" customHeight="1" x14ac:dyDescent="0.45">
      <c r="A4" s="155" t="s">
        <v>60</v>
      </c>
      <c r="B4" s="156"/>
      <c r="C4" s="156"/>
    </row>
    <row r="5" spans="1:3" s="154" customFormat="1" ht="45" customHeight="1" x14ac:dyDescent="0.45">
      <c r="A5" s="155" t="s">
        <v>73</v>
      </c>
      <c r="B5" s="155"/>
      <c r="C5" s="155"/>
    </row>
    <row r="6" spans="1:3" s="154" customFormat="1" ht="70" customHeight="1" x14ac:dyDescent="0.45">
      <c r="A6" s="155" t="s">
        <v>74</v>
      </c>
      <c r="B6" s="156"/>
      <c r="C6" s="156"/>
    </row>
    <row r="7" spans="1:3" s="154" customFormat="1" ht="65.25" customHeight="1" x14ac:dyDescent="0.45">
      <c r="A7" s="155" t="s">
        <v>78</v>
      </c>
      <c r="B7" s="156"/>
      <c r="C7" s="156"/>
    </row>
  </sheetData>
  <sheetProtection algorithmName="SHA-512" hashValue="t12jT1KyeCcM3hAT90TWjvJ5kYBQmfwsOWCuDyImPooL1H+igswnpFxuonpRb+hSsrw5jpfAq9F3Sn0h2vNXyA==" saltValue="lYkhV2od8u1wBmia70qiH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30212-F5A2-435E-9805-B473169CDF74}">
  <dimension ref="A1:D16"/>
  <sheetViews>
    <sheetView workbookViewId="0"/>
  </sheetViews>
  <sheetFormatPr baseColWidth="10" defaultColWidth="11.41015625" defaultRowHeight="15.35" x14ac:dyDescent="0.5"/>
  <cols>
    <col min="1" max="3" width="27.5859375" style="163" customWidth="1"/>
    <col min="4" max="16384" width="11.41015625" style="163"/>
  </cols>
  <sheetData>
    <row r="1" spans="1:4" s="159" customFormat="1" x14ac:dyDescent="0.45">
      <c r="A1" s="158" t="s">
        <v>11</v>
      </c>
      <c r="B1" s="158"/>
      <c r="C1" s="158"/>
      <c r="D1" s="158"/>
    </row>
    <row r="2" spans="1:4" s="159" customFormat="1" ht="72" customHeight="1" x14ac:dyDescent="0.45">
      <c r="A2" s="160" t="s">
        <v>24</v>
      </c>
      <c r="B2" s="161"/>
      <c r="C2" s="161"/>
    </row>
    <row r="3" spans="1:4" s="159" customFormat="1" ht="59.45" customHeight="1" x14ac:dyDescent="0.45">
      <c r="A3" s="160" t="s">
        <v>25</v>
      </c>
      <c r="B3" s="161"/>
      <c r="C3" s="161"/>
    </row>
    <row r="4" spans="1:4" s="159" customFormat="1" ht="108" customHeight="1" x14ac:dyDescent="0.45">
      <c r="A4" s="160" t="s">
        <v>26</v>
      </c>
      <c r="B4" s="161"/>
      <c r="C4" s="161"/>
    </row>
    <row r="5" spans="1:4" s="159" customFormat="1" ht="154.5" customHeight="1" x14ac:dyDescent="0.45">
      <c r="A5" s="160" t="s">
        <v>27</v>
      </c>
      <c r="B5" s="160"/>
      <c r="C5" s="160"/>
    </row>
    <row r="6" spans="1:4" s="159" customFormat="1" ht="141.94999999999999" customHeight="1" x14ac:dyDescent="0.45">
      <c r="A6" s="160" t="s">
        <v>28</v>
      </c>
      <c r="B6" s="160"/>
      <c r="C6" s="160"/>
    </row>
    <row r="7" spans="1:4" s="159" customFormat="1" ht="195.2" customHeight="1" x14ac:dyDescent="0.45">
      <c r="A7" s="160" t="s">
        <v>380</v>
      </c>
      <c r="B7" s="161"/>
      <c r="C7" s="161"/>
    </row>
    <row r="8" spans="1:4" s="159" customFormat="1" ht="79.7" customHeight="1" x14ac:dyDescent="0.45">
      <c r="A8" s="160" t="s">
        <v>57</v>
      </c>
      <c r="B8" s="161"/>
      <c r="C8" s="161"/>
    </row>
    <row r="9" spans="1:4" x14ac:dyDescent="0.5">
      <c r="A9" s="162"/>
      <c r="B9" s="162"/>
      <c r="C9" s="162"/>
    </row>
    <row r="10" spans="1:4" x14ac:dyDescent="0.5">
      <c r="A10" s="162"/>
      <c r="B10" s="162"/>
      <c r="C10" s="162"/>
    </row>
    <row r="11" spans="1:4" x14ac:dyDescent="0.5">
      <c r="A11" s="162"/>
      <c r="B11" s="162"/>
      <c r="C11" s="162"/>
    </row>
    <row r="12" spans="1:4" x14ac:dyDescent="0.5">
      <c r="A12" s="162"/>
      <c r="B12" s="162"/>
      <c r="C12" s="162"/>
    </row>
    <row r="13" spans="1:4" x14ac:dyDescent="0.5">
      <c r="A13" s="162"/>
      <c r="B13" s="162"/>
      <c r="C13" s="162"/>
    </row>
    <row r="14" spans="1:4" x14ac:dyDescent="0.5">
      <c r="A14" s="162"/>
      <c r="B14" s="162"/>
      <c r="C14" s="162"/>
    </row>
    <row r="15" spans="1:4" x14ac:dyDescent="0.5">
      <c r="A15" s="162"/>
      <c r="B15" s="162"/>
      <c r="C15" s="162"/>
    </row>
    <row r="16" spans="1:4" x14ac:dyDescent="0.5">
      <c r="A16" s="162"/>
      <c r="B16" s="162"/>
      <c r="C16" s="162"/>
    </row>
  </sheetData>
  <sheetProtection algorithmName="SHA-512" hashValue="4D48Z4rNwuasBBTUzI/TCokbtxyGM/In41YBy2qygCLiliWpQoi3bsxlGRgowcMCkzXfZuAbOkV3KiJQoZn5yw==" saltValue="jPQY9F4T+bRR0i5aIqJJz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355FC-262A-4341-92F3-822A2B09976E}">
  <sheetPr>
    <pageSetUpPr fitToPage="1"/>
  </sheetPr>
  <dimension ref="A1:E11"/>
  <sheetViews>
    <sheetView workbookViewId="0">
      <selection sqref="A1:C1"/>
    </sheetView>
  </sheetViews>
  <sheetFormatPr baseColWidth="10" defaultColWidth="11.41015625" defaultRowHeight="15.35" x14ac:dyDescent="0.5"/>
  <cols>
    <col min="1" max="3" width="27.5859375" style="165" customWidth="1"/>
    <col min="4" max="16384" width="11.41015625" style="165"/>
  </cols>
  <sheetData>
    <row r="1" spans="1:5" ht="27.75" customHeight="1" x14ac:dyDescent="0.5">
      <c r="A1" s="164" t="s">
        <v>381</v>
      </c>
      <c r="B1" s="164"/>
      <c r="C1" s="164"/>
    </row>
    <row r="2" spans="1:5" s="166" customFormat="1" ht="100" customHeight="1" x14ac:dyDescent="0.45">
      <c r="A2" s="160" t="s">
        <v>382</v>
      </c>
      <c r="B2" s="161"/>
      <c r="C2" s="161"/>
      <c r="E2" s="167"/>
    </row>
    <row r="3" spans="1:5" s="166" customFormat="1" ht="45" customHeight="1" x14ac:dyDescent="0.45">
      <c r="A3" s="160" t="s">
        <v>383</v>
      </c>
      <c r="B3" s="161"/>
      <c r="C3" s="161"/>
      <c r="E3" s="167"/>
    </row>
    <row r="4" spans="1:5" s="166" customFormat="1" ht="66.75" customHeight="1" x14ac:dyDescent="0.45">
      <c r="A4" s="168" t="s">
        <v>384</v>
      </c>
      <c r="B4" s="169"/>
      <c r="C4" s="170"/>
      <c r="E4" s="167"/>
    </row>
    <row r="5" spans="1:5" ht="30.7" x14ac:dyDescent="0.5">
      <c r="A5" s="171" t="s">
        <v>39</v>
      </c>
      <c r="B5" s="171" t="s">
        <v>42</v>
      </c>
    </row>
    <row r="6" spans="1:5" x14ac:dyDescent="0.5">
      <c r="A6" s="172">
        <v>1379</v>
      </c>
      <c r="B6" s="172">
        <v>1380</v>
      </c>
    </row>
    <row r="7" spans="1:5" x14ac:dyDescent="0.5">
      <c r="A7" s="172">
        <v>179.34</v>
      </c>
      <c r="B7" s="172">
        <v>179</v>
      </c>
    </row>
    <row r="8" spans="1:5" x14ac:dyDescent="0.5">
      <c r="A8" s="172">
        <v>80.12</v>
      </c>
      <c r="B8" s="172">
        <v>80.099999999999994</v>
      </c>
    </row>
    <row r="9" spans="1:5" x14ac:dyDescent="0.5">
      <c r="A9" s="172">
        <v>7.8</v>
      </c>
      <c r="B9" s="173">
        <v>7.8</v>
      </c>
    </row>
    <row r="10" spans="1:5" ht="24" hidden="1" customHeight="1" x14ac:dyDescent="0.5">
      <c r="A10" s="174"/>
      <c r="B10" s="175"/>
      <c r="C10" s="175"/>
    </row>
    <row r="11" spans="1:5" x14ac:dyDescent="0.5">
      <c r="A11" s="172">
        <v>7.8320000000000001E-2</v>
      </c>
      <c r="B11" s="176">
        <v>7.8299999999999995E-2</v>
      </c>
    </row>
  </sheetData>
  <sheetProtection algorithmName="SHA-512" hashValue="z12J4kB9qXV9a7un00zZrlBEUGTWk8Jipsr+EOhYJv/ZWS4hcOg1871k8rCOZD+ua8hOPkqzzfYbgayf6cb6XA==" saltValue="++vwdsjCN4rh76dWmhASi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B6B5-2DCD-48B9-911F-F7A749774129}">
  <dimension ref="A1:H20"/>
  <sheetViews>
    <sheetView zoomScaleNormal="100" workbookViewId="0">
      <selection sqref="A1:H1"/>
    </sheetView>
  </sheetViews>
  <sheetFormatPr baseColWidth="10" defaultColWidth="11.41015625" defaultRowHeight="14" x14ac:dyDescent="0.45"/>
  <cols>
    <col min="1" max="8" width="10.5859375" style="181" customWidth="1"/>
    <col min="9" max="256" width="11.41015625" style="181"/>
    <col min="257" max="264" width="10.5859375" style="181" customWidth="1"/>
    <col min="265" max="512" width="11.41015625" style="181"/>
    <col min="513" max="520" width="10.5859375" style="181" customWidth="1"/>
    <col min="521" max="768" width="11.41015625" style="181"/>
    <col min="769" max="776" width="10.5859375" style="181" customWidth="1"/>
    <col min="777" max="1024" width="11.41015625" style="181"/>
    <col min="1025" max="1032" width="10.5859375" style="181" customWidth="1"/>
    <col min="1033" max="1280" width="11.41015625" style="181"/>
    <col min="1281" max="1288" width="10.5859375" style="181" customWidth="1"/>
    <col min="1289" max="1536" width="11.41015625" style="181"/>
    <col min="1537" max="1544" width="10.5859375" style="181" customWidth="1"/>
    <col min="1545" max="1792" width="11.41015625" style="181"/>
    <col min="1793" max="1800" width="10.5859375" style="181" customWidth="1"/>
    <col min="1801" max="2048" width="11.41015625" style="181"/>
    <col min="2049" max="2056" width="10.5859375" style="181" customWidth="1"/>
    <col min="2057" max="2304" width="11.41015625" style="181"/>
    <col min="2305" max="2312" width="10.5859375" style="181" customWidth="1"/>
    <col min="2313" max="2560" width="11.41015625" style="181"/>
    <col min="2561" max="2568" width="10.5859375" style="181" customWidth="1"/>
    <col min="2569" max="2816" width="11.41015625" style="181"/>
    <col min="2817" max="2824" width="10.5859375" style="181" customWidth="1"/>
    <col min="2825" max="3072" width="11.41015625" style="181"/>
    <col min="3073" max="3080" width="10.5859375" style="181" customWidth="1"/>
    <col min="3081" max="3328" width="11.41015625" style="181"/>
    <col min="3329" max="3336" width="10.5859375" style="181" customWidth="1"/>
    <col min="3337" max="3584" width="11.41015625" style="181"/>
    <col min="3585" max="3592" width="10.5859375" style="181" customWidth="1"/>
    <col min="3593" max="3840" width="11.41015625" style="181"/>
    <col min="3841" max="3848" width="10.5859375" style="181" customWidth="1"/>
    <col min="3849" max="4096" width="11.41015625" style="181"/>
    <col min="4097" max="4104" width="10.5859375" style="181" customWidth="1"/>
    <col min="4105" max="4352" width="11.41015625" style="181"/>
    <col min="4353" max="4360" width="10.5859375" style="181" customWidth="1"/>
    <col min="4361" max="4608" width="11.41015625" style="181"/>
    <col min="4609" max="4616" width="10.5859375" style="181" customWidth="1"/>
    <col min="4617" max="4864" width="11.41015625" style="181"/>
    <col min="4865" max="4872" width="10.5859375" style="181" customWidth="1"/>
    <col min="4873" max="5120" width="11.41015625" style="181"/>
    <col min="5121" max="5128" width="10.5859375" style="181" customWidth="1"/>
    <col min="5129" max="5376" width="11.41015625" style="181"/>
    <col min="5377" max="5384" width="10.5859375" style="181" customWidth="1"/>
    <col min="5385" max="5632" width="11.41015625" style="181"/>
    <col min="5633" max="5640" width="10.5859375" style="181" customWidth="1"/>
    <col min="5641" max="5888" width="11.41015625" style="181"/>
    <col min="5889" max="5896" width="10.5859375" style="181" customWidth="1"/>
    <col min="5897" max="6144" width="11.41015625" style="181"/>
    <col min="6145" max="6152" width="10.5859375" style="181" customWidth="1"/>
    <col min="6153" max="6400" width="11.41015625" style="181"/>
    <col min="6401" max="6408" width="10.5859375" style="181" customWidth="1"/>
    <col min="6409" max="6656" width="11.41015625" style="181"/>
    <col min="6657" max="6664" width="10.5859375" style="181" customWidth="1"/>
    <col min="6665" max="6912" width="11.41015625" style="181"/>
    <col min="6913" max="6920" width="10.5859375" style="181" customWidth="1"/>
    <col min="6921" max="7168" width="11.41015625" style="181"/>
    <col min="7169" max="7176" width="10.5859375" style="181" customWidth="1"/>
    <col min="7177" max="7424" width="11.41015625" style="181"/>
    <col min="7425" max="7432" width="10.5859375" style="181" customWidth="1"/>
    <col min="7433" max="7680" width="11.41015625" style="181"/>
    <col min="7681" max="7688" width="10.5859375" style="181" customWidth="1"/>
    <col min="7689" max="7936" width="11.41015625" style="181"/>
    <col min="7937" max="7944" width="10.5859375" style="181" customWidth="1"/>
    <col min="7945" max="8192" width="11.41015625" style="181"/>
    <col min="8193" max="8200" width="10.5859375" style="181" customWidth="1"/>
    <col min="8201" max="8448" width="11.41015625" style="181"/>
    <col min="8449" max="8456" width="10.5859375" style="181" customWidth="1"/>
    <col min="8457" max="8704" width="11.41015625" style="181"/>
    <col min="8705" max="8712" width="10.5859375" style="181" customWidth="1"/>
    <col min="8713" max="8960" width="11.41015625" style="181"/>
    <col min="8961" max="8968" width="10.5859375" style="181" customWidth="1"/>
    <col min="8969" max="9216" width="11.41015625" style="181"/>
    <col min="9217" max="9224" width="10.5859375" style="181" customWidth="1"/>
    <col min="9225" max="9472" width="11.41015625" style="181"/>
    <col min="9473" max="9480" width="10.5859375" style="181" customWidth="1"/>
    <col min="9481" max="9728" width="11.41015625" style="181"/>
    <col min="9729" max="9736" width="10.5859375" style="181" customWidth="1"/>
    <col min="9737" max="9984" width="11.41015625" style="181"/>
    <col min="9985" max="9992" width="10.5859375" style="181" customWidth="1"/>
    <col min="9993" max="10240" width="11.41015625" style="181"/>
    <col min="10241" max="10248" width="10.5859375" style="181" customWidth="1"/>
    <col min="10249" max="10496" width="11.41015625" style="181"/>
    <col min="10497" max="10504" width="10.5859375" style="181" customWidth="1"/>
    <col min="10505" max="10752" width="11.41015625" style="181"/>
    <col min="10753" max="10760" width="10.5859375" style="181" customWidth="1"/>
    <col min="10761" max="11008" width="11.41015625" style="181"/>
    <col min="11009" max="11016" width="10.5859375" style="181" customWidth="1"/>
    <col min="11017" max="11264" width="11.41015625" style="181"/>
    <col min="11265" max="11272" width="10.5859375" style="181" customWidth="1"/>
    <col min="11273" max="11520" width="11.41015625" style="181"/>
    <col min="11521" max="11528" width="10.5859375" style="181" customWidth="1"/>
    <col min="11529" max="11776" width="11.41015625" style="181"/>
    <col min="11777" max="11784" width="10.5859375" style="181" customWidth="1"/>
    <col min="11785" max="12032" width="11.41015625" style="181"/>
    <col min="12033" max="12040" width="10.5859375" style="181" customWidth="1"/>
    <col min="12041" max="12288" width="11.41015625" style="181"/>
    <col min="12289" max="12296" width="10.5859375" style="181" customWidth="1"/>
    <col min="12297" max="12544" width="11.41015625" style="181"/>
    <col min="12545" max="12552" width="10.5859375" style="181" customWidth="1"/>
    <col min="12553" max="12800" width="11.41015625" style="181"/>
    <col min="12801" max="12808" width="10.5859375" style="181" customWidth="1"/>
    <col min="12809" max="13056" width="11.41015625" style="181"/>
    <col min="13057" max="13064" width="10.5859375" style="181" customWidth="1"/>
    <col min="13065" max="13312" width="11.41015625" style="181"/>
    <col min="13313" max="13320" width="10.5859375" style="181" customWidth="1"/>
    <col min="13321" max="13568" width="11.41015625" style="181"/>
    <col min="13569" max="13576" width="10.5859375" style="181" customWidth="1"/>
    <col min="13577" max="13824" width="11.41015625" style="181"/>
    <col min="13825" max="13832" width="10.5859375" style="181" customWidth="1"/>
    <col min="13833" max="14080" width="11.41015625" style="181"/>
    <col min="14081" max="14088" width="10.5859375" style="181" customWidth="1"/>
    <col min="14089" max="14336" width="11.41015625" style="181"/>
    <col min="14337" max="14344" width="10.5859375" style="181" customWidth="1"/>
    <col min="14345" max="14592" width="11.41015625" style="181"/>
    <col min="14593" max="14600" width="10.5859375" style="181" customWidth="1"/>
    <col min="14601" max="14848" width="11.41015625" style="181"/>
    <col min="14849" max="14856" width="10.5859375" style="181" customWidth="1"/>
    <col min="14857" max="15104" width="11.41015625" style="181"/>
    <col min="15105" max="15112" width="10.5859375" style="181" customWidth="1"/>
    <col min="15113" max="15360" width="11.41015625" style="181"/>
    <col min="15361" max="15368" width="10.5859375" style="181" customWidth="1"/>
    <col min="15369" max="15616" width="11.41015625" style="181"/>
    <col min="15617" max="15624" width="10.5859375" style="181" customWidth="1"/>
    <col min="15625" max="15872" width="11.41015625" style="181"/>
    <col min="15873" max="15880" width="10.5859375" style="181" customWidth="1"/>
    <col min="15881" max="16128" width="11.41015625" style="181"/>
    <col min="16129" max="16136" width="10.5859375" style="181" customWidth="1"/>
    <col min="16137" max="16384" width="11.41015625" style="181"/>
  </cols>
  <sheetData>
    <row r="1" spans="1:8" s="178" customFormat="1" ht="20.100000000000001" customHeight="1" x14ac:dyDescent="0.45">
      <c r="A1" s="177" t="s">
        <v>320</v>
      </c>
      <c r="B1" s="177"/>
      <c r="C1" s="177"/>
      <c r="D1" s="177"/>
      <c r="E1" s="177"/>
      <c r="F1" s="177"/>
      <c r="G1" s="177"/>
      <c r="H1" s="177"/>
    </row>
    <row r="2" spans="1:8" s="178" customFormat="1" ht="43.5" customHeight="1" x14ac:dyDescent="0.45">
      <c r="A2" s="179" t="s">
        <v>321</v>
      </c>
      <c r="B2" s="179"/>
      <c r="C2" s="179"/>
      <c r="D2" s="179"/>
      <c r="E2" s="179"/>
      <c r="F2" s="179"/>
      <c r="G2" s="179"/>
      <c r="H2" s="179"/>
    </row>
    <row r="3" spans="1:8" s="178" customFormat="1" ht="35.1" customHeight="1" x14ac:dyDescent="0.45">
      <c r="A3" s="179" t="s">
        <v>322</v>
      </c>
      <c r="B3" s="179"/>
      <c r="C3" s="179"/>
      <c r="D3" s="179"/>
      <c r="E3" s="179"/>
      <c r="F3" s="179"/>
      <c r="G3" s="179"/>
      <c r="H3" s="179"/>
    </row>
    <row r="4" spans="1:8" s="178" customFormat="1" ht="99.7" customHeight="1" x14ac:dyDescent="0.45">
      <c r="A4" s="179" t="s">
        <v>385</v>
      </c>
      <c r="B4" s="179"/>
      <c r="C4" s="179"/>
      <c r="D4" s="179"/>
      <c r="E4" s="179"/>
      <c r="F4" s="179"/>
      <c r="G4" s="179"/>
      <c r="H4" s="179"/>
    </row>
    <row r="5" spans="1:8" s="178" customFormat="1" ht="53.1" customHeight="1" x14ac:dyDescent="0.45">
      <c r="A5" s="179" t="s">
        <v>323</v>
      </c>
      <c r="B5" s="179"/>
      <c r="C5" s="179"/>
      <c r="D5" s="179"/>
      <c r="E5" s="179"/>
      <c r="F5" s="179"/>
      <c r="G5" s="179"/>
      <c r="H5" s="179"/>
    </row>
    <row r="6" spans="1:8" s="178" customFormat="1" ht="35.1" customHeight="1" x14ac:dyDescent="0.45">
      <c r="A6" s="179" t="s">
        <v>324</v>
      </c>
      <c r="B6" s="179"/>
      <c r="C6" s="179"/>
      <c r="D6" s="179"/>
      <c r="E6" s="179"/>
      <c r="F6" s="179"/>
      <c r="G6" s="179"/>
      <c r="H6" s="179"/>
    </row>
    <row r="7" spans="1:8" s="178" customFormat="1" ht="88.35" customHeight="1" x14ac:dyDescent="0.45">
      <c r="A7" s="179" t="s">
        <v>325</v>
      </c>
      <c r="B7" s="179"/>
      <c r="C7" s="179"/>
      <c r="D7" s="179"/>
      <c r="E7" s="179"/>
      <c r="F7" s="179"/>
      <c r="G7" s="179"/>
      <c r="H7" s="179"/>
    </row>
    <row r="8" spans="1:8" s="178" customFormat="1" ht="88.35" customHeight="1" x14ac:dyDescent="0.45">
      <c r="A8" s="179" t="s">
        <v>326</v>
      </c>
      <c r="B8" s="179"/>
      <c r="C8" s="179"/>
      <c r="D8" s="179"/>
      <c r="E8" s="179"/>
      <c r="F8" s="179"/>
      <c r="G8" s="179"/>
      <c r="H8" s="179"/>
    </row>
    <row r="9" spans="1:8" s="178" customFormat="1" ht="70.349999999999994" customHeight="1" x14ac:dyDescent="0.45">
      <c r="A9" s="179" t="s">
        <v>386</v>
      </c>
      <c r="B9" s="179"/>
      <c r="C9" s="179"/>
      <c r="D9" s="179"/>
      <c r="E9" s="179"/>
      <c r="F9" s="179"/>
      <c r="G9" s="179"/>
      <c r="H9" s="179"/>
    </row>
    <row r="10" spans="1:8" s="178" customFormat="1" ht="53.1" customHeight="1" x14ac:dyDescent="0.45">
      <c r="A10" s="179" t="s">
        <v>327</v>
      </c>
      <c r="B10" s="179"/>
      <c r="C10" s="179"/>
      <c r="D10" s="179"/>
      <c r="E10" s="179"/>
      <c r="F10" s="179"/>
      <c r="G10" s="179"/>
      <c r="H10" s="179"/>
    </row>
    <row r="11" spans="1:8" s="178" customFormat="1" ht="122.7" customHeight="1" x14ac:dyDescent="0.45">
      <c r="A11" s="179" t="s">
        <v>387</v>
      </c>
      <c r="B11" s="179"/>
      <c r="C11" s="179"/>
      <c r="D11" s="179"/>
      <c r="E11" s="179"/>
      <c r="F11" s="179"/>
      <c r="G11" s="179"/>
      <c r="H11" s="179"/>
    </row>
    <row r="12" spans="1:8" s="178" customFormat="1" ht="35.1" customHeight="1" x14ac:dyDescent="0.45">
      <c r="A12" s="179" t="s">
        <v>328</v>
      </c>
      <c r="B12" s="179"/>
      <c r="C12" s="179"/>
      <c r="D12" s="179"/>
      <c r="E12" s="179"/>
      <c r="F12" s="179"/>
      <c r="G12" s="179"/>
      <c r="H12" s="179"/>
    </row>
    <row r="13" spans="1:8" s="178" customFormat="1" ht="97.35" customHeight="1" x14ac:dyDescent="0.45">
      <c r="A13" s="179" t="s">
        <v>329</v>
      </c>
      <c r="B13" s="179"/>
      <c r="C13" s="179"/>
      <c r="D13" s="179"/>
      <c r="E13" s="179"/>
      <c r="F13" s="179"/>
      <c r="G13" s="179"/>
      <c r="H13" s="179"/>
    </row>
    <row r="14" spans="1:8" s="178" customFormat="1" ht="97.35" customHeight="1" x14ac:dyDescent="0.45">
      <c r="A14" s="179" t="s">
        <v>330</v>
      </c>
      <c r="B14" s="179"/>
      <c r="C14" s="179"/>
      <c r="D14" s="179"/>
      <c r="E14" s="179"/>
      <c r="F14" s="179"/>
      <c r="G14" s="179"/>
      <c r="H14" s="179"/>
    </row>
    <row r="15" spans="1:8" s="178" customFormat="1" ht="20.100000000000001" customHeight="1" x14ac:dyDescent="0.45">
      <c r="A15" s="179" t="s">
        <v>331</v>
      </c>
      <c r="B15" s="179"/>
      <c r="C15" s="179"/>
      <c r="D15" s="179"/>
      <c r="E15" s="179"/>
      <c r="F15" s="179"/>
      <c r="G15" s="179"/>
      <c r="H15" s="179"/>
    </row>
    <row r="16" spans="1:8" x14ac:dyDescent="0.45">
      <c r="A16" s="180"/>
      <c r="B16" s="180"/>
      <c r="C16" s="180"/>
      <c r="D16" s="180"/>
      <c r="E16" s="180"/>
      <c r="F16" s="180"/>
      <c r="G16" s="180"/>
      <c r="H16" s="180"/>
    </row>
    <row r="17" spans="1:8" x14ac:dyDescent="0.45">
      <c r="A17" s="180"/>
      <c r="B17" s="180"/>
      <c r="C17" s="180"/>
      <c r="D17" s="180"/>
      <c r="E17" s="180"/>
      <c r="F17" s="180"/>
      <c r="G17" s="180"/>
      <c r="H17" s="180"/>
    </row>
    <row r="18" spans="1:8" x14ac:dyDescent="0.45">
      <c r="A18" s="180"/>
      <c r="B18" s="180"/>
      <c r="C18" s="180"/>
      <c r="D18" s="180"/>
      <c r="E18" s="180"/>
      <c r="F18" s="180"/>
      <c r="G18" s="180"/>
      <c r="H18" s="180"/>
    </row>
    <row r="19" spans="1:8" x14ac:dyDescent="0.45">
      <c r="A19" s="180"/>
      <c r="B19" s="180"/>
      <c r="C19" s="180"/>
      <c r="D19" s="180"/>
      <c r="E19" s="180"/>
      <c r="F19" s="180"/>
      <c r="G19" s="180"/>
      <c r="H19" s="180"/>
    </row>
    <row r="20" spans="1:8" x14ac:dyDescent="0.45">
      <c r="A20" s="180"/>
      <c r="B20" s="180"/>
      <c r="C20" s="180"/>
      <c r="D20" s="180"/>
      <c r="E20" s="180"/>
      <c r="F20" s="180"/>
      <c r="G20" s="180"/>
      <c r="H20" s="180"/>
    </row>
  </sheetData>
  <sheetProtection algorithmName="SHA-512" hashValue="9Lep05EYlQPPzkt3NNaGAWvSGmqviS+f/FgPkBe+Ls40I0pZB8j8ihfivJn8JsqLDd9ujjBp4fLNc96CKLf4dw==" saltValue="HoMPsJeMBMwXfh/SLa6lXw=="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7" bestFit="1" customWidth="1"/>
    <col min="2" max="2" width="39" style="27" customWidth="1"/>
    <col min="3" max="16384" width="11.41015625" style="27"/>
  </cols>
  <sheetData>
    <row r="1" spans="1:7" ht="20.100000000000001" customHeight="1" x14ac:dyDescent="0.45">
      <c r="A1" s="26" t="s">
        <v>50</v>
      </c>
      <c r="C1" s="28" t="s">
        <v>51</v>
      </c>
    </row>
    <row r="2" spans="1:7" ht="20.100000000000001" customHeight="1" x14ac:dyDescent="0.45">
      <c r="A2" s="27" t="s">
        <v>52</v>
      </c>
      <c r="B2" s="29"/>
      <c r="C2" s="27" t="s">
        <v>52</v>
      </c>
    </row>
    <row r="3" spans="1:7" ht="20.100000000000001" customHeight="1" x14ac:dyDescent="0.45">
      <c r="A3" s="27" t="s">
        <v>53</v>
      </c>
      <c r="B3" s="61"/>
      <c r="C3" s="27" t="s">
        <v>54</v>
      </c>
    </row>
    <row r="4" spans="1:7" ht="20.100000000000001" customHeight="1" x14ac:dyDescent="0.45">
      <c r="A4" s="27" t="s">
        <v>55</v>
      </c>
      <c r="B4" s="29"/>
      <c r="C4" s="27" t="s">
        <v>56</v>
      </c>
    </row>
    <row r="5" spans="1:7" ht="20.100000000000001" customHeight="1" x14ac:dyDescent="0.45"/>
    <row r="6" spans="1:7" ht="45" customHeight="1" x14ac:dyDescent="0.45">
      <c r="A6" s="121" t="s">
        <v>364</v>
      </c>
      <c r="B6" s="122"/>
      <c r="C6" s="122"/>
      <c r="D6" s="122"/>
      <c r="E6" s="122"/>
      <c r="F6" s="122"/>
      <c r="G6" s="122"/>
    </row>
    <row r="7" spans="1:7" ht="15" customHeight="1" x14ac:dyDescent="0.45">
      <c r="A7" s="111"/>
      <c r="B7" s="111"/>
      <c r="C7" s="111"/>
      <c r="D7" s="111"/>
      <c r="E7" s="111"/>
      <c r="F7" s="111"/>
      <c r="G7" s="111"/>
    </row>
    <row r="8" spans="1:7" ht="45" customHeight="1" x14ac:dyDescent="0.45">
      <c r="A8" s="121" t="s">
        <v>365</v>
      </c>
      <c r="B8" s="122"/>
      <c r="C8" s="122"/>
      <c r="D8" s="122"/>
      <c r="E8" s="122"/>
      <c r="F8" s="122"/>
      <c r="G8" s="122"/>
    </row>
    <row r="9" spans="1:7" ht="20.100000000000001" customHeight="1" x14ac:dyDescent="0.45">
      <c r="A9" s="30"/>
    </row>
    <row r="10" spans="1:7" ht="45" customHeight="1" x14ac:dyDescent="0.45">
      <c r="A10" s="150" t="s">
        <v>366</v>
      </c>
      <c r="B10" s="150"/>
      <c r="C10" s="150"/>
      <c r="D10" s="150"/>
      <c r="E10" s="150"/>
      <c r="F10" s="150"/>
      <c r="G10" s="150"/>
    </row>
    <row r="11" spans="1:7" ht="45" customHeight="1" x14ac:dyDescent="0.45">
      <c r="A11" s="150" t="s">
        <v>367</v>
      </c>
      <c r="B11" s="151"/>
      <c r="C11" s="151"/>
      <c r="D11" s="151"/>
      <c r="E11" s="151"/>
      <c r="F11" s="151"/>
      <c r="G11" s="151"/>
    </row>
    <row r="12" spans="1:7" ht="45" customHeight="1" x14ac:dyDescent="0.45">
      <c r="A12" s="150" t="s">
        <v>153</v>
      </c>
      <c r="B12" s="150"/>
      <c r="C12" s="151" t="s">
        <v>154</v>
      </c>
      <c r="D12" s="151"/>
      <c r="E12" s="151"/>
      <c r="F12" s="151"/>
      <c r="G12" s="152"/>
    </row>
    <row r="13" spans="1:7" ht="45" customHeight="1" x14ac:dyDescent="0.45">
      <c r="A13" s="58"/>
      <c r="B13" s="58"/>
      <c r="C13" s="59"/>
      <c r="D13" s="59"/>
      <c r="E13" s="59"/>
      <c r="F13" s="59"/>
      <c r="G13" s="59"/>
    </row>
    <row r="15" spans="1:7" x14ac:dyDescent="0.45">
      <c r="A15" s="27" t="s">
        <v>62</v>
      </c>
      <c r="B15" s="61"/>
      <c r="C15" s="120" t="s">
        <v>76</v>
      </c>
      <c r="D15" s="120"/>
      <c r="E15" s="120"/>
    </row>
    <row r="16" spans="1:7" x14ac:dyDescent="0.45">
      <c r="A16" s="27" t="s">
        <v>63</v>
      </c>
      <c r="B16" s="30" t="str">
        <f>IF(ISBLANK(B15),"",IF(B3=B15,"Kontrolle erfolgreich - check ok","FEHLER - ERROR"))</f>
        <v/>
      </c>
      <c r="C16" s="27" t="s">
        <v>77</v>
      </c>
    </row>
    <row r="17" spans="2:2" x14ac:dyDescent="0.45">
      <c r="B17" s="30" t="str">
        <f>IF(ISBLANK(B15),"",IF(ISERROR(FIND("@",B15,1)),"keine gültige eMail-Adresse",IF((VALUE(FIND("@",B15,1))&gt;1),"","keine gültige eMail-Adresse!")))</f>
        <v/>
      </c>
    </row>
    <row r="18" spans="2:2" x14ac:dyDescent="0.45">
      <c r="B18" s="30" t="str">
        <f>IF(ISBLANK(B15),"",IF(ISERROR(FIND("@",B15,1)),"no valid eMail-adress",IF((VALUE(FIND("@",B15,1))&gt;1),"","no valid eMail-address!")))</f>
        <v/>
      </c>
    </row>
    <row r="19" spans="2:2" x14ac:dyDescent="0.45">
      <c r="B19" s="27" t="str">
        <f>IF(ISBLANK(B15),"",IF(ISERROR(FIND("; ",B15,1)),"",IF((VALUE(FIND("; ",B15,1))&gt;8),"","Achtung - die zweite eMail-Adresse wurde nicht korrekt eingegeben")))</f>
        <v/>
      </c>
    </row>
  </sheetData>
  <sheetProtection algorithmName="SHA-512" hashValue="tabCE9yWXzs+MqIfp7SqKfkPvHHXbwOP7lGut8OcrLQR5Iyu449KSEWlJoH5OvBP+K4tDi5Z/DYIRktxuiO9PQ==" saltValue="FsMu+j0MlF1XZHSsZpfLO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3"/>
  <sheetViews>
    <sheetView workbookViewId="0">
      <selection activeCell="B1" sqref="B1"/>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1" t="s">
        <v>84</v>
      </c>
      <c r="D3" t="s">
        <v>18</v>
      </c>
    </row>
    <row r="4" spans="1:7" x14ac:dyDescent="0.45">
      <c r="A4" t="s">
        <v>14</v>
      </c>
      <c r="B4" s="3">
        <f>YEAR(Ergebnisse!E5)</f>
        <v>2023</v>
      </c>
      <c r="D4" s="5">
        <v>2</v>
      </c>
    </row>
    <row r="5" spans="1:7" x14ac:dyDescent="0.45">
      <c r="A5" t="s">
        <v>15</v>
      </c>
      <c r="B5" s="3" t="str">
        <f>D8</f>
        <v>N</v>
      </c>
      <c r="D5" t="str">
        <f>IF(D4=2,"N","J")</f>
        <v>N</v>
      </c>
      <c r="F5">
        <v>1</v>
      </c>
      <c r="G5" s="35" t="s">
        <v>66</v>
      </c>
    </row>
    <row r="6" spans="1:7" x14ac:dyDescent="0.45">
      <c r="A6" t="s">
        <v>40</v>
      </c>
      <c r="B6" s="3">
        <f>Ergebnisse!G3</f>
        <v>1</v>
      </c>
      <c r="F6">
        <v>2</v>
      </c>
      <c r="G6" s="35" t="s">
        <v>67</v>
      </c>
    </row>
    <row r="7" spans="1:7" x14ac:dyDescent="0.45">
      <c r="A7" t="s">
        <v>44</v>
      </c>
      <c r="B7" s="22">
        <f>Ergebnisse!E5</f>
        <v>45046</v>
      </c>
    </row>
    <row r="8" spans="1:7" x14ac:dyDescent="0.45">
      <c r="A8" t="s">
        <v>16</v>
      </c>
      <c r="B8" s="3">
        <v>21</v>
      </c>
      <c r="D8" t="str">
        <f>LEFT(D5,1)</f>
        <v>N</v>
      </c>
    </row>
    <row r="9" spans="1:7" x14ac:dyDescent="0.45">
      <c r="A9" t="s">
        <v>17</v>
      </c>
      <c r="B9" s="3">
        <v>2</v>
      </c>
    </row>
    <row r="10" spans="1:7" x14ac:dyDescent="0.45">
      <c r="A10" t="s">
        <v>376</v>
      </c>
      <c r="B10" s="149">
        <f>Kontakt!B2</f>
        <v>0</v>
      </c>
    </row>
    <row r="11" spans="1:7" x14ac:dyDescent="0.45">
      <c r="A11" t="s">
        <v>377</v>
      </c>
      <c r="B11" s="3">
        <f>IF(Kontakt!B3=Kontakt!B15,Kontakt!B3,0)</f>
        <v>0</v>
      </c>
    </row>
    <row r="12" spans="1:7" x14ac:dyDescent="0.45">
      <c r="A12" s="148" t="s">
        <v>378</v>
      </c>
      <c r="B12" s="3">
        <v>1</v>
      </c>
    </row>
    <row r="13" spans="1:7" x14ac:dyDescent="0.45">
      <c r="A13" t="s">
        <v>21</v>
      </c>
      <c r="B13" s="2" t="str">
        <f>Ergebnisse!A19</f>
        <v>Fett</v>
      </c>
      <c r="C13" s="2" t="str">
        <f>Ergebnisse!B19</f>
        <v>g/100 g</v>
      </c>
    </row>
    <row r="14" spans="1:7" x14ac:dyDescent="0.45">
      <c r="A14" t="s">
        <v>22</v>
      </c>
      <c r="B14" s="2" t="str">
        <f>Ergebnisse!A20</f>
        <v>Halbmikrobuttersäurezahl (HBSZ)</v>
      </c>
      <c r="C14" s="2" t="str">
        <f>Ergebnisse!B20</f>
        <v>ohne</v>
      </c>
    </row>
    <row r="15" spans="1:7" x14ac:dyDescent="0.45">
      <c r="A15" t="s">
        <v>23</v>
      </c>
      <c r="B15" s="2" t="str">
        <f>Ergebnisse!A21</f>
        <v>Milchfett, berechnet über HBSZ</v>
      </c>
      <c r="C15" s="2" t="str">
        <f>Ergebnisse!B21</f>
        <v>g/100 g</v>
      </c>
    </row>
    <row r="16" spans="1:7" x14ac:dyDescent="0.45">
      <c r="A16" t="s">
        <v>29</v>
      </c>
      <c r="B16" s="2" t="str">
        <f>Ergebnisse!A22</f>
        <v>Freie Buttersäure
(auf Fett beziehen)</v>
      </c>
      <c r="C16" s="2" t="str">
        <f>Ergebnisse!B22</f>
        <v>g/100 g Fett</v>
      </c>
    </row>
    <row r="17" spans="1:3" x14ac:dyDescent="0.45">
      <c r="A17" t="s">
        <v>30</v>
      </c>
      <c r="B17" s="2" t="str">
        <f>Ergebnisse!A23</f>
        <v>Milchfett, berechnet über Buttersäure</v>
      </c>
      <c r="C17" s="2" t="str">
        <f>Ergebnisse!B23</f>
        <v>g/100 g</v>
      </c>
    </row>
    <row r="18" spans="1:3" x14ac:dyDescent="0.45">
      <c r="A18" t="s">
        <v>31</v>
      </c>
      <c r="B18" s="2" t="str">
        <f>Ergebnisse!A24</f>
        <v>Buttersäuremethylester
(auf Fett beziehen)</v>
      </c>
      <c r="C18" s="2" t="str">
        <f>Ergebnisse!B24</f>
        <v>g/100 g Fett</v>
      </c>
    </row>
    <row r="19" spans="1:3" x14ac:dyDescent="0.45">
      <c r="A19" t="s">
        <v>32</v>
      </c>
      <c r="B19" s="2" t="str">
        <f>Ergebnisse!A25</f>
        <v>Milchfett, berechnet
über Buttersäuremethylester</v>
      </c>
      <c r="C19" s="2" t="str">
        <f>Ergebnisse!B25</f>
        <v>g/100 g</v>
      </c>
    </row>
    <row r="20" spans="1:3" x14ac:dyDescent="0.45">
      <c r="A20" t="s">
        <v>33</v>
      </c>
      <c r="B20" s="2" t="str">
        <f>Ergebnisse!A26</f>
        <v>Benzoesäure (als freie Säure)</v>
      </c>
      <c r="C20" s="2" t="str">
        <f>Ergebnisse!B26</f>
        <v>mg/kg</v>
      </c>
    </row>
    <row r="21" spans="1:3" x14ac:dyDescent="0.45">
      <c r="A21" t="s">
        <v>131</v>
      </c>
      <c r="B21" s="2" t="str">
        <f>Ergebnisse!A27</f>
        <v>Sorbinsäure (als freie Säure)</v>
      </c>
      <c r="C21" s="2" t="str">
        <f>Ergebnisse!B27</f>
        <v>mg/kg</v>
      </c>
    </row>
    <row r="22" spans="1:3" x14ac:dyDescent="0.45">
      <c r="A22" t="s">
        <v>132</v>
      </c>
      <c r="B22" s="2" t="str">
        <f>Ergebnisse!A29</f>
        <v>Erythrit</v>
      </c>
      <c r="C22" s="2" t="str">
        <f>Ergebnisse!B29</f>
        <v>mg/kg</v>
      </c>
    </row>
    <row r="23" spans="1:3" x14ac:dyDescent="0.45">
      <c r="A23" t="s">
        <v>133</v>
      </c>
      <c r="B23" s="2" t="str">
        <f>Ergebnisse!A30</f>
        <v>Xylit</v>
      </c>
      <c r="C23" s="2" t="str">
        <f>Ergebnisse!B30</f>
        <v>mg/kg</v>
      </c>
    </row>
    <row r="24" spans="1:3" x14ac:dyDescent="0.45">
      <c r="A24" t="s">
        <v>134</v>
      </c>
      <c r="B24" s="2" t="str">
        <f>Ergebnisse!A31</f>
        <v>Saccharin (als freies Imid)</v>
      </c>
      <c r="C24" s="2" t="str">
        <f>Ergebnisse!B31</f>
        <v>mg/kg</v>
      </c>
    </row>
    <row r="25" spans="1:3" x14ac:dyDescent="0.45">
      <c r="A25" t="s">
        <v>253</v>
      </c>
      <c r="B25" s="2" t="str">
        <f>Ergebnisse!A32</f>
        <v>Cyclamat (als freie Säure)</v>
      </c>
      <c r="C25" s="2" t="str">
        <f>Ergebnisse!B32</f>
        <v>mg/kg</v>
      </c>
    </row>
    <row r="26" spans="1:3" x14ac:dyDescent="0.45">
      <c r="A26" t="s">
        <v>254</v>
      </c>
      <c r="B26" s="2" t="str">
        <f>Ergebnisse!A33</f>
        <v>Acesulfam K</v>
      </c>
      <c r="C26" s="2" t="str">
        <f>Ergebnisse!B33</f>
        <v>mg/kg</v>
      </c>
    </row>
    <row r="27" spans="1:3" x14ac:dyDescent="0.45">
      <c r="A27" t="s">
        <v>265</v>
      </c>
      <c r="B27" s="2" t="str">
        <f>Ergebnisse!A34</f>
        <v>Citronensäure (wasserfrei)</v>
      </c>
      <c r="C27" s="2" t="str">
        <f>Ergebnisse!B34</f>
        <v>mg/kg</v>
      </c>
    </row>
    <row r="28" spans="1:3" x14ac:dyDescent="0.45">
      <c r="A28" t="s">
        <v>266</v>
      </c>
      <c r="B28" s="2" t="str">
        <f>Ergebnisse!A35</f>
        <v>Arsen</v>
      </c>
      <c r="C28" s="2" t="str">
        <f>Ergebnisse!B35</f>
        <v>mg/kg</v>
      </c>
    </row>
    <row r="29" spans="1:3" x14ac:dyDescent="0.45">
      <c r="A29" t="s">
        <v>313</v>
      </c>
      <c r="B29" s="2" t="str">
        <f>Ergebnisse!A36</f>
        <v>Jod</v>
      </c>
      <c r="C29" s="2" t="str">
        <f>Ergebnisse!B36</f>
        <v>µg/kg</v>
      </c>
    </row>
    <row r="30" spans="1:3" x14ac:dyDescent="0.45">
      <c r="A30" t="s">
        <v>314</v>
      </c>
      <c r="B30" s="2" t="str">
        <f>Ergebnisse!A37</f>
        <v>Glutaminsäure</v>
      </c>
      <c r="C30" s="2" t="str">
        <f>Ergebnisse!B37</f>
        <v>mg/kg</v>
      </c>
    </row>
    <row r="31" spans="1:3" x14ac:dyDescent="0.45">
      <c r="A31" t="s">
        <v>315</v>
      </c>
      <c r="B31" s="2" t="str">
        <f>Ergebnisse!A38</f>
        <v>Steviosid</v>
      </c>
      <c r="C31" s="2" t="str">
        <f>Ergebnisse!B38</f>
        <v>mg/kg</v>
      </c>
    </row>
    <row r="32" spans="1:3" x14ac:dyDescent="0.45">
      <c r="A32" t="s">
        <v>316</v>
      </c>
      <c r="B32" s="2" t="str">
        <f>Ergebnisse!A39</f>
        <v>Rebaudiosid A</v>
      </c>
      <c r="C32" s="2" t="str">
        <f>Ergebnisse!B39</f>
        <v>mg/kg</v>
      </c>
    </row>
    <row r="33" spans="1:3" x14ac:dyDescent="0.45">
      <c r="A33" t="s">
        <v>340</v>
      </c>
      <c r="B33" s="2" t="str">
        <f>Ergebnisse!A40</f>
        <v>pH-Wert</v>
      </c>
      <c r="C33" s="2" t="str">
        <f>Ergebnisse!B40</f>
        <v>ohne</v>
      </c>
    </row>
  </sheetData>
  <sheetProtection algorithmName="SHA-512" hashValue="gIYJiUHmd1YI1+fQOXbQQIQvsOf1MVzcrbaf7g8Do2jGPhMgl8Vx3kQ8HmnCpwUTwqmRzl3dtrF8trxAMyiscQ==" saltValue="HCZ+ZVvDSsFn+evn0Fin3w=="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I101"/>
  <sheetViews>
    <sheetView zoomScaleNormal="100" workbookViewId="0">
      <selection activeCell="G1" sqref="G1"/>
    </sheetView>
  </sheetViews>
  <sheetFormatPr baseColWidth="10" defaultColWidth="11.41015625" defaultRowHeight="14" x14ac:dyDescent="0.45"/>
  <cols>
    <col min="1" max="1" width="36.87890625" style="10" customWidth="1"/>
    <col min="2" max="2" width="11.41015625" style="10"/>
    <col min="3" max="3" width="13" style="10" bestFit="1" customWidth="1"/>
    <col min="4" max="6" width="15.64453125" style="10" customWidth="1"/>
    <col min="7" max="7" width="14.64453125" style="10" customWidth="1"/>
    <col min="8" max="8" width="9.64453125" style="10" customWidth="1"/>
    <col min="9" max="9" width="3.41015625" style="10" customWidth="1"/>
    <col min="10" max="16384" width="11.41015625" style="10"/>
  </cols>
  <sheetData>
    <row r="1" spans="1:8" ht="21.95" customHeight="1" x14ac:dyDescent="0.65">
      <c r="A1" s="6" t="s">
        <v>0</v>
      </c>
      <c r="B1" s="7"/>
      <c r="E1" s="8" t="s">
        <v>3</v>
      </c>
      <c r="F1" s="9"/>
      <c r="G1" s="56" t="s">
        <v>368</v>
      </c>
    </row>
    <row r="2" spans="1:8" ht="21.95" customHeight="1" x14ac:dyDescent="0.65">
      <c r="A2" s="6" t="s">
        <v>85</v>
      </c>
      <c r="B2" s="7"/>
      <c r="E2" s="8" t="s">
        <v>4</v>
      </c>
      <c r="F2" s="9"/>
      <c r="G2" s="56" t="s">
        <v>368</v>
      </c>
    </row>
    <row r="3" spans="1:8" ht="21.95" customHeight="1" x14ac:dyDescent="0.65">
      <c r="A3" s="6"/>
      <c r="B3" s="7"/>
      <c r="E3" s="130" t="s">
        <v>58</v>
      </c>
      <c r="F3" s="130"/>
      <c r="G3" s="31">
        <v>1</v>
      </c>
      <c r="H3" s="57"/>
    </row>
    <row r="4" spans="1:8" ht="21.95" customHeight="1" x14ac:dyDescent="0.55000000000000004">
      <c r="A4" s="8" t="s">
        <v>10</v>
      </c>
      <c r="B4" s="134" t="s">
        <v>5</v>
      </c>
      <c r="C4" s="134"/>
      <c r="E4" s="32"/>
      <c r="F4" s="32" t="str">
        <f>IF(G1="?","",IF(ISNUMBER(VALUE(G1)),"","Bitte nur Ziffern eingeben (numbers only)"))</f>
        <v/>
      </c>
      <c r="G4" s="18"/>
      <c r="H4" s="11"/>
    </row>
    <row r="5" spans="1:8" ht="21.95" customHeight="1" x14ac:dyDescent="0.55000000000000004">
      <c r="A5" s="11" t="s">
        <v>65</v>
      </c>
      <c r="E5" s="13">
        <v>45046</v>
      </c>
      <c r="F5" s="32" t="str">
        <f>IF(G2="?","",IF(ISNUMBER(VALUE(G2)),"","Bitte nur Ziffern eingeben (numbers only)"))</f>
        <v/>
      </c>
      <c r="G5" s="9"/>
      <c r="H5" s="11"/>
    </row>
    <row r="6" spans="1:8" ht="12.35" customHeight="1" x14ac:dyDescent="0.45"/>
    <row r="7" spans="1:8" s="14" customFormat="1" ht="34.950000000000003" customHeight="1" x14ac:dyDescent="0.45">
      <c r="A7" s="131" t="s">
        <v>68</v>
      </c>
      <c r="B7" s="131"/>
      <c r="C7" s="131"/>
      <c r="D7" s="131"/>
      <c r="E7" s="131"/>
      <c r="F7" s="131"/>
      <c r="G7" s="131"/>
    </row>
    <row r="8" spans="1:8" s="14" customFormat="1" ht="34.950000000000003" customHeight="1" x14ac:dyDescent="0.45">
      <c r="A8" s="131" t="s">
        <v>81</v>
      </c>
      <c r="B8" s="131"/>
      <c r="C8" s="131"/>
      <c r="D8" s="131"/>
      <c r="E8" s="131"/>
      <c r="F8" s="131"/>
      <c r="G8" s="131"/>
    </row>
    <row r="9" spans="1:8" s="14" customFormat="1" ht="34.950000000000003" customHeight="1" x14ac:dyDescent="0.45">
      <c r="A9" s="132" t="s">
        <v>69</v>
      </c>
      <c r="B9" s="133"/>
      <c r="C9" s="133"/>
      <c r="D9" s="133"/>
      <c r="E9" s="133"/>
      <c r="F9" s="133"/>
      <c r="G9" s="133"/>
    </row>
    <row r="10" spans="1:8" s="14" customFormat="1" ht="34.950000000000003" customHeight="1" x14ac:dyDescent="0.45">
      <c r="A10" s="132" t="s">
        <v>70</v>
      </c>
      <c r="B10" s="133"/>
      <c r="C10" s="133"/>
      <c r="D10" s="133"/>
      <c r="E10" s="133"/>
      <c r="F10" s="133"/>
      <c r="G10" s="133"/>
    </row>
    <row r="11" spans="1:8" s="14" customFormat="1" ht="34.950000000000003" customHeight="1" x14ac:dyDescent="0.45">
      <c r="A11" s="132" t="s">
        <v>64</v>
      </c>
      <c r="B11" s="133"/>
      <c r="C11" s="133"/>
      <c r="D11" s="133"/>
      <c r="E11" s="133"/>
      <c r="F11" s="133"/>
      <c r="G11" s="133"/>
    </row>
    <row r="12" spans="1:8" s="14" customFormat="1" ht="34.950000000000003" customHeight="1" x14ac:dyDescent="0.45">
      <c r="A12" s="132" t="s">
        <v>71</v>
      </c>
      <c r="B12" s="133"/>
      <c r="C12" s="133"/>
      <c r="D12" s="133"/>
      <c r="E12" s="133"/>
      <c r="F12" s="133"/>
      <c r="G12" s="133"/>
    </row>
    <row r="13" spans="1:8" s="14" customFormat="1" ht="20.100000000000001" customHeight="1" x14ac:dyDescent="0.45">
      <c r="A13" s="14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43"/>
      <c r="C13" s="143"/>
      <c r="D13" s="143"/>
      <c r="E13" s="143"/>
      <c r="F13" s="143"/>
      <c r="G13" s="143"/>
    </row>
    <row r="14" spans="1:8" s="14" customFormat="1" ht="20.100000000000001" customHeight="1" x14ac:dyDescent="0.45">
      <c r="A14" s="143" t="str">
        <f>IF(OR(OR(G1="?",ISBLANK(G1)),OR(G2="?",ISBLANK(G2))),"Nur wenn diese beiden Felder korrekt ausgefüllt sind, kann der Absender dieser Tabelle identifiziert werden.","")</f>
        <v>Nur wenn diese beiden Felder korrekt ausgefüllt sind, kann der Absender dieser Tabelle identifiziert werden.</v>
      </c>
      <c r="B14" s="143"/>
      <c r="C14" s="143"/>
      <c r="D14" s="143"/>
      <c r="E14" s="143"/>
      <c r="F14" s="143"/>
      <c r="G14" s="143"/>
    </row>
    <row r="15" spans="1:8" s="14" customFormat="1" ht="34.950000000000003" customHeight="1" x14ac:dyDescent="0.55000000000000004">
      <c r="A15" s="145" t="s">
        <v>80</v>
      </c>
      <c r="B15" s="145"/>
      <c r="C15" s="145"/>
      <c r="D15" s="145"/>
      <c r="E15" s="145"/>
      <c r="F15" s="145"/>
      <c r="G15" s="34"/>
    </row>
    <row r="16" spans="1:8" ht="30.35" customHeight="1" x14ac:dyDescent="0.45">
      <c r="A16" s="139" t="s">
        <v>317</v>
      </c>
      <c r="B16" s="139"/>
      <c r="C16" s="139"/>
      <c r="D16" s="139"/>
      <c r="E16" s="139"/>
      <c r="F16" s="139"/>
      <c r="G16" s="139"/>
    </row>
    <row r="17" spans="1:9" s="45" customFormat="1" ht="39.950000000000003" customHeight="1" x14ac:dyDescent="0.5">
      <c r="A17" s="45" t="s">
        <v>1</v>
      </c>
      <c r="B17" s="45" t="s">
        <v>2</v>
      </c>
      <c r="C17" s="84" t="s">
        <v>43</v>
      </c>
      <c r="D17" s="84" t="s">
        <v>7</v>
      </c>
      <c r="E17" s="84" t="s">
        <v>8</v>
      </c>
      <c r="F17" s="84" t="s">
        <v>9</v>
      </c>
      <c r="G17" s="85"/>
      <c r="H17" s="46"/>
      <c r="I17" s="84"/>
    </row>
    <row r="18" spans="1:9" s="45" customFormat="1" ht="21.35" hidden="1" customHeight="1" x14ac:dyDescent="0.5">
      <c r="C18" s="84"/>
      <c r="D18" s="84"/>
      <c r="E18" s="84"/>
      <c r="F18" s="84"/>
      <c r="G18" s="41"/>
      <c r="H18" s="46"/>
      <c r="I18" s="84"/>
    </row>
    <row r="19" spans="1:9" s="45" customFormat="1" ht="20.100000000000001" customHeight="1" x14ac:dyDescent="0.5">
      <c r="A19" s="147" t="s">
        <v>82</v>
      </c>
      <c r="B19" s="41" t="s">
        <v>41</v>
      </c>
      <c r="C19" s="42">
        <v>3</v>
      </c>
      <c r="D19" s="86"/>
      <c r="E19" s="86"/>
      <c r="F19" s="42">
        <f>Fett!$B$1</f>
        <v>32</v>
      </c>
      <c r="G19" s="42"/>
      <c r="H19" s="87">
        <f>Fett!$C$1</f>
        <v>31</v>
      </c>
      <c r="I19" s="88"/>
    </row>
    <row r="20" spans="1:9" s="45" customFormat="1" ht="20.100000000000001" customHeight="1" x14ac:dyDescent="0.5">
      <c r="A20" s="147" t="s">
        <v>87</v>
      </c>
      <c r="B20" s="41" t="s">
        <v>86</v>
      </c>
      <c r="C20" s="42">
        <v>3</v>
      </c>
      <c r="D20" s="86"/>
      <c r="E20" s="86"/>
      <c r="F20" s="42">
        <f>HBSZ!B1</f>
        <v>5</v>
      </c>
      <c r="G20" s="42"/>
      <c r="H20" s="87">
        <f>HBSZ!$C$1</f>
        <v>4</v>
      </c>
      <c r="I20" s="88"/>
    </row>
    <row r="21" spans="1:9" s="45" customFormat="1" ht="20.100000000000001" customHeight="1" x14ac:dyDescent="0.5">
      <c r="A21" s="147" t="s">
        <v>89</v>
      </c>
      <c r="B21" s="41" t="s">
        <v>41</v>
      </c>
      <c r="C21" s="42">
        <v>3</v>
      </c>
      <c r="D21" s="86"/>
      <c r="E21" s="86"/>
      <c r="G21" s="42"/>
      <c r="I21" s="88"/>
    </row>
    <row r="22" spans="1:9" s="45" customFormat="1" ht="31.95" customHeight="1" x14ac:dyDescent="0.5">
      <c r="A22" s="147" t="s">
        <v>146</v>
      </c>
      <c r="B22" s="41" t="s">
        <v>97</v>
      </c>
      <c r="C22" s="42">
        <v>3</v>
      </c>
      <c r="D22" s="86"/>
      <c r="E22" s="86"/>
      <c r="F22" s="42">
        <f>Buttersäure!B1</f>
        <v>9</v>
      </c>
      <c r="G22" s="42"/>
      <c r="H22" s="87">
        <f>Buttersäure!$C$1</f>
        <v>8</v>
      </c>
      <c r="I22" s="88"/>
    </row>
    <row r="23" spans="1:9" s="45" customFormat="1" ht="20.100000000000001" customHeight="1" x14ac:dyDescent="0.5">
      <c r="A23" s="147" t="s">
        <v>90</v>
      </c>
      <c r="B23" s="41" t="s">
        <v>41</v>
      </c>
      <c r="C23" s="42">
        <v>3</v>
      </c>
      <c r="D23" s="86"/>
      <c r="E23" s="86"/>
      <c r="G23" s="42"/>
      <c r="I23" s="88"/>
    </row>
    <row r="24" spans="1:9" s="45" customFormat="1" ht="31.95" customHeight="1" x14ac:dyDescent="0.5">
      <c r="A24" s="147" t="s">
        <v>147</v>
      </c>
      <c r="B24" s="41" t="s">
        <v>97</v>
      </c>
      <c r="C24" s="42">
        <v>3</v>
      </c>
      <c r="D24" s="86"/>
      <c r="E24" s="86"/>
      <c r="F24" s="42">
        <f>BSME!$B$1</f>
        <v>17</v>
      </c>
      <c r="G24" s="42"/>
      <c r="H24" s="87">
        <f>BSME!$C$1</f>
        <v>16</v>
      </c>
      <c r="I24" s="88"/>
    </row>
    <row r="25" spans="1:9" s="45" customFormat="1" ht="31.95" customHeight="1" x14ac:dyDescent="0.5">
      <c r="A25" s="147" t="s">
        <v>91</v>
      </c>
      <c r="B25" s="41" t="s">
        <v>41</v>
      </c>
      <c r="C25" s="42">
        <v>3</v>
      </c>
      <c r="D25" s="86"/>
      <c r="E25" s="86"/>
      <c r="F25" s="42"/>
      <c r="G25" s="42"/>
      <c r="H25" s="87"/>
    </row>
    <row r="26" spans="1:9" s="45" customFormat="1" ht="20.100000000000001" customHeight="1" x14ac:dyDescent="0.5">
      <c r="A26" s="147" t="s">
        <v>95</v>
      </c>
      <c r="B26" s="41" t="s">
        <v>94</v>
      </c>
      <c r="C26" s="42">
        <v>3</v>
      </c>
      <c r="D26" s="86"/>
      <c r="E26" s="86"/>
      <c r="F26" s="42">
        <f>BenzoeSorbin!D2</f>
        <v>17</v>
      </c>
      <c r="G26" s="42"/>
      <c r="H26" s="87">
        <f>BenzoeSorbin!C1</f>
        <v>16</v>
      </c>
    </row>
    <row r="27" spans="1:9" s="45" customFormat="1" ht="20.100000000000001" customHeight="1" x14ac:dyDescent="0.5">
      <c r="A27" s="147" t="s">
        <v>96</v>
      </c>
      <c r="B27" s="41" t="s">
        <v>94</v>
      </c>
      <c r="C27" s="42">
        <v>3</v>
      </c>
      <c r="D27" s="86"/>
      <c r="E27" s="86"/>
      <c r="F27" s="42">
        <f>BenzoeSorbin!E2</f>
        <v>17</v>
      </c>
      <c r="G27" s="42"/>
      <c r="H27" s="87">
        <f>BenzoeSorbin!C1</f>
        <v>16</v>
      </c>
    </row>
    <row r="28" spans="1:9" s="45" customFormat="1" ht="20.100000000000001" hidden="1" customHeight="1" x14ac:dyDescent="0.5">
      <c r="A28" s="147" t="s">
        <v>261</v>
      </c>
      <c r="B28" s="41" t="s">
        <v>94</v>
      </c>
      <c r="C28" s="42">
        <v>3</v>
      </c>
      <c r="D28" s="86"/>
      <c r="E28" s="86"/>
      <c r="F28" s="42">
        <f>Sacc_Ace_Aspar!E3</f>
        <v>18</v>
      </c>
      <c r="G28" s="42"/>
      <c r="H28" s="87">
        <f>Sacc_Ace_Aspar!C1</f>
        <v>22</v>
      </c>
    </row>
    <row r="29" spans="1:9" s="45" customFormat="1" ht="20.100000000000001" customHeight="1" x14ac:dyDescent="0.5">
      <c r="A29" s="147" t="s">
        <v>271</v>
      </c>
      <c r="B29" s="41" t="s">
        <v>94</v>
      </c>
      <c r="C29" s="42">
        <v>3</v>
      </c>
      <c r="D29" s="86"/>
      <c r="E29" s="86"/>
      <c r="F29" s="42">
        <f>'Xylit-Erythrit'!D2</f>
        <v>11</v>
      </c>
      <c r="G29" s="42"/>
      <c r="H29" s="87">
        <f>'Xylit-Erythrit'!C1</f>
        <v>10</v>
      </c>
    </row>
    <row r="30" spans="1:9" s="45" customFormat="1" ht="20.100000000000001" customHeight="1" x14ac:dyDescent="0.5">
      <c r="A30" s="147" t="s">
        <v>272</v>
      </c>
      <c r="B30" s="41" t="s">
        <v>94</v>
      </c>
      <c r="C30" s="42">
        <v>3</v>
      </c>
      <c r="D30" s="86"/>
      <c r="E30" s="86"/>
      <c r="F30" s="42">
        <f>'Xylit-Erythrit'!E2</f>
        <v>11</v>
      </c>
      <c r="G30" s="42"/>
      <c r="H30" s="87">
        <f>'Xylit-Erythrit'!C1</f>
        <v>10</v>
      </c>
    </row>
    <row r="31" spans="1:9" s="45" customFormat="1" ht="20.100000000000001" customHeight="1" x14ac:dyDescent="0.5">
      <c r="A31" s="147" t="s">
        <v>276</v>
      </c>
      <c r="B31" s="41" t="s">
        <v>94</v>
      </c>
      <c r="C31" s="42">
        <v>3</v>
      </c>
      <c r="D31" s="86"/>
      <c r="E31" s="86"/>
      <c r="F31" s="42">
        <f>Sacc_Ace_Aspar!F3</f>
        <v>23</v>
      </c>
      <c r="G31" s="88"/>
      <c r="H31" s="87">
        <f>Sacc_Ace_Aspar!C1</f>
        <v>22</v>
      </c>
    </row>
    <row r="32" spans="1:9" s="45" customFormat="1" ht="20.100000000000001" customHeight="1" x14ac:dyDescent="0.5">
      <c r="A32" s="147" t="s">
        <v>277</v>
      </c>
      <c r="B32" s="41" t="s">
        <v>94</v>
      </c>
      <c r="C32" s="42">
        <v>3</v>
      </c>
      <c r="D32" s="86"/>
      <c r="E32" s="86"/>
      <c r="F32" s="42">
        <f>Cyclamat!B1</f>
        <v>10</v>
      </c>
      <c r="G32" s="88"/>
      <c r="H32" s="87">
        <f>Cyclamat!C1</f>
        <v>9</v>
      </c>
    </row>
    <row r="33" spans="1:9" s="45" customFormat="1" ht="20.100000000000001" customHeight="1" x14ac:dyDescent="0.5">
      <c r="A33" s="147" t="s">
        <v>260</v>
      </c>
      <c r="B33" s="41" t="s">
        <v>94</v>
      </c>
      <c r="C33" s="42">
        <v>3</v>
      </c>
      <c r="D33" s="86"/>
      <c r="E33" s="86"/>
      <c r="F33" s="42">
        <f>Sacc_Ace_Aspar!D3</f>
        <v>23</v>
      </c>
      <c r="G33" s="42"/>
      <c r="H33" s="87">
        <f>Sacc_Ace_Aspar!C1</f>
        <v>22</v>
      </c>
    </row>
    <row r="34" spans="1:9" s="45" customFormat="1" ht="20.100000000000001" customHeight="1" x14ac:dyDescent="0.5">
      <c r="A34" s="147" t="s">
        <v>160</v>
      </c>
      <c r="B34" s="41" t="s">
        <v>94</v>
      </c>
      <c r="C34" s="42">
        <v>3</v>
      </c>
      <c r="D34" s="86"/>
      <c r="E34" s="86"/>
      <c r="F34" s="42">
        <f>Citronensäure!B1</f>
        <v>15</v>
      </c>
      <c r="G34" s="88"/>
      <c r="H34" s="87">
        <f>Citronensäure!C1</f>
        <v>14</v>
      </c>
    </row>
    <row r="35" spans="1:9" s="45" customFormat="1" ht="20.100000000000001" customHeight="1" x14ac:dyDescent="0.5">
      <c r="A35" s="147" t="s">
        <v>175</v>
      </c>
      <c r="B35" s="41" t="s">
        <v>94</v>
      </c>
      <c r="C35" s="42">
        <v>3</v>
      </c>
      <c r="D35" s="86"/>
      <c r="E35" s="86"/>
      <c r="F35" s="42">
        <f>As!B58</f>
        <v>22</v>
      </c>
      <c r="G35" s="88"/>
      <c r="H35" s="87">
        <f>As!C58</f>
        <v>21</v>
      </c>
    </row>
    <row r="36" spans="1:9" s="45" customFormat="1" ht="20.100000000000001" customHeight="1" x14ac:dyDescent="0.5">
      <c r="A36" s="147" t="s">
        <v>177</v>
      </c>
      <c r="B36" s="41" t="s">
        <v>178</v>
      </c>
      <c r="C36" s="42">
        <v>3</v>
      </c>
      <c r="D36" s="86"/>
      <c r="E36" s="86"/>
      <c r="F36" s="42">
        <f>Iod!B1</f>
        <v>11</v>
      </c>
      <c r="G36" s="88"/>
      <c r="H36" s="87">
        <f>Iod!C1</f>
        <v>10</v>
      </c>
    </row>
    <row r="37" spans="1:9" s="45" customFormat="1" ht="20.100000000000001" customHeight="1" x14ac:dyDescent="0.5">
      <c r="A37" s="147" t="s">
        <v>273</v>
      </c>
      <c r="B37" s="41" t="s">
        <v>94</v>
      </c>
      <c r="C37" s="42">
        <v>3</v>
      </c>
      <c r="D37" s="86"/>
      <c r="E37" s="86"/>
      <c r="F37" s="42">
        <f>Glutaminsre!B1</f>
        <v>16</v>
      </c>
      <c r="G37" s="88"/>
      <c r="H37" s="87">
        <f>Glutaminsre!C1</f>
        <v>15</v>
      </c>
    </row>
    <row r="38" spans="1:9" s="45" customFormat="1" ht="20.100000000000001" customHeight="1" x14ac:dyDescent="0.5">
      <c r="A38" s="147" t="s">
        <v>274</v>
      </c>
      <c r="B38" s="41" t="s">
        <v>94</v>
      </c>
      <c r="C38" s="42">
        <v>3</v>
      </c>
      <c r="D38" s="86"/>
      <c r="E38" s="86"/>
      <c r="F38" s="42">
        <f>Stevio!D2</f>
        <v>6</v>
      </c>
      <c r="G38" s="88"/>
      <c r="H38" s="87">
        <f>Stevio!C1</f>
        <v>5</v>
      </c>
    </row>
    <row r="39" spans="1:9" s="45" customFormat="1" ht="20.100000000000001" customHeight="1" x14ac:dyDescent="0.5">
      <c r="A39" s="147" t="s">
        <v>275</v>
      </c>
      <c r="B39" s="41" t="s">
        <v>94</v>
      </c>
      <c r="C39" s="42">
        <v>3</v>
      </c>
      <c r="D39" s="86"/>
      <c r="E39" s="86"/>
      <c r="F39" s="42">
        <f>Stevio!E2</f>
        <v>6</v>
      </c>
      <c r="G39" s="88"/>
      <c r="H39" s="87">
        <f>Stevio!C1</f>
        <v>5</v>
      </c>
    </row>
    <row r="40" spans="1:9" ht="20.100000000000001" customHeight="1" x14ac:dyDescent="0.45">
      <c r="A40" s="147" t="s">
        <v>305</v>
      </c>
      <c r="B40" s="41" t="s">
        <v>86</v>
      </c>
      <c r="C40" s="42">
        <v>3</v>
      </c>
      <c r="D40" s="86"/>
      <c r="E40" s="86"/>
      <c r="F40" s="42">
        <f>'pH-Wert'!$B$1</f>
        <v>11</v>
      </c>
      <c r="H40" s="42">
        <f>'pH-Wert'!$C$1</f>
        <v>10</v>
      </c>
    </row>
    <row r="41" spans="1:9" ht="20.100000000000001" customHeight="1" x14ac:dyDescent="0.5">
      <c r="A41" s="12" t="s">
        <v>179</v>
      </c>
    </row>
    <row r="42" spans="1:9" ht="21.35" customHeight="1" x14ac:dyDescent="0.45">
      <c r="A42" s="89" t="s">
        <v>82</v>
      </c>
      <c r="B42" s="140"/>
      <c r="C42" s="140"/>
      <c r="D42" s="140"/>
      <c r="E42" s="140"/>
      <c r="F42" s="140"/>
      <c r="G42" s="140"/>
      <c r="H42" s="140"/>
      <c r="I42" s="16" t="b">
        <f>ISBLANK(VLOOKUP(F19,Fett!A3:C34,3))</f>
        <v>1</v>
      </c>
    </row>
    <row r="43" spans="1:9" ht="28.2" customHeight="1" x14ac:dyDescent="0.45">
      <c r="A43" s="15" t="str">
        <f>IF(F19=H19,"bitte eingeben:",IF(I42,"","Art der Modifikation:"))</f>
        <v/>
      </c>
      <c r="B43" s="135"/>
      <c r="C43" s="135"/>
      <c r="D43" s="135"/>
      <c r="E43" s="135"/>
      <c r="F43" s="135"/>
      <c r="G43" s="135"/>
      <c r="H43" s="135"/>
      <c r="I43" s="16"/>
    </row>
    <row r="44" spans="1:9" ht="21.35" customHeight="1" x14ac:dyDescent="0.45">
      <c r="A44" s="89" t="s">
        <v>87</v>
      </c>
      <c r="B44" s="140"/>
      <c r="C44" s="140"/>
      <c r="D44" s="140"/>
      <c r="E44" s="140"/>
      <c r="F44" s="140"/>
      <c r="G44" s="140"/>
      <c r="H44" s="140"/>
      <c r="I44" s="16" t="b">
        <f>ISBLANK(VLOOKUP(F20,HBSZ!A3:C16,3))</f>
        <v>1</v>
      </c>
    </row>
    <row r="45" spans="1:9" ht="28.2" customHeight="1" x14ac:dyDescent="0.45">
      <c r="A45" s="15" t="str">
        <f>IF(F20=H20,"bitte eingeben:",IF(I44,"","Art der Modifikation:"))</f>
        <v/>
      </c>
      <c r="B45" s="141"/>
      <c r="C45" s="141"/>
      <c r="D45" s="141"/>
      <c r="E45" s="141"/>
      <c r="F45" s="141"/>
      <c r="G45" s="141"/>
      <c r="H45" s="141"/>
      <c r="I45" s="16"/>
    </row>
    <row r="46" spans="1:9" ht="21.35" customHeight="1" x14ac:dyDescent="0.45">
      <c r="A46" s="138" t="str">
        <f>IF(($F$20-$H$20-1)&lt;0,"Halbmikrobuttersäurezahl (HBSZ) von reinem Milchfett (Ihre Grundlage bei der Berechnung des Milchfettgehaltes):","")</f>
        <v/>
      </c>
      <c r="B46" s="138"/>
      <c r="C46" s="138"/>
      <c r="D46" s="138"/>
      <c r="E46" s="138"/>
      <c r="F46" s="138"/>
      <c r="G46" s="144"/>
      <c r="H46" s="144"/>
      <c r="I46" s="16"/>
    </row>
    <row r="47" spans="1:9" ht="21.35" customHeight="1" x14ac:dyDescent="0.45">
      <c r="A47" s="89" t="s">
        <v>88</v>
      </c>
      <c r="B47" s="124"/>
      <c r="C47" s="124"/>
      <c r="D47" s="124"/>
      <c r="E47" s="124"/>
      <c r="F47" s="124"/>
      <c r="G47" s="124"/>
      <c r="H47" s="124"/>
      <c r="I47" s="16" t="b">
        <f>ISBLANK(VLOOKUP(F22,Buttersäure!A3:C22,3))</f>
        <v>1</v>
      </c>
    </row>
    <row r="48" spans="1:9" ht="28.2" customHeight="1" x14ac:dyDescent="0.45">
      <c r="A48" s="15" t="str">
        <f>IF(F22=H22,"bitte eingeben:",IF(I47,"","Art der Modifikation:"))</f>
        <v/>
      </c>
      <c r="B48" s="126"/>
      <c r="C48" s="126"/>
      <c r="D48" s="126"/>
      <c r="E48" s="126"/>
      <c r="F48" s="126"/>
      <c r="G48" s="126"/>
      <c r="H48" s="126"/>
      <c r="I48" s="16"/>
    </row>
    <row r="49" spans="1:9" ht="21.35" customHeight="1" x14ac:dyDescent="0.45">
      <c r="A49" s="138" t="str">
        <f>IF(($F$22-$H$22-1)&lt;0,"Gehalt von freier Buttersäure [g/100 g] in Milchfett (Ihre Grundlage bei der Berechnung des Milchfettgehaltes):","")</f>
        <v/>
      </c>
      <c r="B49" s="138"/>
      <c r="C49" s="138"/>
      <c r="D49" s="138"/>
      <c r="E49" s="138"/>
      <c r="F49" s="138"/>
      <c r="G49" s="136"/>
      <c r="H49" s="136"/>
      <c r="I49" s="16"/>
    </row>
    <row r="50" spans="1:9" ht="20.100000000000001" customHeight="1" x14ac:dyDescent="0.45">
      <c r="A50" s="89" t="s">
        <v>92</v>
      </c>
      <c r="B50" s="137"/>
      <c r="C50" s="137"/>
      <c r="D50" s="137"/>
      <c r="E50" s="137"/>
      <c r="F50" s="137"/>
      <c r="G50" s="137"/>
      <c r="H50" s="137"/>
      <c r="I50" s="16" t="b">
        <f>ISBLANK(VLOOKUP(F24,BSME!A3:C24,3))</f>
        <v>1</v>
      </c>
    </row>
    <row r="51" spans="1:9" ht="28.2" customHeight="1" x14ac:dyDescent="0.45">
      <c r="A51" s="15" t="str">
        <f>IF(F24=H24,"bitte eingeben:",IF(I50,"","Art der Modifikation:"))</f>
        <v/>
      </c>
      <c r="B51" s="135"/>
      <c r="C51" s="135"/>
      <c r="D51" s="135"/>
      <c r="E51" s="135"/>
      <c r="F51" s="135"/>
      <c r="G51" s="135"/>
      <c r="H51" s="135"/>
      <c r="I51" s="16"/>
    </row>
    <row r="52" spans="1:9" ht="21.35" customHeight="1" x14ac:dyDescent="0.45">
      <c r="A52" s="138" t="str">
        <f>IF(($F$24-$H$24-1)&lt;0,"Gehalt von Buttersäuremethylester [g/100 g] in Milchfett (Ihre Grundlage bei der Berechnung des Milchfettgehaltes):","")</f>
        <v/>
      </c>
      <c r="B52" s="138"/>
      <c r="C52" s="138"/>
      <c r="D52" s="138"/>
      <c r="E52" s="138"/>
      <c r="F52" s="138"/>
      <c r="G52" s="136"/>
      <c r="H52" s="136"/>
      <c r="I52" s="16"/>
    </row>
    <row r="53" spans="1:9" ht="21.35" customHeight="1" x14ac:dyDescent="0.45">
      <c r="A53" s="89" t="s">
        <v>98</v>
      </c>
      <c r="B53" s="124"/>
      <c r="C53" s="124"/>
      <c r="D53" s="124"/>
      <c r="E53" s="124"/>
      <c r="F53" s="124"/>
      <c r="G53" s="124"/>
      <c r="H53" s="124"/>
      <c r="I53" s="16" t="b">
        <f>ISBLANK(VLOOKUP(F26,BenzoeSorbin!A3:C19,3))</f>
        <v>1</v>
      </c>
    </row>
    <row r="54" spans="1:9" ht="28.2" customHeight="1" x14ac:dyDescent="0.45">
      <c r="A54" s="15" t="str">
        <f>IF(F26=H26,"bitte eingeben:",IF(I53,"","Art der Modifikation:"))</f>
        <v/>
      </c>
      <c r="B54" s="135"/>
      <c r="C54" s="135"/>
      <c r="D54" s="135"/>
      <c r="E54" s="135"/>
      <c r="F54" s="135"/>
      <c r="G54" s="135"/>
      <c r="H54" s="135"/>
      <c r="I54" s="16"/>
    </row>
    <row r="55" spans="1:9" ht="21.35" customHeight="1" x14ac:dyDescent="0.45">
      <c r="A55" s="89" t="s">
        <v>93</v>
      </c>
      <c r="B55" s="124"/>
      <c r="C55" s="124"/>
      <c r="D55" s="124"/>
      <c r="E55" s="124"/>
      <c r="F55" s="124"/>
      <c r="G55" s="124"/>
      <c r="H55" s="124"/>
      <c r="I55" s="16" t="b">
        <f>ISBLANK(VLOOKUP(F27,BenzoeSorbin!A3:C19,3))</f>
        <v>1</v>
      </c>
    </row>
    <row r="56" spans="1:9" ht="28.2" customHeight="1" x14ac:dyDescent="0.45">
      <c r="A56" s="15" t="str">
        <f>IF(F27=H27,"bitte eingeben:",IF(I55,"","Art der Modifikation:"))</f>
        <v/>
      </c>
      <c r="B56" s="126"/>
      <c r="C56" s="126"/>
      <c r="D56" s="126"/>
      <c r="E56" s="126"/>
      <c r="F56" s="126"/>
      <c r="G56" s="126"/>
      <c r="H56" s="126"/>
      <c r="I56" s="16"/>
    </row>
    <row r="57" spans="1:9" ht="21.35" customHeight="1" x14ac:dyDescent="0.45">
      <c r="A57" s="89" t="s">
        <v>260</v>
      </c>
      <c r="B57" s="142"/>
      <c r="C57" s="142"/>
      <c r="D57" s="142"/>
      <c r="E57" s="142"/>
      <c r="F57" s="142"/>
      <c r="G57" s="142"/>
      <c r="H57" s="142"/>
      <c r="I57" s="16" t="b">
        <f>ISBLANK(VLOOKUP(F33,Sacc_Ace_Aspar!A3:C25,3))</f>
        <v>1</v>
      </c>
    </row>
    <row r="58" spans="1:9" ht="28.2" customHeight="1" x14ac:dyDescent="0.45">
      <c r="A58" s="15" t="str">
        <f>IF(F33=H33,"bitte eingeben:",IF(I57,"","Art der Modifikation:"))</f>
        <v/>
      </c>
      <c r="B58" s="127"/>
      <c r="C58" s="127"/>
      <c r="D58" s="127"/>
      <c r="E58" s="127"/>
      <c r="F58" s="127"/>
      <c r="G58" s="127"/>
      <c r="H58" s="127"/>
      <c r="I58" s="16"/>
    </row>
    <row r="59" spans="1:9" ht="21.35" hidden="1" customHeight="1" x14ac:dyDescent="0.45">
      <c r="A59" s="89" t="s">
        <v>261</v>
      </c>
      <c r="B59" s="142"/>
      <c r="C59" s="142"/>
      <c r="D59" s="142"/>
      <c r="E59" s="142"/>
      <c r="F59" s="142"/>
      <c r="G59" s="142"/>
      <c r="H59" s="142"/>
      <c r="I59" s="16" t="b">
        <f>ISBLANK(VLOOKUP(F28,Sacc_Ace_Aspar!A3:C25,3))</f>
        <v>1</v>
      </c>
    </row>
    <row r="60" spans="1:9" ht="28.2" hidden="1" customHeight="1" x14ac:dyDescent="0.45">
      <c r="A60" s="15" t="str">
        <f>IF(F28=H28,"bitte eingeben:",IF(I59,"","Art der Modifikation:"))</f>
        <v/>
      </c>
      <c r="B60" s="127"/>
      <c r="C60" s="127"/>
      <c r="D60" s="127"/>
      <c r="E60" s="127"/>
      <c r="F60" s="127"/>
      <c r="G60" s="127"/>
      <c r="H60" s="127"/>
      <c r="I60" s="16"/>
    </row>
    <row r="61" spans="1:9" ht="28.2" customHeight="1" x14ac:dyDescent="0.5">
      <c r="A61" s="12" t="s">
        <v>180</v>
      </c>
      <c r="I61" s="16"/>
    </row>
    <row r="62" spans="1:9" ht="10.199999999999999" customHeight="1" x14ac:dyDescent="0.55000000000000004">
      <c r="A62" s="9"/>
      <c r="I62" s="16"/>
    </row>
    <row r="63" spans="1:9" ht="21.35" customHeight="1" x14ac:dyDescent="0.45">
      <c r="A63" s="90" t="s">
        <v>271</v>
      </c>
      <c r="B63" s="129"/>
      <c r="C63" s="129"/>
      <c r="D63" s="129"/>
      <c r="E63" s="129"/>
      <c r="F63" s="129"/>
      <c r="G63" s="129"/>
      <c r="H63" s="129"/>
      <c r="I63" s="16" t="b">
        <f>ISBLANK(VLOOKUP(F29,'Xylit-Erythrit'!A3:C13,3))</f>
        <v>1</v>
      </c>
    </row>
    <row r="64" spans="1:9" ht="28.2" customHeight="1" x14ac:dyDescent="0.45">
      <c r="A64" s="15" t="str">
        <f>IF(F29=H29,"bitte eingeben:",IF(I63,"","Art der Modifikation:"))</f>
        <v/>
      </c>
      <c r="B64" s="126"/>
      <c r="C64" s="126"/>
      <c r="D64" s="126"/>
      <c r="E64" s="126"/>
      <c r="F64" s="126"/>
      <c r="G64" s="126"/>
      <c r="H64" s="126"/>
      <c r="I64" s="16"/>
    </row>
    <row r="65" spans="1:9" ht="21.35" customHeight="1" x14ac:dyDescent="0.45">
      <c r="A65" s="90" t="s">
        <v>272</v>
      </c>
      <c r="B65" s="129"/>
      <c r="C65" s="129"/>
      <c r="D65" s="129"/>
      <c r="E65" s="129"/>
      <c r="F65" s="129"/>
      <c r="G65" s="129"/>
      <c r="H65" s="129"/>
      <c r="I65" s="16" t="b">
        <f>ISBLANK(VLOOKUP(F30,'Xylit-Erythrit'!A3:C13,3))</f>
        <v>1</v>
      </c>
    </row>
    <row r="66" spans="1:9" ht="28.2" customHeight="1" x14ac:dyDescent="0.45">
      <c r="A66" s="15" t="str">
        <f>IF(F30=H30,"bitte eingeben:",IF(I65,"","Art der Modifikation:"))</f>
        <v/>
      </c>
      <c r="B66" s="126"/>
      <c r="C66" s="126"/>
      <c r="D66" s="126"/>
      <c r="E66" s="126"/>
      <c r="F66" s="126"/>
      <c r="G66" s="126"/>
      <c r="H66" s="126"/>
      <c r="I66" s="16"/>
    </row>
    <row r="67" spans="1:9" ht="21.35" customHeight="1" x14ac:dyDescent="0.45">
      <c r="A67" s="89" t="s">
        <v>130</v>
      </c>
      <c r="B67" s="124"/>
      <c r="C67" s="124"/>
      <c r="D67" s="124"/>
      <c r="E67" s="124"/>
      <c r="F67" s="124"/>
      <c r="G67" s="124"/>
      <c r="H67" s="124"/>
      <c r="I67" s="16" t="b">
        <f>ISBLANK(VLOOKUP(F31,Sacc_Ace_Aspar!A3:C25,3))</f>
        <v>1</v>
      </c>
    </row>
    <row r="68" spans="1:9" ht="28.2" customHeight="1" x14ac:dyDescent="0.45">
      <c r="A68" s="15" t="str">
        <f>IF(F31=H31,"bitte eingeben:",IF(I67,"","Art der Modifikation:"))</f>
        <v/>
      </c>
      <c r="B68" s="126"/>
      <c r="C68" s="126"/>
      <c r="D68" s="126"/>
      <c r="E68" s="126"/>
      <c r="F68" s="126"/>
      <c r="G68" s="126"/>
      <c r="H68" s="126"/>
      <c r="I68" s="16"/>
    </row>
    <row r="69" spans="1:9" ht="21.35" customHeight="1" x14ac:dyDescent="0.45">
      <c r="A69" s="89" t="s">
        <v>143</v>
      </c>
      <c r="B69" s="140"/>
      <c r="C69" s="140"/>
      <c r="D69" s="140"/>
      <c r="E69" s="140"/>
      <c r="F69" s="140"/>
      <c r="G69" s="140"/>
      <c r="H69" s="140"/>
      <c r="I69" s="16" t="b">
        <f>ISBLANK(VLOOKUP(F32,Cyclamat!A3:C18,3))</f>
        <v>1</v>
      </c>
    </row>
    <row r="70" spans="1:9" ht="28.2" customHeight="1" x14ac:dyDescent="0.45">
      <c r="A70" s="15" t="str">
        <f>IF(F32=H32,"bitte eingeben:",IF(I69,"","Art der Modifikation:"))</f>
        <v/>
      </c>
      <c r="B70" s="126"/>
      <c r="C70" s="126"/>
      <c r="D70" s="126"/>
      <c r="E70" s="126"/>
      <c r="F70" s="126"/>
      <c r="G70" s="126"/>
      <c r="H70" s="126"/>
      <c r="I70" s="16"/>
    </row>
    <row r="71" spans="1:9" ht="21.35" customHeight="1" x14ac:dyDescent="0.45">
      <c r="A71" s="89" t="s">
        <v>156</v>
      </c>
      <c r="B71" s="124"/>
      <c r="C71" s="124"/>
      <c r="D71" s="124"/>
      <c r="E71" s="124"/>
      <c r="F71" s="124"/>
      <c r="G71" s="124"/>
      <c r="H71" s="124"/>
      <c r="I71" s="16" t="b">
        <f>ISBLANK(VLOOKUP(F34,Citronensäure!A3:C31,3))</f>
        <v>1</v>
      </c>
    </row>
    <row r="72" spans="1:9" ht="28.2" customHeight="1" x14ac:dyDescent="0.45">
      <c r="A72" s="15" t="str">
        <f>IF(F34=H34,"bitte eingeben:",IF(I71,"","Art der Modifikation:"))</f>
        <v/>
      </c>
      <c r="B72" s="126"/>
      <c r="C72" s="126"/>
      <c r="D72" s="126"/>
      <c r="E72" s="126"/>
      <c r="F72" s="126"/>
      <c r="G72" s="126"/>
      <c r="H72" s="126"/>
    </row>
    <row r="73" spans="1:9" ht="21.35" customHeight="1" x14ac:dyDescent="0.45">
      <c r="A73" s="89" t="s">
        <v>273</v>
      </c>
      <c r="B73" s="129"/>
      <c r="C73" s="129"/>
      <c r="D73" s="129"/>
      <c r="E73" s="129"/>
      <c r="F73" s="129"/>
      <c r="G73" s="129"/>
      <c r="H73" s="129"/>
      <c r="I73" s="16" t="b">
        <f>ISBLANK(VLOOKUP(F37,Citronensäure!A3:C31,3))</f>
        <v>1</v>
      </c>
    </row>
    <row r="74" spans="1:9" ht="28.2" customHeight="1" x14ac:dyDescent="0.45">
      <c r="A74" s="15" t="str">
        <f>IF(F36=H36,"bitte eingeben:",IF(I73,"","Art der Modifikation:"))</f>
        <v/>
      </c>
      <c r="B74" s="126"/>
      <c r="C74" s="126"/>
      <c r="D74" s="126"/>
      <c r="E74" s="126"/>
      <c r="F74" s="126"/>
      <c r="G74" s="126"/>
      <c r="H74" s="126"/>
    </row>
    <row r="75" spans="1:9" ht="21.35" customHeight="1" x14ac:dyDescent="0.45">
      <c r="A75" s="89" t="s">
        <v>274</v>
      </c>
      <c r="B75" s="129"/>
      <c r="C75" s="129"/>
      <c r="D75" s="129"/>
      <c r="E75" s="129"/>
      <c r="F75" s="129"/>
      <c r="G75" s="129"/>
      <c r="H75" s="129"/>
      <c r="I75" s="16" t="b">
        <f>ISBLANK(VLOOKUP(F38,Stevio!A3:C8,3))</f>
        <v>1</v>
      </c>
    </row>
    <row r="76" spans="1:9" ht="28.2" customHeight="1" x14ac:dyDescent="0.45">
      <c r="A76" s="15" t="str">
        <f>IF(F38=H38,"bitte eingeben:",IF(I75,"","Art der Modifikation:"))</f>
        <v/>
      </c>
      <c r="B76" s="126"/>
      <c r="C76" s="126"/>
      <c r="D76" s="126"/>
      <c r="E76" s="126"/>
      <c r="F76" s="126"/>
      <c r="G76" s="126"/>
      <c r="H76" s="126"/>
    </row>
    <row r="77" spans="1:9" ht="21.35" customHeight="1" x14ac:dyDescent="0.45">
      <c r="A77" s="89" t="s">
        <v>275</v>
      </c>
      <c r="B77" s="129"/>
      <c r="C77" s="129"/>
      <c r="D77" s="129"/>
      <c r="E77" s="129"/>
      <c r="F77" s="129"/>
      <c r="G77" s="129"/>
      <c r="H77" s="129"/>
      <c r="I77" s="16" t="b">
        <f>ISBLANK(VLOOKUP(F39,Stevio!A3:C8,3))</f>
        <v>1</v>
      </c>
    </row>
    <row r="78" spans="1:9" ht="28.2" customHeight="1" x14ac:dyDescent="0.45">
      <c r="A78" s="15" t="str">
        <f>IF(F39=H39,"bitte eingeben:",IF(I77,"","Art der Modifikation:"))</f>
        <v/>
      </c>
      <c r="B78" s="126"/>
      <c r="C78" s="126"/>
      <c r="D78" s="126"/>
      <c r="E78" s="126"/>
      <c r="F78" s="126"/>
      <c r="G78" s="126"/>
      <c r="H78" s="126"/>
    </row>
    <row r="79" spans="1:9" ht="21.35" customHeight="1" x14ac:dyDescent="0.45">
      <c r="A79" s="89" t="s">
        <v>306</v>
      </c>
      <c r="B79" s="129"/>
      <c r="C79" s="129"/>
      <c r="D79" s="129"/>
      <c r="E79" s="129"/>
      <c r="F79" s="129"/>
      <c r="G79" s="129"/>
      <c r="H79" s="129"/>
      <c r="I79" s="16" t="b">
        <f>ISBLANK(VLOOKUP(F40,'pH-Wert'!A3:C13,3))</f>
        <v>1</v>
      </c>
    </row>
    <row r="80" spans="1:9" ht="28.2" customHeight="1" x14ac:dyDescent="0.45">
      <c r="A80" s="15" t="str">
        <f>IF(F40=H40,"bitte eingeben:",IF(I79,"","Art der Modifikation:"))</f>
        <v/>
      </c>
      <c r="B80" s="126"/>
      <c r="C80" s="126"/>
      <c r="D80" s="126"/>
      <c r="E80" s="126"/>
      <c r="F80" s="126"/>
      <c r="G80" s="126"/>
      <c r="H80" s="126"/>
    </row>
    <row r="81" spans="1:9" ht="20.100000000000001" customHeight="1" x14ac:dyDescent="0.5">
      <c r="A81" s="12" t="s">
        <v>262</v>
      </c>
    </row>
    <row r="82" spans="1:9" ht="9.9499999999999993" customHeight="1" x14ac:dyDescent="0.55000000000000004">
      <c r="A82" s="9"/>
    </row>
    <row r="83" spans="1:9" ht="25.2" customHeight="1" x14ac:dyDescent="0.45">
      <c r="A83" s="91" t="s">
        <v>175</v>
      </c>
      <c r="B83" s="124"/>
      <c r="C83" s="124"/>
      <c r="D83" s="124"/>
      <c r="E83" s="124"/>
      <c r="F83" s="124"/>
      <c r="G83" s="124"/>
      <c r="H83" s="124"/>
      <c r="I83" s="16"/>
    </row>
    <row r="84" spans="1:9" ht="9.9499999999999993" customHeight="1" x14ac:dyDescent="0.45">
      <c r="A84" s="19"/>
      <c r="B84" s="65"/>
      <c r="C84" s="65"/>
      <c r="D84" s="65"/>
      <c r="E84" s="65"/>
      <c r="F84" s="65"/>
      <c r="G84" s="65"/>
      <c r="H84" s="65"/>
      <c r="I84" s="16"/>
    </row>
    <row r="85" spans="1:9" ht="25.2" customHeight="1" x14ac:dyDescent="0.45">
      <c r="A85" s="89" t="s">
        <v>188</v>
      </c>
      <c r="B85" s="69">
        <f>As!B2</f>
        <v>7</v>
      </c>
      <c r="C85" s="66"/>
      <c r="D85" s="66"/>
      <c r="E85" s="66"/>
      <c r="F85" s="66"/>
      <c r="G85" s="66"/>
      <c r="H85" s="66"/>
      <c r="I85" s="16"/>
    </row>
    <row r="86" spans="1:9" x14ac:dyDescent="0.45">
      <c r="A86" s="68"/>
      <c r="B86" s="66"/>
      <c r="C86" s="66"/>
      <c r="D86" s="66"/>
      <c r="E86" s="66"/>
      <c r="F86" s="66"/>
      <c r="G86" s="66"/>
      <c r="H86" s="66"/>
      <c r="I86" s="16"/>
    </row>
    <row r="87" spans="1:9" ht="25.2" customHeight="1" x14ac:dyDescent="0.45">
      <c r="A87" s="89" t="s">
        <v>187</v>
      </c>
      <c r="B87" s="67">
        <f>As!B12</f>
        <v>12</v>
      </c>
      <c r="C87" s="66"/>
      <c r="D87" s="66"/>
      <c r="E87" s="66"/>
      <c r="F87" s="66"/>
      <c r="G87" s="66"/>
      <c r="H87" s="66"/>
      <c r="I87" s="16"/>
    </row>
    <row r="88" spans="1:9" ht="27.95" customHeight="1" x14ac:dyDescent="0.45">
      <c r="A88" s="15" t="str">
        <f>IF(B87=MAX(As!$A$13:$A$24)-1,"bitte eingeben:","")</f>
        <v/>
      </c>
      <c r="B88" s="125"/>
      <c r="C88" s="125"/>
      <c r="D88" s="125"/>
      <c r="E88" s="125"/>
      <c r="F88" s="125"/>
      <c r="G88" s="125"/>
      <c r="H88" s="125"/>
      <c r="I88" s="16"/>
    </row>
    <row r="89" spans="1:9" ht="25.2" customHeight="1" x14ac:dyDescent="0.45">
      <c r="A89" s="89" t="s">
        <v>186</v>
      </c>
      <c r="B89" s="66">
        <f>As!B27</f>
        <v>6</v>
      </c>
      <c r="C89" s="66"/>
      <c r="D89" s="66"/>
      <c r="E89" s="66"/>
      <c r="F89" s="66"/>
      <c r="G89" s="66"/>
      <c r="H89" s="66"/>
      <c r="I89" s="16"/>
    </row>
    <row r="90" spans="1:9" ht="25.2" customHeight="1" x14ac:dyDescent="0.45">
      <c r="A90" s="89" t="s">
        <v>185</v>
      </c>
      <c r="B90" s="66">
        <f>As!C27</f>
        <v>6</v>
      </c>
      <c r="C90" s="66"/>
      <c r="D90" s="66"/>
      <c r="E90" s="66"/>
      <c r="F90" s="66"/>
      <c r="G90" s="66"/>
      <c r="H90" s="66"/>
      <c r="I90" s="16"/>
    </row>
    <row r="91" spans="1:9" ht="27.95" customHeight="1" x14ac:dyDescent="0.45">
      <c r="A91" s="15" t="str">
        <f>IF(OR(B89=MAX(As!$A$28:$A$33)-1,B90=MAX(As!$A$28:$A$33)-1),"bitte eingeben:","")</f>
        <v/>
      </c>
      <c r="B91" s="125"/>
      <c r="C91" s="125"/>
      <c r="D91" s="125"/>
      <c r="E91" s="125"/>
      <c r="F91" s="125"/>
      <c r="G91" s="125"/>
      <c r="H91" s="125"/>
      <c r="I91" s="16"/>
    </row>
    <row r="92" spans="1:9" ht="25.2" customHeight="1" x14ac:dyDescent="0.45">
      <c r="A92" s="89" t="s">
        <v>184</v>
      </c>
      <c r="B92" s="67">
        <f>As!B36</f>
        <v>4</v>
      </c>
      <c r="C92" s="66"/>
      <c r="D92" s="66"/>
      <c r="E92" s="66"/>
      <c r="F92" s="66"/>
      <c r="G92" s="66"/>
      <c r="H92" s="66"/>
      <c r="I92" s="16"/>
    </row>
    <row r="93" spans="1:9" ht="27.95" customHeight="1" x14ac:dyDescent="0.45">
      <c r="A93" s="15" t="str">
        <f>IF(B92=MAX(As!$A$37:$A$40)-1,"bitte eingeben:","")</f>
        <v/>
      </c>
      <c r="B93" s="125"/>
      <c r="C93" s="125"/>
      <c r="D93" s="125"/>
      <c r="E93" s="125"/>
      <c r="F93" s="125"/>
      <c r="G93" s="125"/>
      <c r="H93" s="125"/>
      <c r="I93" s="16"/>
    </row>
    <row r="94" spans="1:9" ht="25.2" customHeight="1" x14ac:dyDescent="0.45">
      <c r="A94" s="89" t="s">
        <v>183</v>
      </c>
      <c r="B94" s="67">
        <f>As!B43</f>
        <v>12</v>
      </c>
      <c r="C94" s="66"/>
      <c r="D94" s="66"/>
      <c r="E94" s="66"/>
      <c r="F94" s="66"/>
      <c r="G94" s="66"/>
      <c r="H94" s="66"/>
      <c r="I94" s="16"/>
    </row>
    <row r="95" spans="1:9" ht="27.95" customHeight="1" x14ac:dyDescent="0.45">
      <c r="A95" s="15" t="str">
        <f>IF(B94=MAX(As!$A$44:$A$55)-1,"bitte eingeben:","")</f>
        <v/>
      </c>
      <c r="B95" s="125"/>
      <c r="C95" s="125"/>
      <c r="D95" s="125"/>
      <c r="E95" s="125"/>
      <c r="F95" s="125"/>
      <c r="G95" s="125"/>
      <c r="H95" s="125"/>
      <c r="I95" s="16"/>
    </row>
    <row r="96" spans="1:9" ht="25.2" customHeight="1" x14ac:dyDescent="0.45">
      <c r="A96" s="89" t="s">
        <v>182</v>
      </c>
      <c r="B96" s="67">
        <f>As!C58</f>
        <v>21</v>
      </c>
      <c r="C96" s="66"/>
      <c r="D96" s="66"/>
      <c r="E96" s="66"/>
      <c r="F96" s="66"/>
      <c r="G96" s="66"/>
      <c r="H96" s="66"/>
      <c r="I96" s="16" t="b">
        <f>ISBLANK(VLOOKUP(F35,As!A59:C80,3))</f>
        <v>1</v>
      </c>
    </row>
    <row r="97" spans="1:9" ht="27.95" customHeight="1" x14ac:dyDescent="0.45">
      <c r="A97" s="15" t="str">
        <f>IF(F35=H35,"bitte eingeben:",IF(I96,"","Art der Modifikation:"))</f>
        <v/>
      </c>
      <c r="B97" s="127"/>
      <c r="C97" s="127"/>
      <c r="D97" s="127"/>
      <c r="E97" s="127"/>
      <c r="F97" s="127"/>
      <c r="G97" s="127"/>
      <c r="H97" s="127"/>
      <c r="I97" s="16"/>
    </row>
    <row r="98" spans="1:9" ht="20.100000000000001" customHeight="1" x14ac:dyDescent="0.45">
      <c r="A98" s="91" t="s">
        <v>176</v>
      </c>
      <c r="B98" s="124"/>
      <c r="C98" s="124"/>
      <c r="D98" s="124"/>
      <c r="E98" s="124"/>
      <c r="F98" s="124"/>
      <c r="G98" s="124"/>
      <c r="H98" s="124"/>
      <c r="I98" s="16" t="b">
        <f>ISBLANK(VLOOKUP(F36,Iod!A3:C13,3))</f>
        <v>1</v>
      </c>
    </row>
    <row r="99" spans="1:9" ht="27.95" customHeight="1" x14ac:dyDescent="0.45">
      <c r="A99" s="15" t="str">
        <f>IF(F36=H36,"bitte eingeben:",IF(I98,"","Art der Modifikation:"))</f>
        <v/>
      </c>
      <c r="B99" s="128"/>
      <c r="C99" s="128"/>
      <c r="D99" s="128"/>
      <c r="E99" s="128"/>
      <c r="F99" s="128"/>
      <c r="G99" s="128"/>
      <c r="H99" s="128"/>
    </row>
    <row r="100" spans="1:9" ht="20.100000000000001" customHeight="1" x14ac:dyDescent="0.45">
      <c r="A100" s="123" t="s">
        <v>181</v>
      </c>
      <c r="B100" s="123"/>
      <c r="C100" s="124"/>
      <c r="D100" s="124"/>
      <c r="E100" s="124"/>
      <c r="F100" s="124"/>
      <c r="G100" s="124"/>
      <c r="H100" s="124"/>
    </row>
    <row r="101" spans="1:9" x14ac:dyDescent="0.45">
      <c r="B101" s="83"/>
      <c r="C101" s="83">
        <f>Iod!$C$22</f>
        <v>1</v>
      </c>
      <c r="D101" s="83">
        <f>Iod!$C$24</f>
        <v>1</v>
      </c>
      <c r="E101" s="83">
        <f>Iod!$C$26</f>
        <v>1</v>
      </c>
      <c r="F101" s="83">
        <f>Iod!$C$28</f>
        <v>1</v>
      </c>
      <c r="G101" s="83"/>
    </row>
  </sheetData>
  <sheetProtection algorithmName="SHA-512" hashValue="nPsxWyztIyD+lC5Agnh6ac0rYije0NwV9cjMsB3fbEwKz9jLNa5tRv26uPeXrs/JidTBv+6bptVCOT8xEeCq5g==" saltValue="Aikvs+p+nvwEWdxWuGzonw==" spinCount="100000" sheet="1" objects="1" scenarios="1"/>
  <mergeCells count="62">
    <mergeCell ref="B78:H78"/>
    <mergeCell ref="B75:H75"/>
    <mergeCell ref="B63:H63"/>
    <mergeCell ref="B65:H65"/>
    <mergeCell ref="B64:H64"/>
    <mergeCell ref="B66:H66"/>
    <mergeCell ref="B73:H73"/>
    <mergeCell ref="B67:H67"/>
    <mergeCell ref="B68:H68"/>
    <mergeCell ref="B69:H69"/>
    <mergeCell ref="B70:H70"/>
    <mergeCell ref="B71:H71"/>
    <mergeCell ref="B57:H57"/>
    <mergeCell ref="B58:H58"/>
    <mergeCell ref="B59:H59"/>
    <mergeCell ref="B60:H60"/>
    <mergeCell ref="A10:G10"/>
    <mergeCell ref="B43:H43"/>
    <mergeCell ref="B53:H53"/>
    <mergeCell ref="A13:G13"/>
    <mergeCell ref="B42:H42"/>
    <mergeCell ref="A46:F46"/>
    <mergeCell ref="G46:H46"/>
    <mergeCell ref="A15:F15"/>
    <mergeCell ref="B47:H47"/>
    <mergeCell ref="A52:F52"/>
    <mergeCell ref="G52:H52"/>
    <mergeCell ref="A14:G14"/>
    <mergeCell ref="A16:G16"/>
    <mergeCell ref="B44:H44"/>
    <mergeCell ref="B45:H45"/>
    <mergeCell ref="B48:H48"/>
    <mergeCell ref="B51:H51"/>
    <mergeCell ref="B56:H56"/>
    <mergeCell ref="B55:H55"/>
    <mergeCell ref="B54:H54"/>
    <mergeCell ref="G49:H49"/>
    <mergeCell ref="B50:H50"/>
    <mergeCell ref="A49:F49"/>
    <mergeCell ref="E3:F3"/>
    <mergeCell ref="A7:G7"/>
    <mergeCell ref="A11:G11"/>
    <mergeCell ref="A12:G12"/>
    <mergeCell ref="A8:G8"/>
    <mergeCell ref="A9:G9"/>
    <mergeCell ref="B4:C4"/>
    <mergeCell ref="A100:B100"/>
    <mergeCell ref="C100:H100"/>
    <mergeCell ref="B93:H93"/>
    <mergeCell ref="B91:H91"/>
    <mergeCell ref="B72:H72"/>
    <mergeCell ref="B88:H88"/>
    <mergeCell ref="B97:H97"/>
    <mergeCell ref="B95:H95"/>
    <mergeCell ref="B83:H83"/>
    <mergeCell ref="B98:H98"/>
    <mergeCell ref="B99:H99"/>
    <mergeCell ref="B79:H79"/>
    <mergeCell ref="B80:H80"/>
    <mergeCell ref="B77:H77"/>
    <mergeCell ref="B74:H74"/>
    <mergeCell ref="B76:H76"/>
  </mergeCells>
  <phoneticPr fontId="0" type="noConversion"/>
  <conditionalFormatting sqref="H19:H20 H26:H30 H33">
    <cfRule type="cellIs" dxfId="81" priority="45" stopIfTrue="1" operator="equal">
      <formula>6</formula>
    </cfRule>
  </conditionalFormatting>
  <conditionalFormatting sqref="I19:I24">
    <cfRule type="cellIs" dxfId="80" priority="47" stopIfTrue="1" operator="equal">
      <formula>11</formula>
    </cfRule>
  </conditionalFormatting>
  <conditionalFormatting sqref="B47:H47">
    <cfRule type="expression" dxfId="79" priority="48" stopIfTrue="1">
      <formula>$H$19-5=0</formula>
    </cfRule>
  </conditionalFormatting>
  <conditionalFormatting sqref="B50:H50">
    <cfRule type="expression" dxfId="78" priority="49" stopIfTrue="1">
      <formula>$I$19-3=0</formula>
    </cfRule>
  </conditionalFormatting>
  <conditionalFormatting sqref="B53:H53">
    <cfRule type="expression" dxfId="77" priority="50" stopIfTrue="1">
      <formula>$I$19-10=0</formula>
    </cfRule>
  </conditionalFormatting>
  <conditionalFormatting sqref="G31:G34">
    <cfRule type="cellIs" dxfId="76" priority="52" stopIfTrue="1" operator="equal">
      <formula>10</formula>
    </cfRule>
  </conditionalFormatting>
  <conditionalFormatting sqref="F19">
    <cfRule type="expression" dxfId="75" priority="53" stopIfTrue="1">
      <formula>$F$19-$H$19=1</formula>
    </cfRule>
  </conditionalFormatting>
  <conditionalFormatting sqref="F20">
    <cfRule type="expression" dxfId="74" priority="54" stopIfTrue="1">
      <formula>$F$20-$H$20=1</formula>
    </cfRule>
  </conditionalFormatting>
  <conditionalFormatting sqref="F25">
    <cfRule type="expression" dxfId="73" priority="55" stopIfTrue="1">
      <formula>$F$25-$H$25=1</formula>
    </cfRule>
  </conditionalFormatting>
  <conditionalFormatting sqref="B45">
    <cfRule type="expression" dxfId="72" priority="57" stopIfTrue="1">
      <formula>OR($F$20-$H$20=0,NOT(I44))</formula>
    </cfRule>
  </conditionalFormatting>
  <conditionalFormatting sqref="G19:G30 G33">
    <cfRule type="expression" dxfId="71" priority="58" stopIfTrue="1">
      <formula>$F$31-$H$31=1</formula>
    </cfRule>
  </conditionalFormatting>
  <conditionalFormatting sqref="G46:H46">
    <cfRule type="expression" dxfId="70" priority="59" stopIfTrue="1">
      <formula>($F$20-$H$20-1)&lt;0</formula>
    </cfRule>
  </conditionalFormatting>
  <conditionalFormatting sqref="G49:H49">
    <cfRule type="expression" dxfId="69" priority="60" stopIfTrue="1">
      <formula>($F$22-$H$22-1)&lt;0</formula>
    </cfRule>
  </conditionalFormatting>
  <conditionalFormatting sqref="G52:H52">
    <cfRule type="expression" dxfId="68" priority="61" stopIfTrue="1">
      <formula>($F$24-$H$24-1)&lt;0</formula>
    </cfRule>
  </conditionalFormatting>
  <conditionalFormatting sqref="B48">
    <cfRule type="expression" dxfId="67" priority="62" stopIfTrue="1">
      <formula>OR($F$22-$H$22=0,NOT(I47))</formula>
    </cfRule>
  </conditionalFormatting>
  <conditionalFormatting sqref="B51">
    <cfRule type="expression" dxfId="66" priority="63" stopIfTrue="1">
      <formula>OR($F$24-$H$24=0,NOT(I50))</formula>
    </cfRule>
  </conditionalFormatting>
  <conditionalFormatting sqref="B54">
    <cfRule type="expression" dxfId="65" priority="64" stopIfTrue="1">
      <formula>OR($F$26-$H$26=0,NOT(I53))</formula>
    </cfRule>
  </conditionalFormatting>
  <conditionalFormatting sqref="B56">
    <cfRule type="expression" dxfId="64" priority="65" stopIfTrue="1">
      <formula>OR($F$27-$H$27=0,NOT(I55))</formula>
    </cfRule>
  </conditionalFormatting>
  <conditionalFormatting sqref="F22">
    <cfRule type="expression" dxfId="63" priority="66" stopIfTrue="1">
      <formula>$F$22-$H$22=1</formula>
    </cfRule>
  </conditionalFormatting>
  <conditionalFormatting sqref="F24">
    <cfRule type="expression" dxfId="62" priority="67" stopIfTrue="1">
      <formula>$F$24-$H$24=1</formula>
    </cfRule>
  </conditionalFormatting>
  <conditionalFormatting sqref="F26">
    <cfRule type="expression" dxfId="61" priority="68" stopIfTrue="1">
      <formula>$F$26-$H$26=1</formula>
    </cfRule>
  </conditionalFormatting>
  <conditionalFormatting sqref="F33">
    <cfRule type="expression" dxfId="60" priority="69" stopIfTrue="1">
      <formula>$F$33-$H$33=1</formula>
    </cfRule>
  </conditionalFormatting>
  <conditionalFormatting sqref="F31">
    <cfRule type="expression" dxfId="59" priority="70" stopIfTrue="1">
      <formula>$F$31-$H$31=1</formula>
    </cfRule>
  </conditionalFormatting>
  <conditionalFormatting sqref="F32:F33">
    <cfRule type="expression" dxfId="58" priority="71" stopIfTrue="1">
      <formula>$F$32-$H$32=1</formula>
    </cfRule>
  </conditionalFormatting>
  <conditionalFormatting sqref="F34">
    <cfRule type="expression" dxfId="57" priority="72" stopIfTrue="1">
      <formula>$F$34-$H$34=1</formula>
    </cfRule>
  </conditionalFormatting>
  <conditionalFormatting sqref="B68">
    <cfRule type="expression" dxfId="56" priority="73" stopIfTrue="1">
      <formula>OR($F$31-$H$31=0,NOT(I67))</formula>
    </cfRule>
  </conditionalFormatting>
  <conditionalFormatting sqref="B70">
    <cfRule type="expression" dxfId="55" priority="74" stopIfTrue="1">
      <formula>OR($F$32-$H$32=0,NOT(I69))</formula>
    </cfRule>
  </conditionalFormatting>
  <conditionalFormatting sqref="B72">
    <cfRule type="expression" dxfId="54" priority="75" stopIfTrue="1">
      <formula>OR($F$34-$H$34=0,NOT(I71))</formula>
    </cfRule>
  </conditionalFormatting>
  <conditionalFormatting sqref="G35">
    <cfRule type="cellIs" dxfId="53" priority="43" stopIfTrue="1" operator="equal">
      <formula>10</formula>
    </cfRule>
  </conditionalFormatting>
  <conditionalFormatting sqref="F35">
    <cfRule type="expression" dxfId="52" priority="44" stopIfTrue="1">
      <formula>$F$35-$H$35=1</formula>
    </cfRule>
  </conditionalFormatting>
  <conditionalFormatting sqref="G36:G39">
    <cfRule type="cellIs" dxfId="51" priority="41" stopIfTrue="1" operator="equal">
      <formula>10</formula>
    </cfRule>
  </conditionalFormatting>
  <conditionalFormatting sqref="F36">
    <cfRule type="expression" dxfId="50" priority="42" stopIfTrue="1">
      <formula>$F$36-$H$36=1</formula>
    </cfRule>
  </conditionalFormatting>
  <conditionalFormatting sqref="B55:H55">
    <cfRule type="expression" dxfId="49" priority="76" stopIfTrue="1">
      <formula>#REF!-14=0</formula>
    </cfRule>
  </conditionalFormatting>
  <conditionalFormatting sqref="G45:H45">
    <cfRule type="expression" dxfId="48" priority="81" stopIfTrue="1">
      <formula>OR($F$20-$H$20=0,NOT(J44))</formula>
    </cfRule>
  </conditionalFormatting>
  <conditionalFormatting sqref="C45:F45">
    <cfRule type="expression" dxfId="47" priority="82" stopIfTrue="1">
      <formula>OR($F$20-$H$20=0,NOT(#REF!))</formula>
    </cfRule>
  </conditionalFormatting>
  <conditionalFormatting sqref="G48:H48">
    <cfRule type="expression" dxfId="46" priority="84" stopIfTrue="1">
      <formula>OR($F$22-$H$22=0,NOT(J47))</formula>
    </cfRule>
  </conditionalFormatting>
  <conditionalFormatting sqref="C48:F48">
    <cfRule type="expression" dxfId="45" priority="85" stopIfTrue="1">
      <formula>OR($F$22-$H$22=0,NOT(#REF!))</formula>
    </cfRule>
  </conditionalFormatting>
  <conditionalFormatting sqref="G51:H51">
    <cfRule type="expression" dxfId="44" priority="87" stopIfTrue="1">
      <formula>OR($F$24-$H$24=0,NOT(J50))</formula>
    </cfRule>
  </conditionalFormatting>
  <conditionalFormatting sqref="C51:F51">
    <cfRule type="expression" dxfId="43" priority="88" stopIfTrue="1">
      <formula>OR($F$24-$H$24=0,NOT(#REF!))</formula>
    </cfRule>
  </conditionalFormatting>
  <conditionalFormatting sqref="G54:H54">
    <cfRule type="expression" dxfId="42" priority="90" stopIfTrue="1">
      <formula>OR($F$26-$H$26=0,NOT(J53))</formula>
    </cfRule>
  </conditionalFormatting>
  <conditionalFormatting sqref="C54:F54">
    <cfRule type="expression" dxfId="41" priority="91" stopIfTrue="1">
      <formula>OR($F$26-$H$26=0,NOT(#REF!))</formula>
    </cfRule>
  </conditionalFormatting>
  <conditionalFormatting sqref="G56:H56">
    <cfRule type="expression" dxfId="40" priority="93" stopIfTrue="1">
      <formula>OR($F$27-$H$27=0,NOT(J55))</formula>
    </cfRule>
  </conditionalFormatting>
  <conditionalFormatting sqref="C56:F56">
    <cfRule type="expression" dxfId="39" priority="94" stopIfTrue="1">
      <formula>OR($F$27-$H$27=0,NOT(#REF!))</formula>
    </cfRule>
  </conditionalFormatting>
  <conditionalFormatting sqref="G68:H68">
    <cfRule type="expression" dxfId="38" priority="96" stopIfTrue="1">
      <formula>OR($F$31-$H$31=0,NOT(J67))</formula>
    </cfRule>
  </conditionalFormatting>
  <conditionalFormatting sqref="C68:F68">
    <cfRule type="expression" dxfId="37" priority="97" stopIfTrue="1">
      <formula>OR($F$31-$H$31=0,NOT(#REF!))</formula>
    </cfRule>
  </conditionalFormatting>
  <conditionalFormatting sqref="G70:H70">
    <cfRule type="expression" dxfId="36" priority="99" stopIfTrue="1">
      <formula>OR($F$32-$H$32=0,NOT(J69))</formula>
    </cfRule>
  </conditionalFormatting>
  <conditionalFormatting sqref="C70:F70">
    <cfRule type="expression" dxfId="35" priority="100" stopIfTrue="1">
      <formula>OR($F$32-$H$32=0,NOT(#REF!))</formula>
    </cfRule>
  </conditionalFormatting>
  <conditionalFormatting sqref="G72:H72">
    <cfRule type="expression" dxfId="34" priority="102" stopIfTrue="1">
      <formula>OR($F$34-$H$34=0,NOT(J71))</formula>
    </cfRule>
  </conditionalFormatting>
  <conditionalFormatting sqref="C72:F72">
    <cfRule type="expression" dxfId="33" priority="103" stopIfTrue="1">
      <formula>OR($F$34-$H$34=0,NOT(#REF!))</formula>
    </cfRule>
  </conditionalFormatting>
  <conditionalFormatting sqref="B83:H84">
    <cfRule type="expression" dxfId="32" priority="35" stopIfTrue="1">
      <formula>$J$21-14=0</formula>
    </cfRule>
  </conditionalFormatting>
  <conditionalFormatting sqref="B88:G88">
    <cfRule type="expression" dxfId="31" priority="36" stopIfTrue="1">
      <formula>B87-10=0</formula>
    </cfRule>
  </conditionalFormatting>
  <conditionalFormatting sqref="B91:H91">
    <cfRule type="expression" dxfId="30" priority="37" stopIfTrue="1">
      <formula>OR(B89-5=0,B90-5=0)</formula>
    </cfRule>
  </conditionalFormatting>
  <conditionalFormatting sqref="B93:H93">
    <cfRule type="expression" dxfId="29" priority="38" stopIfTrue="1">
      <formula>B92-3=0</formula>
    </cfRule>
  </conditionalFormatting>
  <conditionalFormatting sqref="B95:H95">
    <cfRule type="expression" dxfId="28" priority="39" stopIfTrue="1">
      <formula>B94-11=0</formula>
    </cfRule>
  </conditionalFormatting>
  <conditionalFormatting sqref="B97:H97">
    <cfRule type="expression" dxfId="27" priority="40" stopIfTrue="1">
      <formula>OR($F$35-$H$35=0,NOT(I96))</formula>
    </cfRule>
  </conditionalFormatting>
  <conditionalFormatting sqref="B99:H99">
    <cfRule type="expression" dxfId="26" priority="34" stopIfTrue="1">
      <formula>OR($F$36-$H$36=0,NOT(I98))</formula>
    </cfRule>
  </conditionalFormatting>
  <conditionalFormatting sqref="B43">
    <cfRule type="expression" dxfId="25" priority="31" stopIfTrue="1">
      <formula>OR($F$19-$H$19=0,NOT(I42))</formula>
    </cfRule>
  </conditionalFormatting>
  <conditionalFormatting sqref="G43:H43">
    <cfRule type="expression" dxfId="24" priority="32" stopIfTrue="1">
      <formula>OR($F$24-$H$24=0,NOT(J42))</formula>
    </cfRule>
  </conditionalFormatting>
  <conditionalFormatting sqref="C43:F43">
    <cfRule type="expression" dxfId="23" priority="33" stopIfTrue="1">
      <formula>OR($F$24-$H$24=0,NOT(#REF!))</formula>
    </cfRule>
  </conditionalFormatting>
  <conditionalFormatting sqref="F27">
    <cfRule type="expression" dxfId="22" priority="27" stopIfTrue="1">
      <formula>$F$27-$H$27=1</formula>
    </cfRule>
  </conditionalFormatting>
  <conditionalFormatting sqref="F28">
    <cfRule type="expression" dxfId="21" priority="26" stopIfTrue="1">
      <formula>$F$28-$H$28=1</formula>
    </cfRule>
  </conditionalFormatting>
  <conditionalFormatting sqref="B60">
    <cfRule type="expression" dxfId="20" priority="25" stopIfTrue="1">
      <formula>OR($F$28-$H$28=0,NOT(I59))</formula>
    </cfRule>
  </conditionalFormatting>
  <conditionalFormatting sqref="B64">
    <cfRule type="expression" dxfId="19" priority="24" stopIfTrue="1">
      <formula>OR($F$29-$H$29=0,NOT(I63))</formula>
    </cfRule>
  </conditionalFormatting>
  <conditionalFormatting sqref="B66">
    <cfRule type="expression" dxfId="18" priority="23" stopIfTrue="1">
      <formula>OR($F$30-$H$30=0,NOT(I65))</formula>
    </cfRule>
  </conditionalFormatting>
  <conditionalFormatting sqref="F29">
    <cfRule type="expression" dxfId="17" priority="22" stopIfTrue="1">
      <formula>$F$29-$H$29=1</formula>
    </cfRule>
  </conditionalFormatting>
  <conditionalFormatting sqref="F30">
    <cfRule type="expression" dxfId="16" priority="21" stopIfTrue="1">
      <formula>$F$30-$H$30=1</formula>
    </cfRule>
  </conditionalFormatting>
  <conditionalFormatting sqref="B74">
    <cfRule type="expression" dxfId="15" priority="18" stopIfTrue="1">
      <formula>OR($F$37-$H$37=0,NOT(I73))</formula>
    </cfRule>
  </conditionalFormatting>
  <conditionalFormatting sqref="G74:H74">
    <cfRule type="expression" dxfId="14" priority="19" stopIfTrue="1">
      <formula>OR($F$34-$H$34=0,NOT(J73))</formula>
    </cfRule>
  </conditionalFormatting>
  <conditionalFormatting sqref="C74:F74">
    <cfRule type="expression" dxfId="13" priority="20" stopIfTrue="1">
      <formula>OR($F$34-$H$34=0,NOT(#REF!))</formula>
    </cfRule>
  </conditionalFormatting>
  <conditionalFormatting sqref="B76">
    <cfRule type="expression" dxfId="12" priority="15" stopIfTrue="1">
      <formula>OR($F$38-$H$38=0,NOT(I75))</formula>
    </cfRule>
  </conditionalFormatting>
  <conditionalFormatting sqref="G76:H76">
    <cfRule type="expression" dxfId="11" priority="16" stopIfTrue="1">
      <formula>OR($F$34-$H$34=0,NOT(J75))</formula>
    </cfRule>
  </conditionalFormatting>
  <conditionalFormatting sqref="C76:F76">
    <cfRule type="expression" dxfId="10" priority="17" stopIfTrue="1">
      <formula>OR($F$34-$H$34=0,NOT(#REF!))</formula>
    </cfRule>
  </conditionalFormatting>
  <conditionalFormatting sqref="B78">
    <cfRule type="expression" dxfId="9" priority="12" stopIfTrue="1">
      <formula>OR($F$39-$H$39=0,NOT(I77))</formula>
    </cfRule>
  </conditionalFormatting>
  <conditionalFormatting sqref="G78:H78">
    <cfRule type="expression" dxfId="8" priority="13" stopIfTrue="1">
      <formula>OR($F$34-$H$34=0,NOT(J77))</formula>
    </cfRule>
  </conditionalFormatting>
  <conditionalFormatting sqref="C78:F78">
    <cfRule type="expression" dxfId="7" priority="14" stopIfTrue="1">
      <formula>OR($F$34-$H$34=0,NOT(#REF!))</formula>
    </cfRule>
  </conditionalFormatting>
  <conditionalFormatting sqref="F37">
    <cfRule type="expression" dxfId="6" priority="11" stopIfTrue="1">
      <formula>$F$37-$H$37=1</formula>
    </cfRule>
  </conditionalFormatting>
  <conditionalFormatting sqref="F38">
    <cfRule type="expression" dxfId="5" priority="10" stopIfTrue="1">
      <formula>$F$38-$H$38=1</formula>
    </cfRule>
  </conditionalFormatting>
  <conditionalFormatting sqref="F39">
    <cfRule type="expression" dxfId="4" priority="9" stopIfTrue="1">
      <formula>$F$39-$H$39=1</formula>
    </cfRule>
  </conditionalFormatting>
  <conditionalFormatting sqref="F40">
    <cfRule type="expression" dxfId="3" priority="8" stopIfTrue="1">
      <formula>$F$40-$H$40=1</formula>
    </cfRule>
  </conditionalFormatting>
  <conditionalFormatting sqref="H40">
    <cfRule type="expression" dxfId="2" priority="4" stopIfTrue="1">
      <formula>$F$39-$H$39=1</formula>
    </cfRule>
  </conditionalFormatting>
  <conditionalFormatting sqref="B80">
    <cfRule type="expression" dxfId="1" priority="1" stopIfTrue="1">
      <formula>OR($F$40-$H$40=0,NOT(I79))</formula>
    </cfRule>
  </conditionalFormatting>
  <conditionalFormatting sqref="B58">
    <cfRule type="expression" dxfId="0" priority="108" stopIfTrue="1">
      <formula>OR($F$33-$H$33=0,NOT(I57))</formula>
    </cfRule>
  </conditionalFormatting>
  <hyperlinks>
    <hyperlink ref="B4" r:id="rId1" xr:uid="{00000000-0004-0000-0800-000000000000}"/>
  </hyperlinks>
  <pageMargins left="0.59055118110236227" right="0.59055118110236227" top="0.51181102362204722" bottom="0.51181102362204722"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6" max="7" man="1"/>
    <brk id="40" max="7" man="1"/>
    <brk id="60" max="7" man="1"/>
    <brk id="80"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41</xdr:row>
                    <xdr:rowOff>0</xdr:rowOff>
                  </from>
                  <to>
                    <xdr:col>7</xdr:col>
                    <xdr:colOff>220133</xdr:colOff>
                    <xdr:row>41</xdr:row>
                    <xdr:rowOff>207433</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43</xdr:row>
                    <xdr:rowOff>29633</xdr:rowOff>
                  </from>
                  <to>
                    <xdr:col>7</xdr:col>
                    <xdr:colOff>237067</xdr:colOff>
                    <xdr:row>43</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46</xdr:row>
                    <xdr:rowOff>29633</xdr:rowOff>
                  </from>
                  <to>
                    <xdr:col>7</xdr:col>
                    <xdr:colOff>237067</xdr:colOff>
                    <xdr:row>46</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49</xdr:row>
                    <xdr:rowOff>29633</xdr:rowOff>
                  </from>
                  <to>
                    <xdr:col>7</xdr:col>
                    <xdr:colOff>237067</xdr:colOff>
                    <xdr:row>49</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52</xdr:row>
                    <xdr:rowOff>29633</xdr:rowOff>
                  </from>
                  <to>
                    <xdr:col>7</xdr:col>
                    <xdr:colOff>237067</xdr:colOff>
                    <xdr:row>52</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54</xdr:row>
                    <xdr:rowOff>29633</xdr:rowOff>
                  </from>
                  <to>
                    <xdr:col>7</xdr:col>
                    <xdr:colOff>237067</xdr:colOff>
                    <xdr:row>54</xdr:row>
                    <xdr:rowOff>237067</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21167</xdr:colOff>
                    <xdr:row>14</xdr:row>
                    <xdr:rowOff>131233</xdr:rowOff>
                  </from>
                  <to>
                    <xdr:col>6</xdr:col>
                    <xdr:colOff>893233</xdr:colOff>
                    <xdr:row>14</xdr:row>
                    <xdr:rowOff>402167</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21167</xdr:colOff>
                    <xdr:row>66</xdr:row>
                    <xdr:rowOff>29633</xdr:rowOff>
                  </from>
                  <to>
                    <xdr:col>7</xdr:col>
                    <xdr:colOff>237067</xdr:colOff>
                    <xdr:row>66</xdr:row>
                    <xdr:rowOff>237067</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21167</xdr:colOff>
                    <xdr:row>68</xdr:row>
                    <xdr:rowOff>29633</xdr:rowOff>
                  </from>
                  <to>
                    <xdr:col>7</xdr:col>
                    <xdr:colOff>237067</xdr:colOff>
                    <xdr:row>68</xdr:row>
                    <xdr:rowOff>237067</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21167</xdr:colOff>
                    <xdr:row>70</xdr:row>
                    <xdr:rowOff>29633</xdr:rowOff>
                  </from>
                  <to>
                    <xdr:col>7</xdr:col>
                    <xdr:colOff>237067</xdr:colOff>
                    <xdr:row>70</xdr:row>
                    <xdr:rowOff>237067</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8467</xdr:colOff>
                    <xdr:row>84</xdr:row>
                    <xdr:rowOff>46567</xdr:rowOff>
                  </from>
                  <to>
                    <xdr:col>2</xdr:col>
                    <xdr:colOff>143933</xdr:colOff>
                    <xdr:row>84</xdr:row>
                    <xdr:rowOff>258233</xdr:rowOff>
                  </to>
                </anchor>
              </controlPr>
            </control>
          </mc:Choice>
        </mc:AlternateContent>
        <mc:AlternateContent xmlns:mc="http://schemas.openxmlformats.org/markup-compatibility/2006">
          <mc:Choice Requires="x14">
            <control shapeId="2126" r:id="rId16" name="Drop Down 78">
              <controlPr locked="0" defaultSize="0" autoLine="0" autoPict="0">
                <anchor moveWithCells="1">
                  <from>
                    <xdr:col>1</xdr:col>
                    <xdr:colOff>21167</xdr:colOff>
                    <xdr:row>86</xdr:row>
                    <xdr:rowOff>29633</xdr:rowOff>
                  </from>
                  <to>
                    <xdr:col>3</xdr:col>
                    <xdr:colOff>753533</xdr:colOff>
                    <xdr:row>86</xdr:row>
                    <xdr:rowOff>245533</xdr:rowOff>
                  </to>
                </anchor>
              </controlPr>
            </control>
          </mc:Choice>
        </mc:AlternateContent>
        <mc:AlternateContent xmlns:mc="http://schemas.openxmlformats.org/markup-compatibility/2006">
          <mc:Choice Requires="x14">
            <control shapeId="2127" r:id="rId17" name="Drop Down 79">
              <controlPr locked="0" defaultSize="0" autoLine="0" autoPict="0">
                <anchor moveWithCells="1">
                  <from>
                    <xdr:col>1</xdr:col>
                    <xdr:colOff>21167</xdr:colOff>
                    <xdr:row>88</xdr:row>
                    <xdr:rowOff>29633</xdr:rowOff>
                  </from>
                  <to>
                    <xdr:col>3</xdr:col>
                    <xdr:colOff>753533</xdr:colOff>
                    <xdr:row>88</xdr:row>
                    <xdr:rowOff>245533</xdr:rowOff>
                  </to>
                </anchor>
              </controlPr>
            </control>
          </mc:Choice>
        </mc:AlternateContent>
        <mc:AlternateContent xmlns:mc="http://schemas.openxmlformats.org/markup-compatibility/2006">
          <mc:Choice Requires="x14">
            <control shapeId="2128" r:id="rId18" name="Drop Down 80">
              <controlPr locked="0" defaultSize="0" autoLine="0" autoPict="0">
                <anchor moveWithCells="1">
                  <from>
                    <xdr:col>1</xdr:col>
                    <xdr:colOff>21167</xdr:colOff>
                    <xdr:row>89</xdr:row>
                    <xdr:rowOff>29633</xdr:rowOff>
                  </from>
                  <to>
                    <xdr:col>3</xdr:col>
                    <xdr:colOff>753533</xdr:colOff>
                    <xdr:row>89</xdr:row>
                    <xdr:rowOff>245533</xdr:rowOff>
                  </to>
                </anchor>
              </controlPr>
            </control>
          </mc:Choice>
        </mc:AlternateContent>
        <mc:AlternateContent xmlns:mc="http://schemas.openxmlformats.org/markup-compatibility/2006">
          <mc:Choice Requires="x14">
            <control shapeId="2129" r:id="rId19" name="Drop Down 81">
              <controlPr locked="0" defaultSize="0" autoLine="0" autoPict="0">
                <anchor moveWithCells="1">
                  <from>
                    <xdr:col>1</xdr:col>
                    <xdr:colOff>21167</xdr:colOff>
                    <xdr:row>91</xdr:row>
                    <xdr:rowOff>29633</xdr:rowOff>
                  </from>
                  <to>
                    <xdr:col>3</xdr:col>
                    <xdr:colOff>753533</xdr:colOff>
                    <xdr:row>91</xdr:row>
                    <xdr:rowOff>245533</xdr:rowOff>
                  </to>
                </anchor>
              </controlPr>
            </control>
          </mc:Choice>
        </mc:AlternateContent>
        <mc:AlternateContent xmlns:mc="http://schemas.openxmlformats.org/markup-compatibility/2006">
          <mc:Choice Requires="x14">
            <control shapeId="2130" r:id="rId20" name="Drop Down 82">
              <controlPr locked="0" defaultSize="0" autoLine="0" autoPict="0">
                <anchor moveWithCells="1">
                  <from>
                    <xdr:col>1</xdr:col>
                    <xdr:colOff>21167</xdr:colOff>
                    <xdr:row>93</xdr:row>
                    <xdr:rowOff>46567</xdr:rowOff>
                  </from>
                  <to>
                    <xdr:col>3</xdr:col>
                    <xdr:colOff>753533</xdr:colOff>
                    <xdr:row>93</xdr:row>
                    <xdr:rowOff>258233</xdr:rowOff>
                  </to>
                </anchor>
              </controlPr>
            </control>
          </mc:Choice>
        </mc:AlternateContent>
        <mc:AlternateContent xmlns:mc="http://schemas.openxmlformats.org/markup-compatibility/2006">
          <mc:Choice Requires="x14">
            <control shapeId="2131" r:id="rId21" name="Drop Down 83">
              <controlPr locked="0" defaultSize="0" autoLine="0" autoPict="0">
                <anchor moveWithCells="1">
                  <from>
                    <xdr:col>1</xdr:col>
                    <xdr:colOff>21167</xdr:colOff>
                    <xdr:row>95</xdr:row>
                    <xdr:rowOff>46567</xdr:rowOff>
                  </from>
                  <to>
                    <xdr:col>5</xdr:col>
                    <xdr:colOff>999067</xdr:colOff>
                    <xdr:row>95</xdr:row>
                    <xdr:rowOff>258233</xdr:rowOff>
                  </to>
                </anchor>
              </controlPr>
            </control>
          </mc:Choice>
        </mc:AlternateContent>
        <mc:AlternateContent xmlns:mc="http://schemas.openxmlformats.org/markup-compatibility/2006">
          <mc:Choice Requires="x14">
            <control shapeId="2132" r:id="rId22" name="Drop Down 84">
              <controlPr locked="0" defaultSize="0" autoLine="0" autoPict="0">
                <anchor moveWithCells="1">
                  <from>
                    <xdr:col>1</xdr:col>
                    <xdr:colOff>21167</xdr:colOff>
                    <xdr:row>97</xdr:row>
                    <xdr:rowOff>29633</xdr:rowOff>
                  </from>
                  <to>
                    <xdr:col>7</xdr:col>
                    <xdr:colOff>237067</xdr:colOff>
                    <xdr:row>97</xdr:row>
                    <xdr:rowOff>237067</xdr:rowOff>
                  </to>
                </anchor>
              </controlPr>
            </control>
          </mc:Choice>
        </mc:AlternateContent>
        <mc:AlternateContent xmlns:mc="http://schemas.openxmlformats.org/markup-compatibility/2006">
          <mc:Choice Requires="x14">
            <control shapeId="2133" r:id="rId23" name="Drop Down 85">
              <controlPr locked="0" defaultSize="0" autoLine="0" autoPict="0">
                <anchor moveWithCells="1">
                  <from>
                    <xdr:col>2</xdr:col>
                    <xdr:colOff>0</xdr:colOff>
                    <xdr:row>99</xdr:row>
                    <xdr:rowOff>8467</xdr:rowOff>
                  </from>
                  <to>
                    <xdr:col>3</xdr:col>
                    <xdr:colOff>321733</xdr:colOff>
                    <xdr:row>99</xdr:row>
                    <xdr:rowOff>220133</xdr:rowOff>
                  </to>
                </anchor>
              </controlPr>
            </control>
          </mc:Choice>
        </mc:AlternateContent>
        <mc:AlternateContent xmlns:mc="http://schemas.openxmlformats.org/markup-compatibility/2006">
          <mc:Choice Requires="x14">
            <control shapeId="2134" r:id="rId24" name="Drop Down 86">
              <controlPr locked="0" defaultSize="0" autoLine="0" autoPict="0">
                <anchor moveWithCells="1">
                  <from>
                    <xdr:col>3</xdr:col>
                    <xdr:colOff>410633</xdr:colOff>
                    <xdr:row>99</xdr:row>
                    <xdr:rowOff>8467</xdr:rowOff>
                  </from>
                  <to>
                    <xdr:col>4</xdr:col>
                    <xdr:colOff>554567</xdr:colOff>
                    <xdr:row>99</xdr:row>
                    <xdr:rowOff>220133</xdr:rowOff>
                  </to>
                </anchor>
              </controlPr>
            </control>
          </mc:Choice>
        </mc:AlternateContent>
        <mc:AlternateContent xmlns:mc="http://schemas.openxmlformats.org/markup-compatibility/2006">
          <mc:Choice Requires="x14">
            <control shapeId="2135" r:id="rId25" name="Drop Down 87">
              <controlPr locked="0" defaultSize="0" autoLine="0" autoPict="0">
                <anchor moveWithCells="1">
                  <from>
                    <xdr:col>4</xdr:col>
                    <xdr:colOff>656167</xdr:colOff>
                    <xdr:row>99</xdr:row>
                    <xdr:rowOff>8467</xdr:rowOff>
                  </from>
                  <to>
                    <xdr:col>5</xdr:col>
                    <xdr:colOff>791633</xdr:colOff>
                    <xdr:row>99</xdr:row>
                    <xdr:rowOff>220133</xdr:rowOff>
                  </to>
                </anchor>
              </controlPr>
            </control>
          </mc:Choice>
        </mc:AlternateContent>
        <mc:AlternateContent xmlns:mc="http://schemas.openxmlformats.org/markup-compatibility/2006">
          <mc:Choice Requires="x14">
            <control shapeId="2136" r:id="rId26" name="Drop Down 88">
              <controlPr locked="0" defaultSize="0" autoLine="0" autoPict="0">
                <anchor moveWithCells="1">
                  <from>
                    <xdr:col>6</xdr:col>
                    <xdr:colOff>0</xdr:colOff>
                    <xdr:row>99</xdr:row>
                    <xdr:rowOff>21167</xdr:rowOff>
                  </from>
                  <to>
                    <xdr:col>7</xdr:col>
                    <xdr:colOff>207433</xdr:colOff>
                    <xdr:row>99</xdr:row>
                    <xdr:rowOff>237067</xdr:rowOff>
                  </to>
                </anchor>
              </controlPr>
            </control>
          </mc:Choice>
        </mc:AlternateContent>
        <mc:AlternateContent xmlns:mc="http://schemas.openxmlformats.org/markup-compatibility/2006">
          <mc:Choice Requires="x14">
            <control shapeId="2139" r:id="rId27" name="Drop Down 91">
              <controlPr locked="0" defaultSize="0" autoLine="0" autoPict="0">
                <anchor moveWithCells="1">
                  <from>
                    <xdr:col>1</xdr:col>
                    <xdr:colOff>21167</xdr:colOff>
                    <xdr:row>62</xdr:row>
                    <xdr:rowOff>29633</xdr:rowOff>
                  </from>
                  <to>
                    <xdr:col>7</xdr:col>
                    <xdr:colOff>237067</xdr:colOff>
                    <xdr:row>62</xdr:row>
                    <xdr:rowOff>237067</xdr:rowOff>
                  </to>
                </anchor>
              </controlPr>
            </control>
          </mc:Choice>
        </mc:AlternateContent>
        <mc:AlternateContent xmlns:mc="http://schemas.openxmlformats.org/markup-compatibility/2006">
          <mc:Choice Requires="x14">
            <control shapeId="2140" r:id="rId28" name="Drop Down 92">
              <controlPr locked="0" defaultSize="0" autoLine="0" autoPict="0">
                <anchor moveWithCells="1">
                  <from>
                    <xdr:col>1</xdr:col>
                    <xdr:colOff>21167</xdr:colOff>
                    <xdr:row>64</xdr:row>
                    <xdr:rowOff>29633</xdr:rowOff>
                  </from>
                  <to>
                    <xdr:col>7</xdr:col>
                    <xdr:colOff>237067</xdr:colOff>
                    <xdr:row>64</xdr:row>
                    <xdr:rowOff>237067</xdr:rowOff>
                  </to>
                </anchor>
              </controlPr>
            </control>
          </mc:Choice>
        </mc:AlternateContent>
        <mc:AlternateContent xmlns:mc="http://schemas.openxmlformats.org/markup-compatibility/2006">
          <mc:Choice Requires="x14">
            <control shapeId="2141" r:id="rId29" name="Drop Down 93">
              <controlPr locked="0" defaultSize="0" autoLine="0" autoPict="0">
                <anchor moveWithCells="1">
                  <from>
                    <xdr:col>1</xdr:col>
                    <xdr:colOff>21167</xdr:colOff>
                    <xdr:row>72</xdr:row>
                    <xdr:rowOff>29633</xdr:rowOff>
                  </from>
                  <to>
                    <xdr:col>7</xdr:col>
                    <xdr:colOff>237067</xdr:colOff>
                    <xdr:row>72</xdr:row>
                    <xdr:rowOff>237067</xdr:rowOff>
                  </to>
                </anchor>
              </controlPr>
            </control>
          </mc:Choice>
        </mc:AlternateContent>
        <mc:AlternateContent xmlns:mc="http://schemas.openxmlformats.org/markup-compatibility/2006">
          <mc:Choice Requires="x14">
            <control shapeId="2142" r:id="rId30" name="Drop Down 94">
              <controlPr locked="0" defaultSize="0" autoLine="0" autoPict="0">
                <anchor moveWithCells="1">
                  <from>
                    <xdr:col>1</xdr:col>
                    <xdr:colOff>21167</xdr:colOff>
                    <xdr:row>74</xdr:row>
                    <xdr:rowOff>29633</xdr:rowOff>
                  </from>
                  <to>
                    <xdr:col>7</xdr:col>
                    <xdr:colOff>237067</xdr:colOff>
                    <xdr:row>74</xdr:row>
                    <xdr:rowOff>237067</xdr:rowOff>
                  </to>
                </anchor>
              </controlPr>
            </control>
          </mc:Choice>
        </mc:AlternateContent>
        <mc:AlternateContent xmlns:mc="http://schemas.openxmlformats.org/markup-compatibility/2006">
          <mc:Choice Requires="x14">
            <control shapeId="2143" r:id="rId31" name="Drop Down 95">
              <controlPr locked="0" defaultSize="0" autoLine="0" autoPict="0">
                <anchor moveWithCells="1">
                  <from>
                    <xdr:col>1</xdr:col>
                    <xdr:colOff>21167</xdr:colOff>
                    <xdr:row>76</xdr:row>
                    <xdr:rowOff>29633</xdr:rowOff>
                  </from>
                  <to>
                    <xdr:col>7</xdr:col>
                    <xdr:colOff>237067</xdr:colOff>
                    <xdr:row>76</xdr:row>
                    <xdr:rowOff>237067</xdr:rowOff>
                  </to>
                </anchor>
              </controlPr>
            </control>
          </mc:Choice>
        </mc:AlternateContent>
        <mc:AlternateContent xmlns:mc="http://schemas.openxmlformats.org/markup-compatibility/2006">
          <mc:Choice Requires="x14">
            <control shapeId="2144" r:id="rId32" name="Drop Down 96">
              <controlPr locked="0" defaultSize="0" autoLine="0" autoPict="0">
                <anchor moveWithCells="1">
                  <from>
                    <xdr:col>1</xdr:col>
                    <xdr:colOff>21167</xdr:colOff>
                    <xdr:row>78</xdr:row>
                    <xdr:rowOff>29633</xdr:rowOff>
                  </from>
                  <to>
                    <xdr:col>7</xdr:col>
                    <xdr:colOff>237067</xdr:colOff>
                    <xdr:row>78</xdr:row>
                    <xdr:rowOff>237067</xdr:rowOff>
                  </to>
                </anchor>
              </controlPr>
            </control>
          </mc:Choice>
        </mc:AlternateContent>
        <mc:AlternateContent xmlns:mc="http://schemas.openxmlformats.org/markup-compatibility/2006">
          <mc:Choice Requires="x14">
            <control shapeId="2145" r:id="rId33" name="Drop Down 97">
              <controlPr locked="0" defaultSize="0" autoLine="0" autoPict="0">
                <anchor moveWithCells="1">
                  <from>
                    <xdr:col>1</xdr:col>
                    <xdr:colOff>21167</xdr:colOff>
                    <xdr:row>56</xdr:row>
                    <xdr:rowOff>29633</xdr:rowOff>
                  </from>
                  <to>
                    <xdr:col>7</xdr:col>
                    <xdr:colOff>237067</xdr:colOff>
                    <xdr:row>56</xdr:row>
                    <xdr:rowOff>237067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8</vt:i4>
      </vt:variant>
    </vt:vector>
  </HeadingPairs>
  <TitlesOfParts>
    <vt:vector size="32"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pH-Wert</vt:lpstr>
      <vt:lpstr>Glutaminsre</vt:lpstr>
      <vt:lpstr>Xylit-Erythrit</vt:lpstr>
      <vt:lpstr>Stevio</vt:lpstr>
      <vt:lpstr>Sacc_Ace_Aspar</vt:lpstr>
      <vt:lpstr>Iod</vt:lpstr>
      <vt:lpstr>As</vt:lpstr>
      <vt:lpstr>Fett</vt:lpstr>
      <vt:lpstr>HBSZ</vt:lpstr>
      <vt:lpstr>Buttersäure</vt:lpstr>
      <vt:lpstr>BSME</vt:lpstr>
      <vt:lpstr>BenzoeSorbin</vt:lpstr>
      <vt:lpstr>Cyclamat</vt:lpstr>
      <vt:lpstr>Citronensäure</vt:lpstr>
      <vt:lpstr>Auswertung!_ftn1</vt:lpstr>
      <vt:lpstr>Hints1!_ftnref1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ute.lippold@lvus.de</dc:creator>
  <cp:lastModifiedBy>LVU</cp:lastModifiedBy>
  <cp:lastPrinted>2021-02-07T17:51:50Z</cp:lastPrinted>
  <dcterms:created xsi:type="dcterms:W3CDTF">2005-02-14T18:41:01Z</dcterms:created>
  <dcterms:modified xsi:type="dcterms:W3CDTF">2023-02-26T22:00:04Z</dcterms:modified>
</cp:coreProperties>
</file>