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updateLinks="neve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EB040EAF-DF38-4D26-B681-4595EE88CD09}" xr6:coauthVersionLast="47" xr6:coauthVersionMax="47" xr10:uidLastSave="{00000000-0000-0000-0000-000000000000}"/>
  <workbookProtection workbookAlgorithmName="SHA-512" workbookHashValue="ipAofdQ/hsMqmC5vEKxHzdBUpKRnYqrPPq67DU0YNH0B0RiqiYvvg9+FfC3/jffgSZ4Sz8Pn6GlC02LDFzM5Qg==" workbookSaltValue="LUy+JfScmfbPshZm/AhgQQ==" workbookSpinCount="100000" lockStructure="1"/>
  <bookViews>
    <workbookView xWindow="-93" yWindow="-93" windowWidth="25786" windowHeight="13986" firstSheet="1" activeTab="8" xr2:uid="{00000000-000D-0000-FFFF-FFFF00000000}"/>
  </bookViews>
  <sheets>
    <sheet name="Significance" sheetId="49" r:id="rId1"/>
    <sheet name="Reporting" sheetId="50" r:id="rId2"/>
    <sheet name="Auswertung" sheetId="70" r:id="rId3"/>
    <sheet name="Datenübernahme" sheetId="71" r:id="rId4"/>
    <sheet name="Signifikanz" sheetId="72" r:id="rId5"/>
    <sheet name="Ausfüllhinweise" sheetId="73" r:id="rId6"/>
    <sheet name="Kontakt" sheetId="55" r:id="rId7"/>
    <sheet name="Teilnehmerdaten" sheetId="17" state="hidden" r:id="rId8"/>
    <sheet name="Ergebnisse" sheetId="5" r:id="rId9"/>
    <sheet name="Mitteilungen" sheetId="15" r:id="rId10"/>
    <sheet name="Farbstoffe_qual" sheetId="66" state="hidden" r:id="rId11"/>
    <sheet name="Farbstoffe_quan" sheetId="68" state="hidden" r:id="rId12"/>
    <sheet name="Farbstoffe" sheetId="67" state="hidden" r:id="rId13"/>
    <sheet name="Phosphate" sheetId="64" state="hidden" r:id="rId14"/>
    <sheet name="Kollagen" sheetId="63" state="hidden" r:id="rId15"/>
    <sheet name="SLPhosphor" sheetId="62" state="hidden" r:id="rId16"/>
    <sheet name="Phosphat" sheetId="27" state="hidden" r:id="rId17"/>
    <sheet name="Natrium" sheetId="61" state="hidden" r:id="rId18"/>
    <sheet name="Wasser" sheetId="22" state="hidden" r:id="rId19"/>
    <sheet name="Fett" sheetId="23" state="hidden" r:id="rId20"/>
    <sheet name="Rohprotein" sheetId="24" state="hidden" r:id="rId21"/>
    <sheet name="pH-Wert" sheetId="25" state="hidden" r:id="rId22"/>
    <sheet name="NPN" sheetId="26" state="hidden" r:id="rId23"/>
    <sheet name="Asche" sheetId="60" state="hidden" r:id="rId24"/>
    <sheet name="Kochsalz" sheetId="30"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7">#REF!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7">#REF!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17">#REF!</definedName>
    <definedName name="Parameter2" localSheetId="13">#REF!</definedName>
    <definedName name="Parameter2">#REF!</definedName>
    <definedName name="Parameter2alt" localSheetId="5">#REF!</definedName>
    <definedName name="Parameter2alt" localSheetId="17">#REF!</definedName>
    <definedName name="Parameter2alt">#REF!</definedName>
    <definedName name="test" localSheetId="5">[2]Parameter2!$B$3:$B$18</definedName>
    <definedName name="test" localSheetId="2">[3]Parameter2!$B$3:$B$18</definedName>
    <definedName name="test" localSheetId="10">[2]Parameter2!$B$3:$B$18</definedName>
    <definedName name="test" localSheetId="11">[2]Parameter2!$B$3:$B$18</definedName>
    <definedName name="test" localSheetId="14">[2]Parameter2!$B$3:$B$18</definedName>
    <definedName name="test" localSheetId="6">[4]Parameter2!$B$3:$B$18</definedName>
    <definedName name="test" localSheetId="17">[5]Parameter2!$B$3:$B$18</definedName>
    <definedName name="test" localSheetId="13">[1]Parameter2!$B$3:$B$18</definedName>
    <definedName name="test" localSheetId="1">[1]Parameter2!$B$3:$B$18</definedName>
    <definedName name="test" localSheetId="15">[2]Parameter2!$B$3:$B$18</definedName>
    <definedName name="test">[6]Parameter2!$B$3:$B$18</definedName>
    <definedName name="test1" localSheetId="5">[4]Parameter2!$B$3:$B$18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5" l="1"/>
  <c r="D27" i="5"/>
  <c r="F5" i="5"/>
  <c r="F4" i="5"/>
  <c r="A14" i="5" l="1"/>
  <c r="A13" i="5"/>
  <c r="B10" i="17"/>
  <c r="B11" i="17"/>
  <c r="F36" i="5" l="1"/>
  <c r="I69" i="5" s="1"/>
  <c r="D35" i="5"/>
  <c r="D34" i="5"/>
  <c r="D33" i="5"/>
  <c r="D32" i="5"/>
  <c r="C30" i="17"/>
  <c r="C31" i="17"/>
  <c r="C32" i="17"/>
  <c r="C33" i="17"/>
  <c r="A39" i="5"/>
  <c r="A38" i="5"/>
  <c r="A37" i="5"/>
  <c r="A36" i="5"/>
  <c r="C1" i="68"/>
  <c r="H36" i="5" s="1"/>
  <c r="A70" i="5" l="1"/>
  <c r="C25" i="17"/>
  <c r="C26" i="17"/>
  <c r="C27" i="17"/>
  <c r="C28" i="17"/>
  <c r="C29" i="17"/>
  <c r="B29" i="17"/>
  <c r="B26" i="17"/>
  <c r="B27" i="17"/>
  <c r="B28" i="17"/>
  <c r="F32" i="5"/>
  <c r="C1" i="66"/>
  <c r="H32" i="5" s="1"/>
  <c r="F27" i="5"/>
  <c r="I58" i="5" s="1"/>
  <c r="F28" i="5"/>
  <c r="B25" i="17"/>
  <c r="B16" i="17"/>
  <c r="C16" i="17"/>
  <c r="B17" i="17"/>
  <c r="C17" i="17"/>
  <c r="B18" i="17"/>
  <c r="C18" i="17"/>
  <c r="B19" i="17"/>
  <c r="C19" i="17"/>
  <c r="B20" i="17"/>
  <c r="C20" i="17"/>
  <c r="B21" i="17"/>
  <c r="C21" i="17"/>
  <c r="B22" i="17"/>
  <c r="C22" i="17"/>
  <c r="B23" i="17"/>
  <c r="C23" i="17"/>
  <c r="B24" i="17"/>
  <c r="C24" i="17"/>
  <c r="D28" i="5"/>
  <c r="E28" i="5"/>
  <c r="C1" i="64"/>
  <c r="H27" i="5"/>
  <c r="F31" i="5"/>
  <c r="I65" i="5" s="1"/>
  <c r="C1" i="63"/>
  <c r="H31" i="5" s="1"/>
  <c r="H30" i="5"/>
  <c r="F30" i="5"/>
  <c r="I63" i="5" s="1"/>
  <c r="C1" i="62"/>
  <c r="F29" i="5"/>
  <c r="I60" i="5" s="1"/>
  <c r="F26" i="5"/>
  <c r="I76" i="5" s="1"/>
  <c r="B82" i="5"/>
  <c r="B80" i="5"/>
  <c r="B78" i="5"/>
  <c r="B76" i="5"/>
  <c r="B74" i="5"/>
  <c r="I74" i="5" s="1"/>
  <c r="B72" i="5"/>
  <c r="D2" i="61"/>
  <c r="D13" i="61"/>
  <c r="D74" i="5" s="1"/>
  <c r="D31" i="61"/>
  <c r="D76" i="5" s="1"/>
  <c r="D42" i="61"/>
  <c r="D78" i="5" s="1"/>
  <c r="D49" i="61"/>
  <c r="D80" i="5" s="1"/>
  <c r="D64" i="61"/>
  <c r="D82" i="5" s="1"/>
  <c r="I31" i="5"/>
  <c r="F24" i="5"/>
  <c r="C1" i="60"/>
  <c r="H24" i="5" s="1"/>
  <c r="B4" i="17"/>
  <c r="F19" i="5"/>
  <c r="I44" i="5" s="1"/>
  <c r="F20" i="5"/>
  <c r="I46" i="5" s="1"/>
  <c r="F21" i="5"/>
  <c r="I48" i="5" s="1"/>
  <c r="F22" i="5"/>
  <c r="I50" i="5" s="1"/>
  <c r="A51" i="5" s="1"/>
  <c r="F23" i="5"/>
  <c r="I52" i="5" s="1"/>
  <c r="F25" i="5"/>
  <c r="I56" i="5" s="1"/>
  <c r="A56" i="5"/>
  <c r="B16" i="55"/>
  <c r="B17" i="55"/>
  <c r="B18" i="55"/>
  <c r="B19" i="55"/>
  <c r="H1" i="15"/>
  <c r="C1" i="22"/>
  <c r="H19" i="5" s="1"/>
  <c r="C1" i="23"/>
  <c r="H20" i="5" s="1"/>
  <c r="C1" i="24"/>
  <c r="H21" i="5" s="1"/>
  <c r="C1" i="25"/>
  <c r="H22" i="5"/>
  <c r="C1" i="26"/>
  <c r="H23" i="5" s="1"/>
  <c r="C1" i="27"/>
  <c r="H29" i="5" s="1"/>
  <c r="C1" i="30"/>
  <c r="H25" i="5" s="1"/>
  <c r="I30" i="5"/>
  <c r="B1" i="17"/>
  <c r="B2" i="17"/>
  <c r="D5" i="17"/>
  <c r="D8" i="17" s="1"/>
  <c r="B5" i="17" s="1"/>
  <c r="B6" i="17"/>
  <c r="B7" i="17"/>
  <c r="B13" i="17"/>
  <c r="C13" i="17"/>
  <c r="B14" i="17"/>
  <c r="C14" i="17"/>
  <c r="B15" i="17"/>
  <c r="C15" i="17"/>
  <c r="H28" i="5"/>
  <c r="A79" i="5" l="1"/>
  <c r="A81" i="5"/>
  <c r="H26" i="5"/>
  <c r="A77" i="5"/>
  <c r="A66" i="5"/>
  <c r="A47" i="5"/>
  <c r="I67" i="5"/>
  <c r="A68" i="5" s="1"/>
  <c r="A57" i="5"/>
  <c r="A49" i="5"/>
  <c r="A45" i="5"/>
  <c r="A64" i="5"/>
  <c r="I80" i="5"/>
  <c r="I82" i="5"/>
  <c r="A83" i="5" s="1"/>
  <c r="A75" i="5"/>
  <c r="I54" i="5"/>
  <c r="A55" i="5" s="1"/>
  <c r="A53" i="5"/>
  <c r="A59" i="5"/>
  <c r="A61" i="5"/>
  <c r="I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040ED5E-6C65-42D5-917D-7606B00BE97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A2DC7D28-39EA-4132-BE63-2BB0E4CBA5F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<sst xmlns="http://schemas.openxmlformats.org/spreadsheetml/2006/main" count="609" uniqueCount="418">
  <si>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</si>
  <si>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</si>
  <si>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</si>
  <si>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</si>
  <si>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</si>
  <si>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</si>
  <si>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</si>
  <si>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</si>
  <si>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</si>
  <si>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</si>
  <si>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</si>
  <si>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</si>
  <si>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</si>
  <si>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</si>
  <si>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</si>
  <si>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</si>
  <si>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</si>
  <si>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</si>
  <si>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</si>
  <si>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</si>
  <si>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</si>
  <si>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</si>
  <si>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</si>
  <si>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</si>
  <si>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</si>
  <si>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</si>
  <si>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</si>
  <si>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</si>
  <si>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</si>
  <si>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</si>
  <si>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</si>
  <si>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</si>
  <si>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</si>
  <si>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</si>
  <si>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</si>
  <si>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</si>
  <si>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</si>
  <si>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</si>
  <si>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</si>
  <si>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</si>
  <si>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</si>
  <si>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Kochsalz</t>
  </si>
  <si>
    <t>g/100 g</t>
  </si>
  <si>
    <t>Ergebnisangabe mit 3 signifikanten Ziffern [mg/kg]</t>
  </si>
  <si>
    <t>Nach Mohr</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</si>
  <si>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</si>
  <si>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</si>
  <si>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</si>
  <si>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</si>
  <si>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</si>
  <si>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</si>
  <si>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</si>
  <si>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</si>
  <si>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</si>
  <si>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</si>
  <si>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</si>
  <si>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</si>
  <si>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</si>
  <si>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</si>
  <si>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</si>
  <si>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</si>
  <si>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</si>
  <si>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</si>
  <si>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</si>
  <si>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</si>
  <si>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</si>
  <si>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</si>
  <si>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</si>
  <si>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</si>
  <si>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</si>
  <si>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</si>
  <si>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</si>
  <si>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</si>
  <si>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</si>
  <si>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</si>
  <si>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</si>
  <si>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</si>
  <si>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</si>
  <si>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</si>
  <si>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</si>
  <si>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</si>
  <si>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</si>
  <si>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</si>
  <si>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</si>
  <si>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</si>
  <si>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</si>
  <si>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</si>
  <si>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</si>
  <si>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</si>
  <si>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</si>
  <si>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</si>
  <si>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</si>
  <si>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</si>
  <si>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</si>
  <si>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</si>
  <si>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</si>
  <si>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NMR</t>
  </si>
  <si>
    <t>Rohprotein (N * 6,25)</t>
  </si>
  <si>
    <t>Nach Dumas</t>
  </si>
  <si>
    <t>Nach Kjeldahl</t>
  </si>
  <si>
    <t>Katalysator: Kjeltabs CX; Vapodest 50c (Fa. Gerhardt)</t>
  </si>
  <si>
    <t>Autoanalyzer</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</si>
  <si>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</si>
  <si>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</si>
  <si>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</si>
  <si>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</si>
  <si>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</si>
  <si>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</si>
  <si>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</si>
  <si>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</si>
  <si>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</si>
  <si>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</si>
  <si>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</si>
  <si>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</si>
  <si>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</si>
  <si>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</si>
  <si>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</si>
  <si>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</si>
  <si>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</si>
  <si>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</si>
  <si>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</si>
  <si>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</si>
  <si>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</si>
  <si>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</si>
  <si>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</si>
  <si>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</si>
  <si>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</si>
  <si>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</si>
  <si>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17.00-3: 1982-05 (ohne Vortrocknen )</t>
  </si>
  <si>
    <t>§ 64 LFGB Nr. L 06.00-20 (01.00-60): 2003-12</t>
  </si>
  <si>
    <t>§ 64 LFGB Nr. L 06.00-20 (01.00-60): 2003-12, modifiziert</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</si>
  <si>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</si>
  <si>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</si>
  <si>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</si>
  <si>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</si>
  <si>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</si>
  <si>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</si>
  <si>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</si>
  <si>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</si>
  <si>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</si>
  <si>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</si>
  <si>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</si>
  <si>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</si>
  <si>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</si>
  <si>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ISO 937-1978 E; Katalysator CX, Vapodest 50c (Fa. Gerhardt)</t>
  </si>
  <si>
    <t>Ionenchromatographisch (auch aus der Asche)</t>
  </si>
  <si>
    <t>Beschreibung der verwendeten Analysenverfahren 1</t>
  </si>
  <si>
    <t>AOAC Official Method 2011.04</t>
  </si>
  <si>
    <t>§ 64 LFGB Nr. L 00.00-144</t>
  </si>
  <si>
    <t>§ 64 LFGB Nr. L 00.00-144, modifiziert</t>
  </si>
  <si>
    <t>Potentiometrisch nach Heißwasserextraktion und Eiweißfällung</t>
  </si>
  <si>
    <t>Parameter 9</t>
  </si>
  <si>
    <t>Parameter 10</t>
  </si>
  <si>
    <t>Parameter 11</t>
  </si>
  <si>
    <t>thermogravimetrische Analyse (TGA)</t>
  </si>
  <si>
    <t>SOP-ATSLeco-202</t>
  </si>
  <si>
    <t>Fett aus der Trockenmasse, Extraktion nach Soxhlet</t>
  </si>
  <si>
    <t>ISO 1444:2000</t>
  </si>
  <si>
    <t>ISO 936:2000</t>
  </si>
  <si>
    <t>Photometrisch nach Thermo Fisher Sci. Gallery Testkit</t>
  </si>
  <si>
    <t>Kochschinken (Standardparameter)</t>
  </si>
  <si>
    <t>01d</t>
  </si>
  <si>
    <t>pH-Wert</t>
  </si>
  <si>
    <t>Potentiometrisch</t>
  </si>
  <si>
    <t>Einstichelektrode</t>
  </si>
  <si>
    <t>Oberflächenmessung</t>
  </si>
  <si>
    <t>§ 64 LFGB Nr. L 07.00-41 (2006-09)</t>
  </si>
  <si>
    <t>§ 64 LFGB Nr. L 07.00-41 (2006-09), modifiziert oder andere Version</t>
  </si>
  <si>
    <t>Trichloressigsäureextraktion, Kjeldahl-Aufschluss, Titration</t>
  </si>
  <si>
    <t>Nichtproteinstickstoff (NPN)</t>
  </si>
  <si>
    <t>NPN</t>
  </si>
  <si>
    <t>Natrium</t>
  </si>
  <si>
    <t>Teilhydrolysierte Gelatine</t>
  </si>
  <si>
    <t>Teilhydrolysierte Gelatine
(Kollagenabbauprodukte)</t>
  </si>
  <si>
    <t>Beschreibung der verwendeten Analysenverfahren 2</t>
  </si>
  <si>
    <t>Säurelöslicher Phosphor</t>
  </si>
  <si>
    <t>Verfahren</t>
  </si>
  <si>
    <t>ICP-AES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</si>
  <si>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</si>
  <si>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</si>
  <si>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</si>
  <si>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</si>
  <si>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</si>
  <si>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</si>
  <si>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</si>
  <si>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</si>
  <si>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</si>
  <si>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</si>
  <si>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</si>
  <si>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r>
      <rPr>
        <sz val="11"/>
        <rFont val="Times New Roman"/>
        <family val="1"/>
      </rPr>
      <t xml:space="preserve"> + HCl</t>
    </r>
  </si>
  <si>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</si>
  <si>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</si>
  <si>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</si>
  <si>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</si>
  <si>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</si>
  <si>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</si>
  <si>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</si>
  <si>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</si>
  <si>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</si>
  <si>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</si>
  <si>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</si>
  <si>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</si>
  <si>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</si>
  <si>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</si>
  <si>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</si>
  <si>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</si>
  <si>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</si>
  <si>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</si>
  <si>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</si>
  <si>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</si>
  <si>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</si>
  <si>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</si>
  <si>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</si>
  <si>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</si>
  <si>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</si>
  <si>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</si>
  <si>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</si>
  <si>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</si>
  <si>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Aufschlussprinzip</t>
  </si>
  <si>
    <t>verwendete Säure(n)</t>
  </si>
  <si>
    <t>Messprinzip</t>
  </si>
  <si>
    <t>Verfahren / Literatur</t>
  </si>
  <si>
    <t>SP</t>
  </si>
  <si>
    <t>§ 64 LFGB Nr. L 06.00-10 (1992-12)</t>
  </si>
  <si>
    <t>§ 64 LFGB Nr. L 06.00-10 (1992-12), modifiziert oder andere Version</t>
  </si>
  <si>
    <t>nein</t>
  </si>
  <si>
    <t>ja</t>
  </si>
  <si>
    <t>Entfettung</t>
  </si>
  <si>
    <t>Littmann-Nienstedt: Deutsch Lebensm Rundsch 97 61-64 (2001)</t>
  </si>
  <si>
    <t>§ 64 LFGB Nr. L 07.00-57 (2008-06), modifiziert oder andere Version</t>
  </si>
  <si>
    <t>§ 64 LFGB Nr. L 07.00-57 (2008-06)</t>
  </si>
  <si>
    <t>Kollagenabbauprodukte</t>
  </si>
  <si>
    <t>unsicher</t>
  </si>
  <si>
    <t>negativ</t>
  </si>
  <si>
    <t>positiv</t>
  </si>
  <si>
    <t>Ergebnis</t>
  </si>
  <si>
    <t>Tri-2</t>
  </si>
  <si>
    <t>Tri-1</t>
  </si>
  <si>
    <t>Di-2</t>
  </si>
  <si>
    <t>Di-1</t>
  </si>
  <si>
    <t>ISO-Norm 5553</t>
  </si>
  <si>
    <t>Ionenchromatographie mit Leitfähigkeitsdedektion</t>
  </si>
  <si>
    <t>§ 64 LFGB Nr. L 06.00-15 (1982-11), 07.00-20 (1982-11), 08.00-22 (1982-11), modifiziert</t>
  </si>
  <si>
    <t>§ 64 LFGB Nr. L 06.00-15 (1982-11), 07.00-20 (1982-11), 08.00-22 (1982-11)</t>
  </si>
  <si>
    <t>Triphosphat (qualitativ)</t>
  </si>
  <si>
    <t>Diphosphat (qualitativ)</t>
  </si>
  <si>
    <t>X</t>
  </si>
  <si>
    <t>Parameter 12</t>
  </si>
  <si>
    <t>Parameter 13</t>
  </si>
  <si>
    <t>Fremdphosphate (qualitativ)</t>
  </si>
  <si>
    <t>Diphosphat</t>
  </si>
  <si>
    <t>§ 64 LFGB Nr. L 06.00-7 (08.00-7): 2007-04 / 2014-08</t>
  </si>
  <si>
    <t>§ 64 LFGB Nr. L 06.00-7 (08.00-7): 2007-04 / 2014-08, modifiziert</t>
  </si>
  <si>
    <t>§ 64 LFGB Nr. L 01.00-10/4, modifiert oder andere Version)</t>
  </si>
  <si>
    <t>§ 64 LFGB Nr. L 01.00-10/4</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</si>
  <si>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</si>
  <si>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</si>
  <si>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</si>
  <si>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</si>
  <si>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</si>
  <si>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</si>
  <si>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</si>
  <si>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</si>
  <si>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</si>
  <si>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</si>
  <si>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</si>
  <si>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</si>
  <si>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</si>
  <si>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</si>
  <si>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</si>
  <si>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</si>
  <si>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</si>
  <si>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 64 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</si>
  <si>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</si>
  <si>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</si>
  <si>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</si>
  <si>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</si>
  <si>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</si>
  <si>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Wassriger Auszug mittels HPLC-DAD</t>
  </si>
  <si>
    <t>Schweizerisches Lebensmittelbuch  Nr. 1576.2, Februar 2008</t>
  </si>
  <si>
    <t>§ 64 LFGB Nr. L 08.00-12</t>
  </si>
  <si>
    <t>lfd. Nr.</t>
  </si>
  <si>
    <t>Bezeichnung des Farbstoffes</t>
  </si>
  <si>
    <t>E 102 (Tartrazin)</t>
  </si>
  <si>
    <t>E 104 (Chinolingelb)</t>
  </si>
  <si>
    <t>E 110 (Gelborange S)</t>
  </si>
  <si>
    <t>E 120 (Karmin)</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</si>
  <si>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</si>
  <si>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</si>
  <si>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</si>
  <si>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</si>
  <si>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</si>
  <si>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</si>
  <si>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</si>
  <si>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</si>
  <si>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</si>
  <si>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</si>
  <si>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</si>
  <si>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</si>
  <si>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Farbstoffe nicht untersucht</t>
  </si>
  <si>
    <t>E 162 (Betain, Rote Bete)</t>
  </si>
  <si>
    <t>Rotsandelholz</t>
  </si>
  <si>
    <t>Angkak</t>
  </si>
  <si>
    <t>E 105 (Fast Yellow AB)</t>
  </si>
  <si>
    <t>E 107 (Gelb 2G)</t>
  </si>
  <si>
    <t>Farbstoff nicht quantifiziert</t>
  </si>
  <si>
    <t>Nachgewiesener Farbstoff</t>
  </si>
  <si>
    <t>Farbstoffe, qualitativ</t>
  </si>
  <si>
    <t>Parameter 14</t>
  </si>
  <si>
    <t>Parameter 15</t>
  </si>
  <si>
    <t>Parameter 16</t>
  </si>
  <si>
    <t>Parameter 17</t>
  </si>
  <si>
    <t>Aufarbeitung § 64 LFGB Nr. L 08.00-51, DEAE-Cellulose-Säule, HPLC-DAD</t>
  </si>
  <si>
    <t>mg/kg</t>
  </si>
  <si>
    <t>4-Amino-Karminsäure (aus E 120)</t>
  </si>
  <si>
    <t>kein weiterer Farbstoff identifiziert</t>
  </si>
  <si>
    <t>Parameter 18</t>
  </si>
  <si>
    <t>Parameter 19</t>
  </si>
  <si>
    <t>Parameter 20</t>
  </si>
  <si>
    <t>Parameter 21</t>
  </si>
  <si>
    <r>
      <t>Gesamtphosphat, berechnet als P</t>
    </r>
    <r>
      <rPr>
        <vertAlign val="subscript"/>
        <sz val="12"/>
        <rFont val="Times New Roman"/>
        <family val="1"/>
      </rPr>
      <t>2</t>
    </r>
    <r>
      <rPr>
        <sz val="12"/>
        <rFont val="Times New Roman"/>
        <family val="1"/>
      </rPr>
      <t>O</t>
    </r>
    <r>
      <rPr>
        <vertAlign val="subscript"/>
        <sz val="12"/>
        <rFont val="Times New Roman"/>
        <family val="1"/>
      </rPr>
      <t>5</t>
    </r>
  </si>
  <si>
    <r>
      <t>Säurelöslicher Phosphor,
berechnet als P</t>
    </r>
    <r>
      <rPr>
        <vertAlign val="subscript"/>
        <sz val="12"/>
        <rFont val="Times New Roman"/>
        <family val="1"/>
      </rPr>
      <t>2</t>
    </r>
    <r>
      <rPr>
        <sz val="12"/>
        <rFont val="Times New Roman"/>
        <family val="1"/>
      </rPr>
      <t>O</t>
    </r>
    <r>
      <rPr>
        <vertAlign val="subscript"/>
        <sz val="12"/>
        <rFont val="Times New Roman"/>
        <family val="1"/>
      </rPr>
      <t>5</t>
    </r>
  </si>
  <si>
    <t>nicht untersucht</t>
  </si>
  <si>
    <t>Farbstoffe, quantitativ</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</si>
  <si>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</si>
  <si>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</si>
  <si>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</si>
  <si>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</si>
  <si>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</si>
  <si>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</si>
  <si>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</si>
  <si>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</si>
  <si>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</si>
  <si>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</si>
  <si>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</si>
  <si>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</si>
  <si>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Farbstoff 1</t>
  </si>
  <si>
    <t>Farbstoff 2</t>
  </si>
  <si>
    <t>Farbstoff 3</t>
  </si>
  <si>
    <t>Farbstoff 4</t>
  </si>
  <si>
    <t>NIR nach § 64 LFGB Nr. L 08.00-60 8-2014</t>
  </si>
  <si>
    <t>NIR nach § 64 LFGB Nr. L 08.00-60 8-2014, modifiziert oder andere Version</t>
  </si>
  <si>
    <t>NIR (andere Basis)</t>
  </si>
  <si>
    <t>nach Caviezel (Büchi bzw, Gerstel)</t>
  </si>
  <si>
    <t>§ 64 LFGB Nr. L 08.00-60: 2014-08</t>
  </si>
  <si>
    <t>§ 64 LFGB Nr. L 08.00-60: 2014-08, modifiziert oder andere Version</t>
  </si>
  <si>
    <t>HPLC-CD</t>
  </si>
  <si>
    <t>§ 64 LFGB Nr. L 06.00-6 (07.00-6): 2014-08</t>
  </si>
  <si>
    <t>§ 64 LFGB Nr. L 06.00-6 (07.00-6): 2014-08, modifiziert oder andere Version</t>
  </si>
  <si>
    <t>Thermometrische Titration</t>
  </si>
  <si>
    <t>Verdau der Matrix mit Pepsin, Extraktion mit 2N HCl, SPE an Chromabond® HR-X, HPLC-DAD</t>
  </si>
  <si>
    <t>HPLC-DAD nach Extraktion mit siedener 2 mol/l HCl</t>
  </si>
  <si>
    <t xml:space="preserve">TurboWave </t>
  </si>
  <si>
    <t>UltraClave</t>
  </si>
  <si>
    <t>Flammenphotometrie</t>
  </si>
  <si>
    <t>Ionenchromatographie</t>
  </si>
  <si>
    <t>Natriumsensitive Elektrode</t>
  </si>
  <si>
    <t>Hausmethode</t>
  </si>
  <si>
    <t>§ 64 LFGB Nr. L 00.00-19/1 (auch modifiziert)</t>
  </si>
  <si>
    <t>§ 64 LFGB Nr. L 00.00-19/2 (auch modifiziert)</t>
  </si>
  <si>
    <t>§ 64 LFGB Nr. L 00.00-19/3 (auch modifiziert)</t>
  </si>
  <si>
    <t>§ 64 LFGB Nr. L 00.00-144 (auch modifiziert)</t>
  </si>
  <si>
    <t>§ 64 LFGB Nr. L 07.00-56 (auch modifiziert)</t>
  </si>
  <si>
    <t>§ 64 LFGB Nr. L 17.00-17 (auch modifiziert)</t>
  </si>
  <si>
    <t>§ 64 LFGB Nr. L 26.11.03-10a (auch modifiziert)</t>
  </si>
  <si>
    <t>§ 64 LFGB Nr. L 26.26-10 (auch modifiziert)</t>
  </si>
  <si>
    <t>§ 64 LFGB Nr. L 31.00-6 (auch modifiziert)</t>
  </si>
  <si>
    <t>§ 64 LFGB Nr. L 31.00-10 (DIN EN 1134) (auch modifiziert)</t>
  </si>
  <si>
    <t>DIN EN ISO 11885 (auch modifiziert)</t>
  </si>
  <si>
    <t>DIN EN ISO 15763 (auch modifiziert)</t>
  </si>
  <si>
    <t>DIN EN 15505 (auch modifiziert)</t>
  </si>
  <si>
    <t>DIN EN ISO 15510 (auch modifiziert)</t>
  </si>
  <si>
    <t>DIN CEN/TS 15621 (auch modifiziert)</t>
  </si>
  <si>
    <t>DIN EN ISO 17294-2 (auch modifiziert)</t>
  </si>
  <si>
    <t>NIR nach § 64 LFGB Nr. L 08.00-60 8-2014 (auch modifiziert)</t>
  </si>
  <si>
    <t>DIN EN 16943:2017-07 (auch modifiziert)</t>
  </si>
  <si>
    <t>§ 64 LFGB Nr. L 00.00-168:2020-11 (auch modifiziert)</t>
  </si>
  <si>
    <t>§ 64 LFGB Nr. L 00.00-135 (auch modifiziert)</t>
  </si>
  <si>
    <t>§ 64 LFGB Nr. L 00.00-167 (auch modifiziert)</t>
  </si>
  <si>
    <t>EN 16943</t>
  </si>
  <si>
    <t>§ 64 LFGB Nr. L 06.00-3 (07.00-3): 2014-08</t>
  </si>
  <si>
    <t>§ 64 LFGB Nr. L 06.00-3 (07.00-3): 2014-08, modifiziert oder andere Version</t>
  </si>
  <si>
    <t>ISO 1442-2000</t>
  </si>
  <si>
    <t>Halogentrocknung</t>
  </si>
  <si>
    <t>§ 64 LFGB Nr. L 06.00-2 (1980-09), 07.00-2, 08.00-2 (1980-09)</t>
  </si>
  <si>
    <t>§ 64 LFGB Nr. L 06.00-2 (1980-09), 07.00-2, 08.00-2 (1980-09), modifiziert oder andere Version</t>
  </si>
  <si>
    <t>§ 64 LFGB L 31.00-2 (auch modifiziert)</t>
  </si>
  <si>
    <t xml:space="preserve">IFP 000190: 2019-07 </t>
  </si>
  <si>
    <t>§ 64 LFGB Nr. L 00.00-167</t>
  </si>
  <si>
    <t>§ 64 LFGB Nr. L 00.00-167, modifiziert</t>
  </si>
  <si>
    <t>§ 64 LFGB Nr. L 03.00-11: 2007-12</t>
  </si>
  <si>
    <t>§ 64 LFGB Nr. L 03.00-11: 2007-12, modifiziert</t>
  </si>
  <si>
    <t>Potentiometrisch nach Heißwasserextraktion</t>
  </si>
  <si>
    <t>11885:2007 (auch modifiziert)</t>
  </si>
  <si>
    <t>§ 64 LFGB Nr. L 06.00-4 (08.00-4): 2007-04</t>
  </si>
  <si>
    <t>§ 64 LFGB Nr. L 06.00-4 (08.00-4): 2007-04, modifiziert oder andere Version</t>
  </si>
  <si>
    <t>Thermogravische Analyse (TGA)</t>
  </si>
  <si>
    <t>Schnellverascher (Hausmethode)</t>
  </si>
  <si>
    <t>IFP 001304 (Gravimetrie): 2019-07</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</si>
  <si>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</si>
  <si>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</si>
  <si>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</si>
  <si>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</si>
  <si>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</si>
  <si>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</si>
  <si>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</si>
  <si>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</si>
  <si>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</si>
  <si>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</si>
  <si>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</si>
  <si>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</si>
  <si>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</si>
  <si>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</si>
  <si>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</si>
  <si>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</si>
  <si>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</si>
  <si>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Geben Sie Ihre Ergebnisse mit den in Spalte 3 aufgeführten signifikanten Stellen an. Beispiele hierzu sind in "Signifikanz" enthalten.
Report your results with in column 3 shown significant numbers (there are some examples in sheet "Significance"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</si>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</sst>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5"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1"/>
      <name val="Times New Roman"/>
      <family val="1"/>
    </font>
    <font>
      <sz val="12"/>
      <color indexed="22"/>
      <name val="Times New Roman"/>
      <family val="1"/>
    </font>
    <font>
      <sz val="12"/>
      <color rgb="FFFF0000"/>
      <name val="Times New Roman"/>
      <family val="1"/>
    </font>
    <font>
      <sz val="11"/>
      <color theme="0"/>
      <name val="Times New Roman"/>
      <family val="1"/>
    </font>
    <font>
      <sz val="11"/>
      <color rgb="FFFF0000"/>
      <name val="Times New Roman"/>
      <family val="1"/>
    </font>
    <font>
      <vertAlign val="subscript"/>
      <sz val="12"/>
      <name val="Times New Roman"/>
      <family val="1"/>
    </font>
    <font>
      <sz val="10"/>
      <name val="Arial"/>
      <family val="2"/>
    </font>
    <font>
      <i/>
      <sz val="11"/>
      <color theme="0" tint="-0.499984740745262"/>
      <name val="Times New Roman"/>
      <family val="1"/>
    </font>
    <font>
      <b/>
      <sz val="11"/>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32" fillId="0" borderId="0"/>
    <xf numFmtId="0" fontId="5" fillId="0" borderId="0"/>
    <xf numFmtId="0" fontId="1" fillId="0" borderId="0" applyNumberFormat="0" applyFill="0" applyBorder="0" applyAlignment="0" applyProtection="0">
      <alignment vertical="top"/>
      <protection locked="0"/>
    </xf>
  </cellStyleXfs>
  <cellXfs count="189">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1" fillId="3" borderId="1" xfId="0" applyNumberFormat="1" applyFont="1" applyFill="1" applyBorder="1" applyAlignment="1">
      <alignment horizontal="center" vertical="top" wrapText="1"/>
    </xf>
    <xf numFmtId="0" fontId="22"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1" fillId="4" borderId="0" xfId="0" applyFont="1" applyFill="1" applyAlignment="1" applyProtection="1">
      <alignment horizontal="left" vertical="center"/>
      <protection hidden="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ill="1" applyAlignment="1" applyProtection="1">
      <alignment vertical="center"/>
      <protection locked="0"/>
    </xf>
    <xf numFmtId="0" fontId="16" fillId="3"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0" fontId="9" fillId="0" borderId="0" xfId="0" applyFont="1" applyAlignment="1" applyProtection="1">
      <alignment vertical="center"/>
      <protection hidden="1"/>
    </xf>
    <xf numFmtId="0" fontId="18" fillId="4" borderId="0" xfId="0" applyFont="1" applyFill="1" applyAlignment="1" applyProtection="1">
      <alignment horizontal="left" vertical="center"/>
      <protection hidden="1"/>
    </xf>
    <xf numFmtId="0" fontId="25" fillId="0" borderId="0" xfId="0" applyFont="1" applyProtection="1">
      <protection hidden="1"/>
    </xf>
    <xf numFmtId="0" fontId="28" fillId="0" borderId="0" xfId="0" applyFont="1" applyAlignment="1" applyProtection="1">
      <alignment vertical="center"/>
      <protection hidden="1"/>
    </xf>
    <xf numFmtId="0" fontId="5"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justify" vertical="top" wrapText="1"/>
      <protection hidden="1"/>
    </xf>
    <xf numFmtId="0" fontId="4" fillId="0" borderId="0" xfId="0" applyFont="1" applyProtection="1">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22" fillId="0" borderId="0" xfId="3" applyFont="1"/>
    <xf numFmtId="0" fontId="9" fillId="5" borderId="0" xfId="0" applyFont="1" applyFill="1" applyProtection="1">
      <protection hidden="1"/>
    </xf>
    <xf numFmtId="0" fontId="0" fillId="5" borderId="0" xfId="0" applyFill="1" applyProtection="1">
      <protection hidden="1"/>
    </xf>
    <xf numFmtId="0" fontId="23" fillId="5" borderId="0" xfId="0" applyFont="1" applyFill="1" applyProtection="1">
      <protection hidden="1"/>
    </xf>
    <xf numFmtId="0" fontId="6" fillId="5" borderId="0" xfId="0" applyFont="1" applyFill="1" applyProtection="1">
      <protection hidden="1"/>
    </xf>
    <xf numFmtId="0" fontId="8" fillId="5" borderId="0" xfId="0" applyFont="1" applyFill="1" applyAlignment="1" applyProtection="1">
      <alignment vertical="center" wrapText="1"/>
      <protection hidden="1"/>
    </xf>
    <xf numFmtId="0" fontId="0" fillId="5" borderId="0" xfId="0" applyFill="1" applyAlignment="1" applyProtection="1">
      <alignment horizontal="center" vertical="center"/>
      <protection hidden="1"/>
    </xf>
    <xf numFmtId="0" fontId="5" fillId="5" borderId="0" xfId="0" applyFont="1" applyFill="1" applyAlignment="1" applyProtection="1">
      <alignment vertical="center"/>
      <protection hidden="1"/>
    </xf>
    <xf numFmtId="0" fontId="1" fillId="5" borderId="0" xfId="1" applyFill="1" applyBorder="1" applyAlignment="1" applyProtection="1">
      <protection hidden="1"/>
    </xf>
    <xf numFmtId="0" fontId="11" fillId="5" borderId="0" xfId="0" applyFont="1" applyFill="1" applyAlignment="1" applyProtection="1">
      <alignment vertical="center"/>
      <protection hidden="1"/>
    </xf>
    <xf numFmtId="0" fontId="29" fillId="0" borderId="0" xfId="0" applyFont="1" applyProtection="1">
      <protection hidden="1"/>
    </xf>
    <xf numFmtId="0" fontId="29" fillId="0" borderId="0" xfId="0" applyFont="1" applyAlignment="1" applyProtection="1">
      <alignment horizontal="left"/>
      <protection locked="0" hidden="1"/>
    </xf>
    <xf numFmtId="0" fontId="4" fillId="5" borderId="0" xfId="0" applyFont="1" applyFill="1" applyAlignment="1" applyProtection="1">
      <alignment vertical="center" wrapText="1"/>
      <protection hidden="1"/>
    </xf>
    <xf numFmtId="0" fontId="30" fillId="4" borderId="0" xfId="0" applyFont="1" applyFill="1" applyAlignment="1" applyProtection="1">
      <alignment horizontal="left" vertical="center"/>
      <protection hidden="1"/>
    </xf>
    <xf numFmtId="0" fontId="4" fillId="0" borderId="0" xfId="3" applyFont="1" applyAlignment="1" applyProtection="1">
      <alignment wrapText="1"/>
      <protection hidden="1"/>
    </xf>
    <xf numFmtId="0" fontId="4" fillId="0" borderId="0" xfId="3" applyFont="1" applyProtection="1">
      <protection hidden="1"/>
    </xf>
    <xf numFmtId="0" fontId="4" fillId="0" borderId="3" xfId="3" applyFont="1" applyBorder="1" applyAlignment="1" applyProtection="1">
      <alignment horizontal="justify" vertical="top" wrapText="1"/>
      <protection hidden="1"/>
    </xf>
    <xf numFmtId="0" fontId="5" fillId="0" borderId="3" xfId="3" applyBorder="1" applyAlignment="1" applyProtection="1">
      <alignment horizontal="justify" vertical="top" wrapText="1"/>
      <protection hidden="1"/>
    </xf>
    <xf numFmtId="0" fontId="4" fillId="0" borderId="0" xfId="3" applyFont="1" applyAlignment="1" applyProtection="1">
      <alignment horizontal="justify" vertical="top" wrapText="1"/>
      <protection hidden="1"/>
    </xf>
    <xf numFmtId="0" fontId="5" fillId="0" borderId="0" xfId="3" applyAlignment="1" applyProtection="1">
      <alignment horizontal="justify" vertical="top" wrapText="1"/>
      <protection hidden="1"/>
    </xf>
    <xf numFmtId="0" fontId="16" fillId="0" borderId="0" xfId="3" applyFont="1" applyAlignment="1" applyProtection="1">
      <alignment wrapText="1"/>
      <protection hidden="1"/>
    </xf>
    <xf numFmtId="0" fontId="5" fillId="0" borderId="0" xfId="3" applyProtection="1">
      <protection hidden="1"/>
    </xf>
    <xf numFmtId="0" fontId="4" fillId="0" borderId="0" xfId="3" applyFont="1" applyProtection="1">
      <protection locked="0" hidden="1"/>
    </xf>
    <xf numFmtId="0" fontId="16" fillId="0" borderId="0" xfId="3" applyFont="1" applyAlignment="1" applyProtection="1">
      <alignment horizontal="left" wrapText="1"/>
      <protection hidden="1"/>
    </xf>
    <xf numFmtId="0" fontId="16" fillId="0" borderId="2" xfId="3" applyFont="1" applyBorder="1" applyAlignment="1" applyProtection="1">
      <alignment wrapText="1"/>
      <protection hidden="1"/>
    </xf>
    <xf numFmtId="0" fontId="5" fillId="0" borderId="0" xfId="0" applyFont="1" applyProtection="1">
      <protection hidden="1"/>
    </xf>
    <xf numFmtId="0" fontId="5" fillId="0" borderId="2" xfId="0" applyFont="1" applyBorder="1" applyAlignment="1" applyProtection="1">
      <alignment wrapText="1"/>
      <protection hidden="1"/>
    </xf>
    <xf numFmtId="0" fontId="4" fillId="0" borderId="3" xfId="0" applyFont="1" applyBorder="1" applyAlignment="1" applyProtection="1">
      <alignment horizontal="justify" vertical="top" wrapText="1"/>
      <protection hidden="1"/>
    </xf>
    <xf numFmtId="0" fontId="4" fillId="0" borderId="0" xfId="0" applyFont="1" applyProtection="1">
      <protection locked="0" hidden="1"/>
    </xf>
    <xf numFmtId="0" fontId="27" fillId="0" borderId="0" xfId="0" applyFont="1" applyAlignment="1" applyProtection="1">
      <alignment horizontal="center" vertical="center"/>
      <protection hidden="1"/>
    </xf>
    <xf numFmtId="0" fontId="18" fillId="0" borderId="0" xfId="0" applyFont="1" applyAlignment="1" applyProtection="1">
      <alignment vertical="center" wrapText="1"/>
      <protection hidden="1"/>
    </xf>
    <xf numFmtId="0" fontId="16" fillId="6" borderId="0" xfId="0" applyFont="1" applyFill="1" applyAlignment="1" applyProtection="1">
      <alignment horizontal="left"/>
      <protection hidden="1"/>
    </xf>
    <xf numFmtId="0" fontId="4" fillId="0" borderId="0" xfId="3" applyFont="1" applyAlignment="1" applyProtection="1">
      <alignment horizontal="left"/>
      <protection locked="0"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4" fillId="0" borderId="0" xfId="3" applyFont="1" applyAlignment="1" applyProtection="1">
      <alignment horizontal="left"/>
      <protection hidden="1"/>
    </xf>
    <xf numFmtId="0" fontId="5" fillId="0" borderId="4" xfId="3" applyBorder="1" applyAlignment="1">
      <alignment vertical="top" wrapText="1"/>
    </xf>
    <xf numFmtId="0" fontId="25" fillId="0" borderId="0" xfId="0" applyFont="1" applyAlignment="1" applyProtection="1">
      <alignment horizontal="center" vertical="center"/>
      <protection hidden="1"/>
    </xf>
    <xf numFmtId="0" fontId="7" fillId="4" borderId="0" xfId="0" applyFont="1" applyFill="1" applyAlignment="1" applyProtection="1">
      <alignment vertical="center" wrapText="1"/>
      <protection hidden="1"/>
    </xf>
    <xf numFmtId="49" fontId="4" fillId="2" borderId="0" xfId="0" applyNumberFormat="1" applyFont="1" applyFill="1" applyProtection="1">
      <protection locked="0"/>
    </xf>
    <xf numFmtId="49" fontId="18" fillId="2" borderId="0" xfId="0" applyNumberFormat="1" applyFont="1" applyFill="1" applyAlignment="1" applyProtection="1">
      <alignment horizontal="center" vertical="center"/>
      <protection locked="0"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left" vertical="center"/>
      <protection locked="0"/>
    </xf>
    <xf numFmtId="0" fontId="4" fillId="0" borderId="0" xfId="0" applyFont="1" applyAlignment="1" applyProtection="1">
      <alignment wrapText="1"/>
      <protection hidden="1"/>
    </xf>
    <xf numFmtId="0" fontId="4" fillId="0" borderId="0" xfId="0" applyFont="1" applyAlignment="1">
      <alignment wrapText="1"/>
    </xf>
    <xf numFmtId="0" fontId="4" fillId="0" borderId="0" xfId="0" applyFont="1" applyAlignment="1" applyProtection="1">
      <alignment horizontal="left" wrapText="1"/>
      <protection hidden="1"/>
    </xf>
    <xf numFmtId="0" fontId="4" fillId="0" borderId="0" xfId="0" applyFont="1" applyAlignment="1">
      <alignment vertical="center" wrapText="1"/>
    </xf>
    <xf numFmtId="49" fontId="4" fillId="2" borderId="0" xfId="0" applyNumberFormat="1" applyFont="1" applyFill="1" applyAlignment="1" applyProtection="1">
      <alignment vertical="center"/>
      <protection locked="0"/>
    </xf>
    <xf numFmtId="0" fontId="25" fillId="0" borderId="0" xfId="0" applyFont="1" applyAlignment="1" applyProtection="1">
      <alignment horizontal="center"/>
      <protection hidden="1"/>
    </xf>
    <xf numFmtId="0" fontId="4" fillId="2" borderId="0" xfId="0" applyFont="1" applyFill="1" applyAlignment="1" applyProtection="1">
      <alignment horizontal="center" vertical="center"/>
      <protection locked="0" hidden="1"/>
    </xf>
    <xf numFmtId="0" fontId="16" fillId="0" borderId="2" xfId="0" applyFont="1" applyBorder="1" applyAlignment="1">
      <alignment horizontal="justify" vertical="top" wrapText="1"/>
    </xf>
    <xf numFmtId="0" fontId="5" fillId="0" borderId="0" xfId="5" applyFont="1"/>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164" fontId="21"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8" borderId="0" xfId="0" applyFont="1" applyFill="1" applyAlignment="1">
      <alignment vertical="center"/>
    </xf>
    <xf numFmtId="0" fontId="5" fillId="0" borderId="0" xfId="0" applyFont="1" applyAlignment="1">
      <alignment vertical="center"/>
    </xf>
    <xf numFmtId="0" fontId="5" fillId="9" borderId="0" xfId="0" applyFont="1" applyFill="1" applyAlignment="1">
      <alignment horizontal="left" vertical="center"/>
    </xf>
    <xf numFmtId="49" fontId="5" fillId="2" borderId="0" xfId="0" applyNumberFormat="1" applyFont="1" applyFill="1" applyAlignment="1">
      <alignment horizontal="center"/>
    </xf>
    <xf numFmtId="0" fontId="4" fillId="2" borderId="0" xfId="0" applyFont="1" applyFill="1" applyAlignment="1" applyProtection="1">
      <alignment horizontal="center" vertical="center"/>
      <protection hidden="1"/>
    </xf>
    <xf numFmtId="0" fontId="4" fillId="0" borderId="0" xfId="0" applyFont="1" applyAlignment="1">
      <alignment horizontal="center" vertical="center" wrapText="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9" fillId="0" borderId="0" xfId="6" applyFont="1" applyAlignment="1">
      <alignment horizontal="left" vertical="center"/>
    </xf>
    <xf numFmtId="0" fontId="22" fillId="3" borderId="0" xfId="6" applyFont="1" applyFill="1" applyAlignment="1">
      <alignment horizontal="left" vertical="center" wrapText="1"/>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0" fillId="0" borderId="0" xfId="0"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22" fillId="9" borderId="0" xfId="6" applyFont="1" applyFill="1" applyAlignment="1">
      <alignment horizontal="left" vertical="center" wrapText="1"/>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locked="0"/>
    </xf>
    <xf numFmtId="0" fontId="0" fillId="7" borderId="0" xfId="0" applyFill="1" applyAlignment="1" applyProtection="1">
      <alignment vertical="center" wrapText="1"/>
      <protection locked="0"/>
    </xf>
    <xf numFmtId="0" fontId="0" fillId="4" borderId="0" xfId="0" applyFill="1" applyAlignment="1" applyProtection="1">
      <alignment horizontal="left" vertical="center"/>
      <protection hidden="1"/>
    </xf>
    <xf numFmtId="0" fontId="0" fillId="4" borderId="0" xfId="0" applyFill="1" applyAlignment="1" applyProtection="1">
      <alignment vertical="center" wrapText="1"/>
      <protection locked="0"/>
    </xf>
    <xf numFmtId="0" fontId="4"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4" fillId="2" borderId="0" xfId="0" applyFont="1" applyFill="1" applyAlignment="1" applyProtection="1">
      <alignment horizontal="center" vertical="center"/>
      <protection hidden="1"/>
    </xf>
    <xf numFmtId="0" fontId="28"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cellXfs>
  <cellStyles count="8">
    <cellStyle name="Hyperlink 2" xfId="2" xr:uid="{00000000-0005-0000-0000-000001000000}"/>
    <cellStyle name="Link" xfId="1" builtinId="8"/>
    <cellStyle name="Link 2" xfId="7" xr:uid="{900DEE9F-A1C3-4C20-B31F-B0C660B478A9}"/>
    <cellStyle name="Standard" xfId="0" builtinId="0"/>
    <cellStyle name="Standard 2" xfId="3" xr:uid="{00000000-0005-0000-0000-000003000000}"/>
    <cellStyle name="Standard 2 2 2" xfId="6" xr:uid="{6FA29B5C-AC9B-4CD6-85F8-57EBFFF858BE}"/>
    <cellStyle name="Standard 3" xfId="4" xr:uid="{00000000-0005-0000-0000-000004000000}"/>
    <cellStyle name="Standard_Kochsalz" xfId="5" xr:uid="{0B61A891-D172-4026-B4CA-343761629E68}"/>
  </cellStyles>
  <dxfs count="4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4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20" fmlaLink="Wasser!$B$1" fmlaRange="Wasser!$B$3:$B$23" sel="21" val="0"/>
</file>

<file path=xl/ctrlProps/ctrlProp10.xml><?xml version="1.0" encoding="utf-8"?>
<formControlPr xmlns="http://schemas.microsoft.com/office/spreadsheetml/2009/9/main" objectType="Drop" dropLines="30" dropStyle="combo" dx="20" fmlaLink="Kollagen!$B$1" fmlaRange="Kollagen!$B$3:$B$7" sel="5" val="0"/>
</file>

<file path=xl/ctrlProps/ctrlProp11.xml><?xml version="1.0" encoding="utf-8"?>
<formControlPr xmlns="http://schemas.microsoft.com/office/spreadsheetml/2009/9/main" objectType="Drop" dropLines="30" dropStyle="combo" dx="20" fmlaLink="Phosphat!$B$1" fmlaRange="Phosphat!$B$3:$B$21" sel="19" val="0"/>
</file>

<file path=xl/ctrlProps/ctrlProp12.xml><?xml version="1.0" encoding="utf-8"?>
<formControlPr xmlns="http://schemas.microsoft.com/office/spreadsheetml/2009/9/main" objectType="Drop" dropLines="30" dropStyle="combo" dx="20" fmlaLink="SLPhosphor!$B$1" fmlaRange="SLPhosphor!$B$3:$B$6" sel="4" val="0"/>
</file>

<file path=xl/ctrlProps/ctrlProp13.xml><?xml version="1.0" encoding="utf-8"?>
<formControlPr xmlns="http://schemas.microsoft.com/office/spreadsheetml/2009/9/main" objectType="Drop" dropStyle="combo" dx="20" fmlaLink="Natrium!$B$2" fmlaRange="Natrium!$B$3:$B$10" sel="8" val="0"/>
</file>

<file path=xl/ctrlProps/ctrlProp14.xml><?xml version="1.0" encoding="utf-8"?>
<formControlPr xmlns="http://schemas.microsoft.com/office/spreadsheetml/2009/9/main" objectType="Drop" dropLines="20" dropStyle="combo" dx="20" fmlaLink="Natrium!$B$13" fmlaRange="Natrium!$B$14:$B$28" sel="15" val="0"/>
</file>

<file path=xl/ctrlProps/ctrlProp15.xml><?xml version="1.0" encoding="utf-8"?>
<formControlPr xmlns="http://schemas.microsoft.com/office/spreadsheetml/2009/9/main" objectType="Drop" dropLines="20" dropStyle="combo" dx="20" fmlaLink="Natrium!$B$31" fmlaRange="Natrium!$B$32:$B$39" sel="8" val="0"/>
</file>

<file path=xl/ctrlProps/ctrlProp16.xml><?xml version="1.0" encoding="utf-8"?>
<formControlPr xmlns="http://schemas.microsoft.com/office/spreadsheetml/2009/9/main" objectType="Drop" dropStyle="combo" dx="20" fmlaLink="Natrium!$B$42" fmlaRange="Natrium!$B$43:$B$46" sel="4" val="0"/>
</file>

<file path=xl/ctrlProps/ctrlProp17.xml><?xml version="1.0" encoding="utf-8"?>
<formControlPr xmlns="http://schemas.microsoft.com/office/spreadsheetml/2009/9/main" objectType="Drop" dropLines="30" dropStyle="combo" dx="20" fmlaLink="Natrium!$B$49" fmlaRange="Natrium!$B$50:$B$61" sel="12" val="0"/>
</file>

<file path=xl/ctrlProps/ctrlProp18.xml><?xml version="1.0" encoding="utf-8"?>
<formControlPr xmlns="http://schemas.microsoft.com/office/spreadsheetml/2009/9/main" objectType="Drop" dropLines="50" dropStyle="combo" dx="20" fmlaLink="Natrium!$B$64" fmlaRange="Natrium!$B$65:$B$90" sel="26" val="0"/>
</file>

<file path=xl/ctrlProps/ctrlProp19.xml><?xml version="1.0" encoding="utf-8"?>
<formControlPr xmlns="http://schemas.microsoft.com/office/spreadsheetml/2009/9/main" objectType="Drop" dropLines="15" dropStyle="combo" dx="20" fmlaLink="Phosphate!$D$15" fmlaRange="Phosphate!$B$16:$B$19" sel="4" val="0"/>
</file>

<file path=xl/ctrlProps/ctrlProp2.xml><?xml version="1.0" encoding="utf-8"?>
<formControlPr xmlns="http://schemas.microsoft.com/office/spreadsheetml/2009/9/main" objectType="Drop" dropLines="30" dropStyle="combo" dx="20" fmlaLink="Fett!$B$1" fmlaRange="Fett!$B$3:$B$20" sel="18" val="0"/>
</file>

<file path=xl/ctrlProps/ctrlProp20.xml><?xml version="1.0" encoding="utf-8"?>
<formControlPr xmlns="http://schemas.microsoft.com/office/spreadsheetml/2009/9/main" objectType="Drop" dropLines="15" dropStyle="combo" dx="20" fmlaLink="Phosphate!$E$15" fmlaRange="Phosphate!$B$16:$B$19" sel="4" val="0"/>
</file>

<file path=xl/ctrlProps/ctrlProp21.xml><?xml version="1.0" encoding="utf-8"?>
<formControlPr xmlns="http://schemas.microsoft.com/office/spreadsheetml/2009/9/main" objectType="Drop" dropLines="15" dropStyle="combo" dx="20" fmlaLink="Phosphate!$B$15" fmlaRange="Phosphate!$B$16:$B$19" sel="4" val="0"/>
</file>

<file path=xl/ctrlProps/ctrlProp22.xml><?xml version="1.0" encoding="utf-8"?>
<formControlPr xmlns="http://schemas.microsoft.com/office/spreadsheetml/2009/9/main" objectType="Drop" dropLines="15" dropStyle="combo" dx="20" fmlaLink="Phosphate!$C$15" fmlaRange="Phosphate!$B$16:$B$19" sel="4" val="0"/>
</file>

<file path=xl/ctrlProps/ctrlProp23.xml><?xml version="1.0" encoding="utf-8"?>
<formControlPr xmlns="http://schemas.microsoft.com/office/spreadsheetml/2009/9/main" objectType="Drop" dropLines="25" dropStyle="combo" dx="20" fmlaLink="Farbstoffe!$B$1" fmlaRange="Farbstoffe!$B$3:$B$21" sel="19" val="0"/>
</file>

<file path=xl/ctrlProps/ctrlProp24.xml><?xml version="1.0" encoding="utf-8"?>
<formControlPr xmlns="http://schemas.microsoft.com/office/spreadsheetml/2009/9/main" objectType="Drop" dropLines="25" dropStyle="combo" dx="20" fmlaLink="Farbstoffe!$C$1" fmlaRange="Farbstoffe!$B$3:$B$21" sel="19" val="0"/>
</file>

<file path=xl/ctrlProps/ctrlProp25.xml><?xml version="1.0" encoding="utf-8"?>
<formControlPr xmlns="http://schemas.microsoft.com/office/spreadsheetml/2009/9/main" objectType="Drop" dropLines="25" dropStyle="combo" dx="20" fmlaLink="Farbstoffe!$D$1" fmlaRange="Farbstoffe!$B$3:$B$21" sel="19" val="0"/>
</file>

<file path=xl/ctrlProps/ctrlProp26.xml><?xml version="1.0" encoding="utf-8"?>
<formControlPr xmlns="http://schemas.microsoft.com/office/spreadsheetml/2009/9/main" objectType="Drop" dropLines="25" dropStyle="combo" dx="20" fmlaLink="Farbstoffe!$E$1" fmlaRange="Farbstoffe!$B$3:$B$21" sel="19" val="0"/>
</file>

<file path=xl/ctrlProps/ctrlProp27.xml><?xml version="1.0" encoding="utf-8"?>
<formControlPr xmlns="http://schemas.microsoft.com/office/spreadsheetml/2009/9/main" objectType="Drop" dropLines="30" dropStyle="combo" dx="20" fmlaRange="[8]Cellulose_qual!$B$3:$B$9" sel="0" val="0"/>
</file>

<file path=xl/ctrlProps/ctrlProp28.xml><?xml version="1.0" encoding="utf-8"?>
<formControlPr xmlns="http://schemas.microsoft.com/office/spreadsheetml/2009/9/main" objectType="Drop" dropLines="30" dropStyle="combo" dx="20" fmlaLink="Farbstoffe_qual!$B$1" fmlaRange="Farbstoffe_qual!$B$3:$B$32" sel="30" val="0"/>
</file>

<file path=xl/ctrlProps/ctrlProp29.xml><?xml version="1.0" encoding="utf-8"?>
<formControlPr xmlns="http://schemas.microsoft.com/office/spreadsheetml/2009/9/main" objectType="Drop" dropLines="25" dropStyle="combo" dx="20" fmlaLink="Farbstoffe!$B$31" fmlaRange="Farbstoffe!$B$33:$B$50" sel="18" val="0"/>
</file>

<file path=xl/ctrlProps/ctrlProp3.xml><?xml version="1.0" encoding="utf-8"?>
<formControlPr xmlns="http://schemas.microsoft.com/office/spreadsheetml/2009/9/main" objectType="Drop" dropLines="30" dropStyle="combo" dx="20" fmlaLink="Rohprotein!$B$1" fmlaRange="Rohprotein!$B$3:$B$19" sel="17" val="0"/>
</file>

<file path=xl/ctrlProps/ctrlProp30.xml><?xml version="1.0" encoding="utf-8"?>
<formControlPr xmlns="http://schemas.microsoft.com/office/spreadsheetml/2009/9/main" objectType="Drop" dropLines="25" dropStyle="combo" dx="20" fmlaLink="Farbstoffe!$C$31" fmlaRange="Farbstoffe!$B$33:$B$50" sel="18" val="0"/>
</file>

<file path=xl/ctrlProps/ctrlProp31.xml><?xml version="1.0" encoding="utf-8"?>
<formControlPr xmlns="http://schemas.microsoft.com/office/spreadsheetml/2009/9/main" objectType="Drop" dropLines="25" dropStyle="combo" dx="20" fmlaLink="Farbstoffe!$D$31" fmlaRange="Farbstoffe!$B$33:$B$50" sel="18" val="0"/>
</file>

<file path=xl/ctrlProps/ctrlProp32.xml><?xml version="1.0" encoding="utf-8"?>
<formControlPr xmlns="http://schemas.microsoft.com/office/spreadsheetml/2009/9/main" objectType="Drop" dropLines="25" dropStyle="combo" dx="20" fmlaLink="Farbstoffe!$E$31" fmlaRange="Farbstoffe!$B$33:$B$50" sel="18" val="0"/>
</file>

<file path=xl/ctrlProps/ctrlProp33.xml><?xml version="1.0" encoding="utf-8"?>
<formControlPr xmlns="http://schemas.microsoft.com/office/spreadsheetml/2009/9/main" objectType="Drop" dropLines="30" dropStyle="combo" dx="20" fmlaRange="[8]Cellulose_qual!$B$3:$B$9" sel="0" val="0"/>
</file>

<file path=xl/ctrlProps/ctrlProp34.xml><?xml version="1.0" encoding="utf-8"?>
<formControlPr xmlns="http://schemas.microsoft.com/office/spreadsheetml/2009/9/main" objectType="Drop" dropLines="30" dropStyle="combo" dx="20" fmlaLink="Farbstoffe_quan!$B$1" fmlaRange="Farbstoffe_quan!$B$3:$B$32" sel="30" val="0"/>
</file>

<file path=xl/ctrlProps/ctrlProp4.xml><?xml version="1.0" encoding="utf-8"?>
<formControlPr xmlns="http://schemas.microsoft.com/office/spreadsheetml/2009/9/main" objectType="Drop" dropLines="30" dropStyle="combo" dx="20" fmlaLink="'pH-Wert'!$B$1" fmlaRange="'pH-Wert'!$B$3:$B$11" sel="9" val="0"/>
</file>

<file path=xl/ctrlProps/ctrlProp5.xml><?xml version="1.0" encoding="utf-8"?>
<formControlPr xmlns="http://schemas.microsoft.com/office/spreadsheetml/2009/9/main" objectType="Drop" dropLines="30" dropStyle="combo" dx="20" fmlaLink="NPN!$B$1" fmlaRange="NPN!$B$3:$B$10" sel="8" val="0"/>
</file>

<file path=xl/ctrlProps/ctrlProp6.xml><?xml version="1.0" encoding="utf-8"?>
<formControlPr xmlns="http://schemas.microsoft.com/office/spreadsheetml/2009/9/main" objectType="Drop" dropLines="30" dropStyle="combo" dx="20" fmlaLink="Asche!$B$1" fmlaRange="Asche!$B$3:$B$22" sel="20" val="0"/>
</file>

<file path=xl/ctrlProps/ctrlProp7.xml><?xml version="1.0" encoding="utf-8"?>
<formControlPr xmlns="http://schemas.microsoft.com/office/spreadsheetml/2009/9/main" objectType="Drop" dropLines="30" dropStyle="combo" dx="20" fmlaLink="Kochsalz!$B$1" fmlaRange="Kochsalz!$B$3:$B$24" sel="22" val="0"/>
</file>

<file path=xl/ctrlProps/ctrlProp8.xml><?xml version="1.0" encoding="utf-8"?>
<formControlPr xmlns="http://schemas.microsoft.com/office/spreadsheetml/2009/9/main" objectType="Drop" dropLines="30" dropStyle="combo" dx="20" fmlaLink="Phosphate!$B$1" fmlaRange="Phosphate!$B$3:$B$8" sel="6" val="0"/>
</file>

<file path=xl/ctrlProps/ctrlProp9.xml><?xml version="1.0" encoding="utf-8"?>
<formControlPr xmlns="http://schemas.microsoft.com/office/spreadsheetml/2009/9/main" objectType="Drop" dropLines="15" dropStyle="combo" dx="20"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30480</xdr:colOff>
      <xdr:row>40</xdr:row>
      <xdr:rowOff>129540</xdr:rowOff>
    </xdr:to>
    <xdr:pic>
      <xdr:nvPicPr>
        <xdr:cNvPr id="14479" name="Picture 1">
          <a:extLst>
            <a:ext uri="{FF2B5EF4-FFF2-40B4-BE49-F238E27FC236}">
              <a16:creationId xmlns:a16="http://schemas.microsoft.com/office/drawing/2014/main" id="{00000000-0008-0000-0100-00008F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4500" cy="7139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43</xdr:row>
          <xdr:rowOff>0</xdr:rowOff>
        </xdr:from>
        <xdr:to>
          <xdr:col>7</xdr:col>
          <xdr:colOff>220133</xdr:colOff>
          <xdr:row>43</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29633</xdr:rowOff>
        </xdr:from>
        <xdr:to>
          <xdr:col>7</xdr:col>
          <xdr:colOff>237067</xdr:colOff>
          <xdr:row>45</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29633</xdr:rowOff>
        </xdr:from>
        <xdr:to>
          <xdr:col>7</xdr:col>
          <xdr:colOff>237067</xdr:colOff>
          <xdr:row>47</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237067</xdr:colOff>
          <xdr:row>49</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29633</xdr:rowOff>
        </xdr:from>
        <xdr:to>
          <xdr:col>7</xdr:col>
          <xdr:colOff>237067</xdr:colOff>
          <xdr:row>51</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29633</xdr:rowOff>
        </xdr:from>
        <xdr:to>
          <xdr:col>7</xdr:col>
          <xdr:colOff>237067</xdr:colOff>
          <xdr:row>53</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29633</xdr:rowOff>
        </xdr:from>
        <xdr:to>
          <xdr:col>7</xdr:col>
          <xdr:colOff>237067</xdr:colOff>
          <xdr:row>55</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57</xdr:row>
          <xdr:rowOff>29633</xdr:rowOff>
        </xdr:from>
        <xdr:to>
          <xdr:col>7</xdr:col>
          <xdr:colOff>237067</xdr:colOff>
          <xdr:row>57</xdr:row>
          <xdr:rowOff>228600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135467</xdr:rowOff>
        </xdr:from>
        <xdr:to>
          <xdr:col>6</xdr:col>
          <xdr:colOff>884767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29633</xdr:rowOff>
        </xdr:from>
        <xdr:to>
          <xdr:col>7</xdr:col>
          <xdr:colOff>237067</xdr:colOff>
          <xdr:row>64</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29633</xdr:rowOff>
        </xdr:from>
        <xdr:to>
          <xdr:col>7</xdr:col>
          <xdr:colOff>237067</xdr:colOff>
          <xdr:row>59</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29633</xdr:rowOff>
        </xdr:from>
        <xdr:to>
          <xdr:col>7</xdr:col>
          <xdr:colOff>237067</xdr:colOff>
          <xdr:row>62</xdr:row>
          <xdr:rowOff>228600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207433</xdr:colOff>
          <xdr:row>71</xdr:row>
          <xdr:rowOff>211667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2645833</xdr:colOff>
          <xdr:row>73</xdr:row>
          <xdr:rowOff>21167</xdr:rowOff>
        </xdr:from>
        <xdr:to>
          <xdr:col>6</xdr:col>
          <xdr:colOff>29633</xdr:colOff>
          <xdr:row>73</xdr:row>
          <xdr:rowOff>232833</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2645833</xdr:colOff>
          <xdr:row>75</xdr:row>
          <xdr:rowOff>21167</xdr:rowOff>
        </xdr:from>
        <xdr:to>
          <xdr:col>6</xdr:col>
          <xdr:colOff>29633</xdr:colOff>
          <xdr:row>75</xdr:row>
          <xdr:rowOff>232833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21167</xdr:rowOff>
        </xdr:from>
        <xdr:to>
          <xdr:col>6</xdr:col>
          <xdr:colOff>38100</xdr:colOff>
          <xdr:row>77</xdr:row>
          <xdr:rowOff>232833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4233</xdr:colOff>
          <xdr:row>79</xdr:row>
          <xdr:rowOff>8467</xdr:rowOff>
        </xdr:from>
        <xdr:to>
          <xdr:col>6</xdr:col>
          <xdr:colOff>33867</xdr:colOff>
          <xdr:row>79</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4233</xdr:colOff>
          <xdr:row>81</xdr:row>
          <xdr:rowOff>8467</xdr:rowOff>
        </xdr:from>
        <xdr:to>
          <xdr:col>6</xdr:col>
          <xdr:colOff>42333</xdr:colOff>
          <xdr:row>81</xdr:row>
          <xdr:rowOff>220133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46567</xdr:colOff>
          <xdr:row>26</xdr:row>
          <xdr:rowOff>21167</xdr:rowOff>
        </xdr:from>
        <xdr:to>
          <xdr:col>4</xdr:col>
          <xdr:colOff>8467</xdr:colOff>
          <xdr:row>27</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59267</xdr:colOff>
          <xdr:row>26</xdr:row>
          <xdr:rowOff>21167</xdr:rowOff>
        </xdr:from>
        <xdr:to>
          <xdr:col>4</xdr:col>
          <xdr:colOff>1121833</xdr:colOff>
          <xdr:row>27</xdr:row>
          <xdr:rowOff>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46567</xdr:colOff>
          <xdr:row>27</xdr:row>
          <xdr:rowOff>21167</xdr:rowOff>
        </xdr:from>
        <xdr:to>
          <xdr:col>4</xdr:col>
          <xdr:colOff>21167</xdr:colOff>
          <xdr:row>28</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59267</xdr:colOff>
          <xdr:row>27</xdr:row>
          <xdr:rowOff>21167</xdr:rowOff>
        </xdr:from>
        <xdr:to>
          <xdr:col>4</xdr:col>
          <xdr:colOff>1104900</xdr:colOff>
          <xdr:row>28</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31</xdr:row>
          <xdr:rowOff>21167</xdr:rowOff>
        </xdr:from>
        <xdr:to>
          <xdr:col>5</xdr:col>
          <xdr:colOff>21167</xdr:colOff>
          <xdr:row>31</xdr:row>
          <xdr:rowOff>249767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32</xdr:row>
          <xdr:rowOff>0</xdr:rowOff>
        </xdr:from>
        <xdr:to>
          <xdr:col>5</xdr:col>
          <xdr:colOff>21167</xdr:colOff>
          <xdr:row>32</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33</xdr:row>
          <xdr:rowOff>0</xdr:rowOff>
        </xdr:from>
        <xdr:to>
          <xdr:col>5</xdr:col>
          <xdr:colOff>21167</xdr:colOff>
          <xdr:row>33</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34</xdr:row>
          <xdr:rowOff>0</xdr:rowOff>
        </xdr:from>
        <xdr:to>
          <xdr:col>5</xdr:col>
          <xdr:colOff>21167</xdr:colOff>
          <xdr:row>34</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66</xdr:row>
          <xdr:rowOff>8467</xdr:rowOff>
        </xdr:from>
        <xdr:to>
          <xdr:col>7</xdr:col>
          <xdr:colOff>173567</xdr:colOff>
          <xdr:row>66</xdr:row>
          <xdr:rowOff>211667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66</xdr:row>
          <xdr:rowOff>8467</xdr:rowOff>
        </xdr:from>
        <xdr:to>
          <xdr:col>7</xdr:col>
          <xdr:colOff>173567</xdr:colOff>
          <xdr:row>66</xdr:row>
          <xdr:rowOff>211667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0</xdr:col>
          <xdr:colOff>2484967</xdr:colOff>
          <xdr:row>35</xdr:row>
          <xdr:rowOff>237067</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36</xdr:row>
          <xdr:rowOff>8467</xdr:rowOff>
        </xdr:from>
        <xdr:to>
          <xdr:col>0</xdr:col>
          <xdr:colOff>2484967</xdr:colOff>
          <xdr:row>36</xdr:row>
          <xdr:rowOff>237067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37</xdr:row>
          <xdr:rowOff>8467</xdr:rowOff>
        </xdr:from>
        <xdr:to>
          <xdr:col>0</xdr:col>
          <xdr:colOff>2484967</xdr:colOff>
          <xdr:row>37</xdr:row>
          <xdr:rowOff>237067</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38</xdr:row>
          <xdr:rowOff>8467</xdr:rowOff>
        </xdr:from>
        <xdr:to>
          <xdr:col>0</xdr:col>
          <xdr:colOff>2484967</xdr:colOff>
          <xdr:row>38</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68</xdr:row>
          <xdr:rowOff>8467</xdr:rowOff>
        </xdr:from>
        <xdr:to>
          <xdr:col>7</xdr:col>
          <xdr:colOff>173567</xdr:colOff>
          <xdr:row>68</xdr:row>
          <xdr:rowOff>211667</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68</xdr:row>
          <xdr:rowOff>8467</xdr:rowOff>
        </xdr:from>
        <xdr:to>
          <xdr:col>7</xdr:col>
          <xdr:colOff>173567</xdr:colOff>
          <xdr:row>68</xdr:row>
          <xdr:rowOff>211667</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6/ungeschuetzt/2016-01H-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ts1"/>
      <sheetName val="Reporting"/>
      <sheetName val="Hinweise1"/>
      <sheetName val="Hinweise2"/>
      <sheetName val="Hinweise3"/>
      <sheetName val="Ergebnisangabe"/>
      <sheetName val="Kontakt"/>
      <sheetName val="Teilnehmerdaten"/>
      <sheetName val="Ergebnisse"/>
      <sheetName val="Mitteilungen"/>
      <sheetName val="Lactat"/>
      <sheetName val="Natamycin"/>
      <sheetName val="aw"/>
      <sheetName val="Cellulose_qual"/>
      <sheetName val="Cellulose_quan"/>
      <sheetName val="Farbstoffe_qual"/>
      <sheetName val="Farbstoffe"/>
      <sheetName val="pHWert"/>
      <sheetName val="Nitrit"/>
      <sheetName val="Nitrat"/>
      <sheetName val="Gluconsäure"/>
      <sheetName val="Sorbinsä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omments" Target="../comments3.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703125" customWidth="1"/>
    <col min="3" max="3" width="30.5859375" customWidth="1"/>
  </cols>
  <sheetData>
    <row r="1" spans="1:3" ht="30.75" customHeight="1" x14ac:dyDescent="0.45">
      <c r="A1" s="145" t="s">
        <v>47</v>
      </c>
      <c r="B1" s="146"/>
      <c r="C1" s="146"/>
    </row>
    <row r="2" spans="1:3" ht="51.75" customHeight="1" x14ac:dyDescent="0.45">
      <c r="A2" s="147" t="s">
        <v>63</v>
      </c>
      <c r="B2" s="148"/>
      <c r="C2" s="148"/>
    </row>
    <row r="3" spans="1:3" ht="74.25" customHeight="1" x14ac:dyDescent="0.45">
      <c r="A3" s="147" t="s">
        <v>76</v>
      </c>
      <c r="B3" s="147"/>
      <c r="C3" s="147"/>
    </row>
    <row r="4" spans="1:3" ht="80.45" customHeight="1" x14ac:dyDescent="0.6">
      <c r="A4" s="147" t="s">
        <v>79</v>
      </c>
      <c r="B4" s="148"/>
      <c r="C4" s="148"/>
    </row>
    <row r="5" spans="1:3" ht="30.2" customHeight="1" x14ac:dyDescent="0.5">
      <c r="A5" s="149"/>
      <c r="B5" s="149"/>
      <c r="C5" s="149"/>
    </row>
    <row r="6" spans="1:3" ht="30.2" customHeight="1" x14ac:dyDescent="0.45">
      <c r="A6" s="30" t="s">
        <v>48</v>
      </c>
    </row>
    <row r="7" spans="1:3" ht="54" customHeight="1" x14ac:dyDescent="0.45">
      <c r="A7" s="143" t="s">
        <v>49</v>
      </c>
      <c r="B7" s="144"/>
      <c r="C7" s="144"/>
    </row>
    <row r="9" spans="1:3" x14ac:dyDescent="0.45">
      <c r="A9" s="31" t="s">
        <v>50</v>
      </c>
      <c r="B9" s="31" t="s">
        <v>51</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9">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703125" style="1" customWidth="1"/>
    <col min="8" max="16384" width="11.41015625" style="1"/>
  </cols>
  <sheetData>
    <row r="1" spans="1:8" x14ac:dyDescent="0.5">
      <c r="A1" s="1" t="s">
        <v>20</v>
      </c>
      <c r="H1" s="58">
        <f>COUNTA(A2:G38)</f>
        <v>0</v>
      </c>
    </row>
    <row r="2" spans="1:8" x14ac:dyDescent="0.5">
      <c r="A2" s="188"/>
      <c r="B2" s="188"/>
      <c r="C2" s="188"/>
      <c r="D2" s="188"/>
      <c r="E2" s="188"/>
      <c r="F2" s="188"/>
      <c r="G2" s="188"/>
    </row>
    <row r="3" spans="1:8" x14ac:dyDescent="0.5">
      <c r="A3" s="188"/>
      <c r="B3" s="188"/>
      <c r="C3" s="188"/>
      <c r="D3" s="188"/>
      <c r="E3" s="188"/>
      <c r="F3" s="188"/>
      <c r="G3" s="188"/>
    </row>
    <row r="4" spans="1:8" x14ac:dyDescent="0.5">
      <c r="A4" s="188"/>
      <c r="B4" s="188"/>
      <c r="C4" s="188"/>
      <c r="D4" s="188"/>
      <c r="E4" s="188"/>
      <c r="F4" s="188"/>
      <c r="G4" s="188"/>
    </row>
    <row r="5" spans="1:8" x14ac:dyDescent="0.5">
      <c r="A5" s="188"/>
      <c r="B5" s="188"/>
      <c r="C5" s="188"/>
      <c r="D5" s="188"/>
      <c r="E5" s="188"/>
      <c r="F5" s="188"/>
      <c r="G5" s="188"/>
    </row>
    <row r="6" spans="1:8" x14ac:dyDescent="0.5">
      <c r="A6" s="188"/>
      <c r="B6" s="188"/>
      <c r="C6" s="188"/>
      <c r="D6" s="188"/>
      <c r="E6" s="188"/>
      <c r="F6" s="188"/>
      <c r="G6" s="188"/>
    </row>
    <row r="7" spans="1:8" x14ac:dyDescent="0.5">
      <c r="A7" s="188"/>
      <c r="B7" s="188"/>
      <c r="C7" s="188"/>
      <c r="D7" s="188"/>
      <c r="E7" s="188"/>
      <c r="F7" s="188"/>
      <c r="G7" s="188"/>
    </row>
    <row r="8" spans="1:8" x14ac:dyDescent="0.5">
      <c r="A8" s="188"/>
      <c r="B8" s="188"/>
      <c r="C8" s="188"/>
      <c r="D8" s="188"/>
      <c r="E8" s="188"/>
      <c r="F8" s="188"/>
      <c r="G8" s="188"/>
    </row>
    <row r="9" spans="1:8" x14ac:dyDescent="0.5">
      <c r="A9" s="188"/>
      <c r="B9" s="188"/>
      <c r="C9" s="188"/>
      <c r="D9" s="188"/>
      <c r="E9" s="188"/>
      <c r="F9" s="188"/>
      <c r="G9" s="188"/>
    </row>
    <row r="10" spans="1:8" x14ac:dyDescent="0.5">
      <c r="A10" s="188"/>
      <c r="B10" s="188"/>
      <c r="C10" s="188"/>
      <c r="D10" s="188"/>
      <c r="E10" s="188"/>
      <c r="F10" s="188"/>
      <c r="G10" s="188"/>
    </row>
    <row r="11" spans="1:8" x14ac:dyDescent="0.5">
      <c r="A11" s="188"/>
      <c r="B11" s="188"/>
      <c r="C11" s="188"/>
      <c r="D11" s="188"/>
      <c r="E11" s="188"/>
      <c r="F11" s="188"/>
      <c r="G11" s="188"/>
    </row>
    <row r="12" spans="1:8" x14ac:dyDescent="0.5">
      <c r="A12" s="188"/>
      <c r="B12" s="188"/>
      <c r="C12" s="188"/>
      <c r="D12" s="188"/>
      <c r="E12" s="188"/>
      <c r="F12" s="188"/>
      <c r="G12" s="188"/>
    </row>
    <row r="13" spans="1:8" x14ac:dyDescent="0.5">
      <c r="A13" s="188"/>
      <c r="B13" s="188"/>
      <c r="C13" s="188"/>
      <c r="D13" s="188"/>
      <c r="E13" s="188"/>
      <c r="F13" s="188"/>
      <c r="G13" s="188"/>
    </row>
    <row r="14" spans="1:8" x14ac:dyDescent="0.5">
      <c r="A14" s="188"/>
      <c r="B14" s="188"/>
      <c r="C14" s="188"/>
      <c r="D14" s="188"/>
      <c r="E14" s="188"/>
      <c r="F14" s="188"/>
      <c r="G14" s="188"/>
    </row>
    <row r="15" spans="1:8" x14ac:dyDescent="0.5">
      <c r="A15" s="188"/>
      <c r="B15" s="188"/>
      <c r="C15" s="188"/>
      <c r="D15" s="188"/>
      <c r="E15" s="188"/>
      <c r="F15" s="188"/>
      <c r="G15" s="188"/>
    </row>
    <row r="16" spans="1:8" x14ac:dyDescent="0.5">
      <c r="A16" s="188"/>
      <c r="B16" s="188"/>
      <c r="C16" s="188"/>
      <c r="D16" s="188"/>
      <c r="E16" s="188"/>
      <c r="F16" s="188"/>
      <c r="G16" s="188"/>
    </row>
    <row r="17" spans="1:7" x14ac:dyDescent="0.5">
      <c r="A17" s="188"/>
      <c r="B17" s="188"/>
      <c r="C17" s="188"/>
      <c r="D17" s="188"/>
      <c r="E17" s="188"/>
      <c r="F17" s="188"/>
      <c r="G17" s="188"/>
    </row>
    <row r="18" spans="1:7" x14ac:dyDescent="0.5">
      <c r="A18" s="188"/>
      <c r="B18" s="188"/>
      <c r="C18" s="188"/>
      <c r="D18" s="188"/>
      <c r="E18" s="188"/>
      <c r="F18" s="188"/>
      <c r="G18" s="188"/>
    </row>
    <row r="19" spans="1:7" x14ac:dyDescent="0.5">
      <c r="A19" s="188"/>
      <c r="B19" s="188"/>
      <c r="C19" s="188"/>
      <c r="D19" s="188"/>
      <c r="E19" s="188"/>
      <c r="F19" s="188"/>
      <c r="G19" s="188"/>
    </row>
    <row r="20" spans="1:7" x14ac:dyDescent="0.5">
      <c r="A20" s="188"/>
      <c r="B20" s="188"/>
      <c r="C20" s="188"/>
      <c r="D20" s="188"/>
      <c r="E20" s="188"/>
      <c r="F20" s="188"/>
      <c r="G20" s="188"/>
    </row>
    <row r="21" spans="1:7" x14ac:dyDescent="0.5">
      <c r="A21" s="188"/>
      <c r="B21" s="188"/>
      <c r="C21" s="188"/>
      <c r="D21" s="188"/>
      <c r="E21" s="188"/>
      <c r="F21" s="188"/>
      <c r="G21" s="188"/>
    </row>
    <row r="22" spans="1:7" x14ac:dyDescent="0.5">
      <c r="A22" s="188"/>
      <c r="B22" s="188"/>
      <c r="C22" s="188"/>
      <c r="D22" s="188"/>
      <c r="E22" s="188"/>
      <c r="F22" s="188"/>
      <c r="G22" s="188"/>
    </row>
    <row r="23" spans="1:7" x14ac:dyDescent="0.5">
      <c r="A23" s="188"/>
      <c r="B23" s="188"/>
      <c r="C23" s="188"/>
      <c r="D23" s="188"/>
      <c r="E23" s="188"/>
      <c r="F23" s="188"/>
      <c r="G23" s="188"/>
    </row>
    <row r="24" spans="1:7" x14ac:dyDescent="0.5">
      <c r="A24" s="188"/>
      <c r="B24" s="188"/>
      <c r="C24" s="188"/>
      <c r="D24" s="188"/>
      <c r="E24" s="188"/>
      <c r="F24" s="188"/>
      <c r="G24" s="188"/>
    </row>
    <row r="25" spans="1:7" x14ac:dyDescent="0.5">
      <c r="A25" s="188"/>
      <c r="B25" s="188"/>
      <c r="C25" s="188"/>
      <c r="D25" s="188"/>
      <c r="E25" s="188"/>
      <c r="F25" s="188"/>
      <c r="G25" s="188"/>
    </row>
    <row r="26" spans="1:7" x14ac:dyDescent="0.5">
      <c r="A26" s="188"/>
      <c r="B26" s="188"/>
      <c r="C26" s="188"/>
      <c r="D26" s="188"/>
      <c r="E26" s="188"/>
      <c r="F26" s="188"/>
      <c r="G26" s="188"/>
    </row>
    <row r="27" spans="1:7" x14ac:dyDescent="0.5">
      <c r="A27" s="188"/>
      <c r="B27" s="188"/>
      <c r="C27" s="188"/>
      <c r="D27" s="188"/>
      <c r="E27" s="188"/>
      <c r="F27" s="188"/>
      <c r="G27" s="188"/>
    </row>
    <row r="28" spans="1:7" x14ac:dyDescent="0.5">
      <c r="A28" s="188"/>
      <c r="B28" s="188"/>
      <c r="C28" s="188"/>
      <c r="D28" s="188"/>
      <c r="E28" s="188"/>
      <c r="F28" s="188"/>
      <c r="G28" s="188"/>
    </row>
    <row r="29" spans="1:7" x14ac:dyDescent="0.5">
      <c r="A29" s="188"/>
      <c r="B29" s="188"/>
      <c r="C29" s="188"/>
      <c r="D29" s="188"/>
      <c r="E29" s="188"/>
      <c r="F29" s="188"/>
      <c r="G29" s="188"/>
    </row>
    <row r="30" spans="1:7" x14ac:dyDescent="0.5">
      <c r="A30" s="188"/>
      <c r="B30" s="188"/>
      <c r="C30" s="188"/>
      <c r="D30" s="188"/>
      <c r="E30" s="188"/>
      <c r="F30" s="188"/>
      <c r="G30" s="188"/>
    </row>
    <row r="31" spans="1:7" x14ac:dyDescent="0.5">
      <c r="A31" s="188"/>
      <c r="B31" s="188"/>
      <c r="C31" s="188"/>
      <c r="D31" s="188"/>
      <c r="E31" s="188"/>
      <c r="F31" s="188"/>
      <c r="G31" s="188"/>
    </row>
    <row r="32" spans="1:7" x14ac:dyDescent="0.5">
      <c r="A32" s="188"/>
      <c r="B32" s="188"/>
      <c r="C32" s="188"/>
      <c r="D32" s="188"/>
      <c r="E32" s="188"/>
      <c r="F32" s="188"/>
      <c r="G32" s="188"/>
    </row>
    <row r="33" spans="1:7" x14ac:dyDescent="0.5">
      <c r="A33" s="188"/>
      <c r="B33" s="188"/>
      <c r="C33" s="188"/>
      <c r="D33" s="188"/>
      <c r="E33" s="188"/>
      <c r="F33" s="188"/>
      <c r="G33" s="188"/>
    </row>
    <row r="34" spans="1:7" x14ac:dyDescent="0.5">
      <c r="A34" s="188"/>
      <c r="B34" s="188"/>
      <c r="C34" s="188"/>
      <c r="D34" s="188"/>
      <c r="E34" s="188"/>
      <c r="F34" s="188"/>
      <c r="G34" s="188"/>
    </row>
    <row r="35" spans="1:7" x14ac:dyDescent="0.5">
      <c r="A35" s="188"/>
      <c r="B35" s="188"/>
      <c r="C35" s="188"/>
      <c r="D35" s="188"/>
      <c r="E35" s="188"/>
      <c r="F35" s="188"/>
      <c r="G35" s="188"/>
    </row>
    <row r="36" spans="1:7" x14ac:dyDescent="0.5">
      <c r="A36" s="188"/>
      <c r="B36" s="188"/>
      <c r="C36" s="188"/>
      <c r="D36" s="188"/>
      <c r="E36" s="188"/>
      <c r="F36" s="188"/>
      <c r="G36" s="188"/>
    </row>
    <row r="37" spans="1:7" x14ac:dyDescent="0.5">
      <c r="A37" s="188"/>
      <c r="B37" s="188"/>
      <c r="C37" s="188"/>
      <c r="D37" s="188"/>
      <c r="E37" s="188"/>
      <c r="F37" s="188"/>
      <c r="G37" s="188"/>
    </row>
    <row r="38" spans="1:7" x14ac:dyDescent="0.5">
      <c r="A38" s="188"/>
      <c r="B38" s="188"/>
      <c r="C38" s="188"/>
      <c r="D38" s="188"/>
      <c r="E38" s="188"/>
      <c r="F38" s="188"/>
      <c r="G38" s="188"/>
    </row>
  </sheetData>
  <sheetProtection algorithmName="SHA-512" hashValue="5KyVr1XgkzeryLrmGnOQx5lO5+PNvmQ8/r6CkC/FzVlEZM6DZlbA97W+fj9KAZc8PqYmpBigobT23HQDHoEbHg==" saltValue="MwdVxx/zITM3uFhzMpxEWQ==" spinCount="100000" sheet="1" objects="1" scenarios="1"/>
  <mergeCells count="37">
    <mergeCell ref="A14:G14"/>
    <mergeCell ref="A15:G15"/>
    <mergeCell ref="A6:G6"/>
    <mergeCell ref="A7:G7"/>
    <mergeCell ref="A2:G2"/>
    <mergeCell ref="A3:G3"/>
    <mergeCell ref="A4:G4"/>
    <mergeCell ref="A5:G5"/>
    <mergeCell ref="A8:G8"/>
    <mergeCell ref="A9:G9"/>
    <mergeCell ref="A10:G10"/>
    <mergeCell ref="A11:G11"/>
    <mergeCell ref="A12:G12"/>
    <mergeCell ref="A13:G13"/>
    <mergeCell ref="A33:G33"/>
    <mergeCell ref="A24:G24"/>
    <mergeCell ref="A25:G25"/>
    <mergeCell ref="A26:G26"/>
    <mergeCell ref="A27:G27"/>
    <mergeCell ref="A28:G28"/>
    <mergeCell ref="A29:G29"/>
    <mergeCell ref="A30:G30"/>
    <mergeCell ref="A31:G31"/>
    <mergeCell ref="A38:G38"/>
    <mergeCell ref="A34:G34"/>
    <mergeCell ref="A35:G35"/>
    <mergeCell ref="A36:G36"/>
    <mergeCell ref="A37:G37"/>
    <mergeCell ref="A16:G16"/>
    <mergeCell ref="A17:G17"/>
    <mergeCell ref="A18:G18"/>
    <mergeCell ref="A19:G19"/>
    <mergeCell ref="A32:G32"/>
    <mergeCell ref="A20:G20"/>
    <mergeCell ref="A21:G21"/>
    <mergeCell ref="A22:G22"/>
    <mergeCell ref="A23:G2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2"/>
  <sheetViews>
    <sheetView topLeftCell="A12" zoomScaleNormal="100" workbookViewId="0">
      <selection activeCell="D28" sqref="D28"/>
    </sheetView>
  </sheetViews>
  <sheetFormatPr baseColWidth="10" defaultColWidth="11.41015625" defaultRowHeight="15.35" x14ac:dyDescent="0.5"/>
  <cols>
    <col min="1" max="1" width="13.1171875" style="84" customWidth="1"/>
    <col min="2" max="2" width="55.1171875" style="105" customWidth="1"/>
    <col min="3" max="16384" width="11.41015625" style="84"/>
  </cols>
  <sheetData>
    <row r="1" spans="1:3" x14ac:dyDescent="0.5">
      <c r="A1" s="90" t="s">
        <v>255</v>
      </c>
      <c r="B1" s="101">
        <v>30</v>
      </c>
      <c r="C1" s="84">
        <f>MAX($A$3:$A$32)-1</f>
        <v>29</v>
      </c>
    </row>
    <row r="2" spans="1:3" x14ac:dyDescent="0.5">
      <c r="A2" s="87" t="s">
        <v>34</v>
      </c>
      <c r="B2" s="102" t="s">
        <v>35</v>
      </c>
      <c r="C2" s="84" t="s">
        <v>36</v>
      </c>
    </row>
    <row r="3" spans="1:3" x14ac:dyDescent="0.5">
      <c r="A3" s="84">
        <v>1</v>
      </c>
      <c r="B3" s="103" t="s">
        <v>256</v>
      </c>
      <c r="C3" s="104"/>
    </row>
    <row r="4" spans="1:3" x14ac:dyDescent="0.5">
      <c r="A4" s="84">
        <v>2</v>
      </c>
      <c r="B4" s="103" t="s">
        <v>257</v>
      </c>
      <c r="C4" s="104" t="s">
        <v>38</v>
      </c>
    </row>
    <row r="5" spans="1:3" x14ac:dyDescent="0.5">
      <c r="A5" s="84">
        <v>3</v>
      </c>
      <c r="B5" s="103" t="s">
        <v>258</v>
      </c>
      <c r="C5" s="104"/>
    </row>
    <row r="6" spans="1:3" x14ac:dyDescent="0.5">
      <c r="A6" s="84">
        <v>4</v>
      </c>
      <c r="B6" s="103" t="s">
        <v>259</v>
      </c>
      <c r="C6" s="104"/>
    </row>
    <row r="7" spans="1:3" ht="28" x14ac:dyDescent="0.5">
      <c r="A7" s="84">
        <v>5</v>
      </c>
      <c r="B7" s="103" t="s">
        <v>260</v>
      </c>
      <c r="C7" s="104"/>
    </row>
    <row r="8" spans="1:3" x14ac:dyDescent="0.5">
      <c r="A8" s="84">
        <v>6</v>
      </c>
      <c r="B8" s="103" t="s">
        <v>261</v>
      </c>
      <c r="C8" s="104"/>
    </row>
    <row r="9" spans="1:3" x14ac:dyDescent="0.5">
      <c r="A9" s="84">
        <v>7</v>
      </c>
      <c r="B9" s="103" t="s">
        <v>262</v>
      </c>
      <c r="C9" s="104"/>
    </row>
    <row r="10" spans="1:3" x14ac:dyDescent="0.5">
      <c r="A10" s="84">
        <v>8</v>
      </c>
      <c r="B10" s="103" t="s">
        <v>263</v>
      </c>
      <c r="C10" s="104"/>
    </row>
    <row r="11" spans="1:3" x14ac:dyDescent="0.5">
      <c r="A11" s="84">
        <v>9</v>
      </c>
      <c r="B11" s="103" t="s">
        <v>264</v>
      </c>
      <c r="C11" s="104"/>
    </row>
    <row r="12" spans="1:3" x14ac:dyDescent="0.5">
      <c r="A12" s="84">
        <v>10</v>
      </c>
      <c r="B12" s="103" t="s">
        <v>265</v>
      </c>
      <c r="C12" s="104"/>
    </row>
    <row r="13" spans="1:3" x14ac:dyDescent="0.5">
      <c r="A13" s="84">
        <v>11</v>
      </c>
      <c r="B13" s="103" t="s">
        <v>266</v>
      </c>
      <c r="C13" s="104"/>
    </row>
    <row r="14" spans="1:3" x14ac:dyDescent="0.5">
      <c r="A14" s="84">
        <v>12</v>
      </c>
      <c r="B14" s="103" t="s">
        <v>267</v>
      </c>
      <c r="C14" s="104"/>
    </row>
    <row r="15" spans="1:3" x14ac:dyDescent="0.5">
      <c r="A15" s="84">
        <v>13</v>
      </c>
      <c r="B15" s="103" t="s">
        <v>268</v>
      </c>
      <c r="C15" s="104"/>
    </row>
    <row r="16" spans="1:3" x14ac:dyDescent="0.5">
      <c r="A16" s="84">
        <v>14</v>
      </c>
      <c r="B16" s="103" t="s">
        <v>269</v>
      </c>
      <c r="C16" s="104"/>
    </row>
    <row r="17" spans="1:3" x14ac:dyDescent="0.5">
      <c r="A17" s="84">
        <v>15</v>
      </c>
      <c r="B17" s="103" t="s">
        <v>270</v>
      </c>
      <c r="C17" s="104"/>
    </row>
    <row r="18" spans="1:3" x14ac:dyDescent="0.5">
      <c r="A18" s="84">
        <v>16</v>
      </c>
      <c r="B18" s="103" t="s">
        <v>271</v>
      </c>
      <c r="C18" s="104"/>
    </row>
    <row r="19" spans="1:3" x14ac:dyDescent="0.5">
      <c r="A19" s="84">
        <v>17</v>
      </c>
      <c r="B19" s="103" t="s">
        <v>272</v>
      </c>
      <c r="C19" s="104"/>
    </row>
    <row r="20" spans="1:3" ht="28" x14ac:dyDescent="0.5">
      <c r="A20" s="84">
        <v>18</v>
      </c>
      <c r="B20" s="103" t="s">
        <v>273</v>
      </c>
      <c r="C20" s="104"/>
    </row>
    <row r="21" spans="1:3" x14ac:dyDescent="0.5">
      <c r="A21" s="84">
        <v>19</v>
      </c>
      <c r="B21" s="103" t="s">
        <v>274</v>
      </c>
      <c r="C21" s="104"/>
    </row>
    <row r="22" spans="1:3" ht="28" x14ac:dyDescent="0.5">
      <c r="A22" s="84">
        <v>20</v>
      </c>
      <c r="B22" s="103" t="s">
        <v>275</v>
      </c>
      <c r="C22" s="104"/>
    </row>
    <row r="23" spans="1:3" x14ac:dyDescent="0.5">
      <c r="A23" s="84">
        <v>21</v>
      </c>
      <c r="B23" s="103" t="s">
        <v>276</v>
      </c>
      <c r="C23" s="104"/>
    </row>
    <row r="24" spans="1:3" ht="28" x14ac:dyDescent="0.5">
      <c r="A24" s="84">
        <v>22</v>
      </c>
      <c r="B24" s="103" t="s">
        <v>277</v>
      </c>
      <c r="C24" s="104"/>
    </row>
    <row r="25" spans="1:3" x14ac:dyDescent="0.5">
      <c r="A25" s="84">
        <v>23</v>
      </c>
      <c r="B25" s="103" t="s">
        <v>278</v>
      </c>
      <c r="C25" s="104"/>
    </row>
    <row r="26" spans="1:3" ht="28" x14ac:dyDescent="0.5">
      <c r="A26" s="84">
        <v>24</v>
      </c>
      <c r="B26" s="103" t="s">
        <v>312</v>
      </c>
      <c r="C26" s="104"/>
    </row>
    <row r="27" spans="1:3" x14ac:dyDescent="0.5">
      <c r="A27" s="84">
        <v>25</v>
      </c>
      <c r="B27" s="103" t="s">
        <v>279</v>
      </c>
      <c r="C27" s="104"/>
    </row>
    <row r="28" spans="1:3" x14ac:dyDescent="0.5">
      <c r="A28" s="84">
        <v>26</v>
      </c>
      <c r="B28" s="103" t="s">
        <v>280</v>
      </c>
      <c r="C28" s="104"/>
    </row>
    <row r="29" spans="1:3" ht="28" x14ac:dyDescent="0.5">
      <c r="A29" s="84">
        <v>27</v>
      </c>
      <c r="B29" s="103" t="s">
        <v>350</v>
      </c>
      <c r="C29" s="104"/>
    </row>
    <row r="30" spans="1:3" x14ac:dyDescent="0.5">
      <c r="A30" s="84">
        <v>28</v>
      </c>
      <c r="B30" s="103" t="s">
        <v>351</v>
      </c>
      <c r="C30" s="104"/>
    </row>
    <row r="31" spans="1:3" x14ac:dyDescent="0.5">
      <c r="A31" s="84">
        <v>29</v>
      </c>
      <c r="B31" s="102" t="s">
        <v>6</v>
      </c>
      <c r="C31" s="89"/>
    </row>
    <row r="32" spans="1:3" x14ac:dyDescent="0.5">
      <c r="A32" s="84">
        <v>30</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2"/>
  <sheetViews>
    <sheetView topLeftCell="A4" workbookViewId="0">
      <selection activeCell="D28" sqref="D28"/>
    </sheetView>
  </sheetViews>
  <sheetFormatPr baseColWidth="10" defaultColWidth="11.41015625" defaultRowHeight="15.35" x14ac:dyDescent="0.5"/>
  <cols>
    <col min="1" max="1" width="13.1171875" style="84" customWidth="1"/>
    <col min="2" max="2" width="55.1171875" style="105" customWidth="1"/>
    <col min="3" max="16384" width="11.41015625" style="84"/>
  </cols>
  <sheetData>
    <row r="1" spans="1:3" x14ac:dyDescent="0.5">
      <c r="A1" s="90" t="s">
        <v>255</v>
      </c>
      <c r="B1" s="101">
        <v>30</v>
      </c>
      <c r="C1" s="84">
        <f>MAX($A$3:$A$32)-1</f>
        <v>29</v>
      </c>
    </row>
    <row r="2" spans="1:3" x14ac:dyDescent="0.5">
      <c r="A2" s="87" t="s">
        <v>34</v>
      </c>
      <c r="B2" s="102" t="s">
        <v>35</v>
      </c>
      <c r="C2" s="84" t="s">
        <v>36</v>
      </c>
    </row>
    <row r="3" spans="1:3" x14ac:dyDescent="0.5">
      <c r="A3" s="84">
        <v>1</v>
      </c>
      <c r="B3" s="103" t="s">
        <v>256</v>
      </c>
      <c r="C3" s="104"/>
    </row>
    <row r="4" spans="1:3" x14ac:dyDescent="0.5">
      <c r="A4" s="84">
        <v>2</v>
      </c>
      <c r="B4" s="103" t="s">
        <v>257</v>
      </c>
      <c r="C4" s="104" t="s">
        <v>38</v>
      </c>
    </row>
    <row r="5" spans="1:3" x14ac:dyDescent="0.5">
      <c r="A5" s="84">
        <v>3</v>
      </c>
      <c r="B5" s="103" t="s">
        <v>258</v>
      </c>
      <c r="C5" s="104"/>
    </row>
    <row r="6" spans="1:3" x14ac:dyDescent="0.5">
      <c r="A6" s="84">
        <v>4</v>
      </c>
      <c r="B6" s="103" t="s">
        <v>259</v>
      </c>
      <c r="C6" s="104"/>
    </row>
    <row r="7" spans="1:3" ht="28" x14ac:dyDescent="0.5">
      <c r="A7" s="84">
        <v>5</v>
      </c>
      <c r="B7" s="103" t="s">
        <v>260</v>
      </c>
      <c r="C7" s="104"/>
    </row>
    <row r="8" spans="1:3" x14ac:dyDescent="0.5">
      <c r="A8" s="84">
        <v>6</v>
      </c>
      <c r="B8" s="103" t="s">
        <v>261</v>
      </c>
      <c r="C8" s="104"/>
    </row>
    <row r="9" spans="1:3" x14ac:dyDescent="0.5">
      <c r="A9" s="84">
        <v>7</v>
      </c>
      <c r="B9" s="103" t="s">
        <v>262</v>
      </c>
      <c r="C9" s="104"/>
    </row>
    <row r="10" spans="1:3" x14ac:dyDescent="0.5">
      <c r="A10" s="84">
        <v>8</v>
      </c>
      <c r="B10" s="103" t="s">
        <v>263</v>
      </c>
      <c r="C10" s="104"/>
    </row>
    <row r="11" spans="1:3" x14ac:dyDescent="0.5">
      <c r="A11" s="84">
        <v>9</v>
      </c>
      <c r="B11" s="103" t="s">
        <v>264</v>
      </c>
      <c r="C11" s="104"/>
    </row>
    <row r="12" spans="1:3" x14ac:dyDescent="0.5">
      <c r="A12" s="84">
        <v>10</v>
      </c>
      <c r="B12" s="103" t="s">
        <v>265</v>
      </c>
      <c r="C12" s="104"/>
    </row>
    <row r="13" spans="1:3" x14ac:dyDescent="0.5">
      <c r="A13" s="84">
        <v>11</v>
      </c>
      <c r="B13" s="103" t="s">
        <v>266</v>
      </c>
      <c r="C13" s="104"/>
    </row>
    <row r="14" spans="1:3" x14ac:dyDescent="0.5">
      <c r="A14" s="84">
        <v>12</v>
      </c>
      <c r="B14" s="103" t="s">
        <v>267</v>
      </c>
      <c r="C14" s="104"/>
    </row>
    <row r="15" spans="1:3" x14ac:dyDescent="0.5">
      <c r="A15" s="84">
        <v>13</v>
      </c>
      <c r="B15" s="103" t="s">
        <v>268</v>
      </c>
      <c r="C15" s="104"/>
    </row>
    <row r="16" spans="1:3" x14ac:dyDescent="0.5">
      <c r="A16" s="84">
        <v>14</v>
      </c>
      <c r="B16" s="103" t="s">
        <v>269</v>
      </c>
      <c r="C16" s="104"/>
    </row>
    <row r="17" spans="1:3" x14ac:dyDescent="0.5">
      <c r="A17" s="84">
        <v>15</v>
      </c>
      <c r="B17" s="103" t="s">
        <v>270</v>
      </c>
      <c r="C17" s="104"/>
    </row>
    <row r="18" spans="1:3" x14ac:dyDescent="0.5">
      <c r="A18" s="84">
        <v>16</v>
      </c>
      <c r="B18" s="103" t="s">
        <v>271</v>
      </c>
      <c r="C18" s="104"/>
    </row>
    <row r="19" spans="1:3" x14ac:dyDescent="0.5">
      <c r="A19" s="84">
        <v>17</v>
      </c>
      <c r="B19" s="103" t="s">
        <v>272</v>
      </c>
      <c r="C19" s="104"/>
    </row>
    <row r="20" spans="1:3" ht="28" x14ac:dyDescent="0.5">
      <c r="A20" s="84">
        <v>18</v>
      </c>
      <c r="B20" s="103" t="s">
        <v>273</v>
      </c>
      <c r="C20" s="104"/>
    </row>
    <row r="21" spans="1:3" x14ac:dyDescent="0.5">
      <c r="A21" s="84">
        <v>19</v>
      </c>
      <c r="B21" s="103" t="s">
        <v>274</v>
      </c>
      <c r="C21" s="104"/>
    </row>
    <row r="22" spans="1:3" ht="28" x14ac:dyDescent="0.5">
      <c r="A22" s="84">
        <v>20</v>
      </c>
      <c r="B22" s="103" t="s">
        <v>275</v>
      </c>
      <c r="C22" s="104"/>
    </row>
    <row r="23" spans="1:3" x14ac:dyDescent="0.5">
      <c r="A23" s="84">
        <v>21</v>
      </c>
      <c r="B23" s="103" t="s">
        <v>276</v>
      </c>
      <c r="C23" s="104"/>
    </row>
    <row r="24" spans="1:3" ht="28" x14ac:dyDescent="0.5">
      <c r="A24" s="84">
        <v>22</v>
      </c>
      <c r="B24" s="103" t="s">
        <v>277</v>
      </c>
      <c r="C24" s="104"/>
    </row>
    <row r="25" spans="1:3" x14ac:dyDescent="0.5">
      <c r="A25" s="84">
        <v>23</v>
      </c>
      <c r="B25" s="103" t="s">
        <v>278</v>
      </c>
      <c r="C25" s="104"/>
    </row>
    <row r="26" spans="1:3" ht="28" x14ac:dyDescent="0.5">
      <c r="A26" s="84">
        <v>24</v>
      </c>
      <c r="B26" s="103" t="s">
        <v>312</v>
      </c>
      <c r="C26" s="104"/>
    </row>
    <row r="27" spans="1:3" x14ac:dyDescent="0.5">
      <c r="A27" s="84">
        <v>25</v>
      </c>
      <c r="B27" s="103" t="s">
        <v>279</v>
      </c>
      <c r="C27" s="104"/>
    </row>
    <row r="28" spans="1:3" x14ac:dyDescent="0.5">
      <c r="A28" s="84">
        <v>26</v>
      </c>
      <c r="B28" s="103" t="s">
        <v>280</v>
      </c>
      <c r="C28" s="104"/>
    </row>
    <row r="29" spans="1:3" ht="28" x14ac:dyDescent="0.5">
      <c r="A29" s="84">
        <v>27</v>
      </c>
      <c r="B29" s="103" t="s">
        <v>350</v>
      </c>
      <c r="C29" s="104"/>
    </row>
    <row r="30" spans="1:3" x14ac:dyDescent="0.5">
      <c r="A30" s="84">
        <v>28</v>
      </c>
      <c r="B30" s="103" t="s">
        <v>351</v>
      </c>
      <c r="C30" s="104"/>
    </row>
    <row r="31" spans="1:3" x14ac:dyDescent="0.5">
      <c r="A31" s="84">
        <v>29</v>
      </c>
      <c r="B31" s="102" t="s">
        <v>6</v>
      </c>
      <c r="C31" s="89"/>
    </row>
    <row r="32" spans="1:3" x14ac:dyDescent="0.5">
      <c r="A32" s="84">
        <v>30</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0"/>
  <sheetViews>
    <sheetView topLeftCell="A6" workbookViewId="0">
      <selection activeCell="D28" sqref="D28"/>
    </sheetView>
  </sheetViews>
  <sheetFormatPr baseColWidth="10" defaultColWidth="11.5859375" defaultRowHeight="14" x14ac:dyDescent="0.45"/>
  <cols>
    <col min="1" max="1" width="11.5859375" style="65"/>
    <col min="2" max="2" width="52.29296875" style="65" customWidth="1"/>
    <col min="3" max="16384" width="11.5859375" style="65"/>
  </cols>
  <sheetData>
    <row r="1" spans="1:5" ht="15.7" thickBot="1" x14ac:dyDescent="0.55000000000000004">
      <c r="A1" s="106" t="s">
        <v>255</v>
      </c>
      <c r="B1" s="91">
        <v>19</v>
      </c>
      <c r="C1" s="84">
        <v>19</v>
      </c>
      <c r="D1" s="65">
        <v>19</v>
      </c>
      <c r="E1" s="65">
        <v>19</v>
      </c>
    </row>
    <row r="2" spans="1:5" ht="15.7" thickTop="1" x14ac:dyDescent="0.5">
      <c r="A2" s="85" t="s">
        <v>281</v>
      </c>
      <c r="B2" s="85" t="s">
        <v>282</v>
      </c>
      <c r="C2" s="84"/>
    </row>
    <row r="3" spans="1:5" x14ac:dyDescent="0.45">
      <c r="A3" s="65">
        <v>1</v>
      </c>
      <c r="B3" s="65" t="s">
        <v>283</v>
      </c>
    </row>
    <row r="4" spans="1:5" x14ac:dyDescent="0.45">
      <c r="A4" s="65">
        <v>2</v>
      </c>
      <c r="B4" s="65" t="s">
        <v>284</v>
      </c>
    </row>
    <row r="5" spans="1:5" x14ac:dyDescent="0.45">
      <c r="A5" s="65">
        <v>3</v>
      </c>
      <c r="B5" s="65" t="s">
        <v>285</v>
      </c>
    </row>
    <row r="6" spans="1:5" x14ac:dyDescent="0.45">
      <c r="A6" s="65">
        <v>4</v>
      </c>
      <c r="B6" s="65" t="s">
        <v>286</v>
      </c>
    </row>
    <row r="7" spans="1:5" x14ac:dyDescent="0.45">
      <c r="A7" s="65">
        <v>5</v>
      </c>
      <c r="B7" s="65" t="s">
        <v>314</v>
      </c>
    </row>
    <row r="8" spans="1:5" x14ac:dyDescent="0.45">
      <c r="A8" s="65">
        <v>6</v>
      </c>
      <c r="B8" s="65" t="s">
        <v>287</v>
      </c>
    </row>
    <row r="9" spans="1:5" x14ac:dyDescent="0.45">
      <c r="A9" s="65">
        <v>7</v>
      </c>
      <c r="B9" s="65" t="s">
        <v>288</v>
      </c>
    </row>
    <row r="10" spans="1:5" x14ac:dyDescent="0.45">
      <c r="A10" s="65">
        <v>8</v>
      </c>
      <c r="B10" s="65" t="s">
        <v>289</v>
      </c>
    </row>
    <row r="11" spans="1:5" x14ac:dyDescent="0.45">
      <c r="A11" s="65">
        <v>9</v>
      </c>
      <c r="B11" s="65" t="s">
        <v>290</v>
      </c>
    </row>
    <row r="12" spans="1:5" x14ac:dyDescent="0.45">
      <c r="A12" s="65">
        <v>10</v>
      </c>
      <c r="B12" s="65" t="s">
        <v>291</v>
      </c>
    </row>
    <row r="13" spans="1:5" x14ac:dyDescent="0.45">
      <c r="A13" s="65">
        <v>11</v>
      </c>
      <c r="B13" s="65" t="s">
        <v>292</v>
      </c>
    </row>
    <row r="14" spans="1:5" x14ac:dyDescent="0.45">
      <c r="A14" s="65">
        <v>12</v>
      </c>
      <c r="B14" s="65" t="s">
        <v>293</v>
      </c>
    </row>
    <row r="15" spans="1:5" x14ac:dyDescent="0.45">
      <c r="A15" s="65">
        <v>13</v>
      </c>
      <c r="B15" s="65" t="s">
        <v>294</v>
      </c>
    </row>
    <row r="16" spans="1:5" x14ac:dyDescent="0.45">
      <c r="A16" s="65">
        <v>14</v>
      </c>
      <c r="B16" s="65" t="s">
        <v>295</v>
      </c>
    </row>
    <row r="17" spans="1:5" x14ac:dyDescent="0.45">
      <c r="A17" s="65">
        <v>15</v>
      </c>
      <c r="B17" s="65" t="s">
        <v>296</v>
      </c>
    </row>
    <row r="18" spans="1:5" x14ac:dyDescent="0.45">
      <c r="A18" s="65">
        <v>16</v>
      </c>
      <c r="B18" s="65" t="s">
        <v>297</v>
      </c>
    </row>
    <row r="19" spans="1:5" x14ac:dyDescent="0.45">
      <c r="A19" s="65">
        <v>17</v>
      </c>
      <c r="B19" s="65" t="s">
        <v>298</v>
      </c>
    </row>
    <row r="20" spans="1:5" x14ac:dyDescent="0.45">
      <c r="A20" s="65">
        <v>18</v>
      </c>
      <c r="B20" s="65" t="s">
        <v>315</v>
      </c>
    </row>
    <row r="21" spans="1:5" x14ac:dyDescent="0.45">
      <c r="A21" s="65">
        <v>19</v>
      </c>
      <c r="B21" s="65" t="s">
        <v>299</v>
      </c>
    </row>
    <row r="24" spans="1:5" x14ac:dyDescent="0.45">
      <c r="B24" t="s">
        <v>300</v>
      </c>
    </row>
    <row r="25" spans="1:5" x14ac:dyDescent="0.45">
      <c r="B25" t="s">
        <v>301</v>
      </c>
    </row>
    <row r="26" spans="1:5" x14ac:dyDescent="0.45">
      <c r="B26" t="s">
        <v>302</v>
      </c>
    </row>
    <row r="27" spans="1:5" x14ac:dyDescent="0.45">
      <c r="B27" s="65" t="s">
        <v>303</v>
      </c>
    </row>
    <row r="28" spans="1:5" x14ac:dyDescent="0.45">
      <c r="B28" s="65" t="s">
        <v>304</v>
      </c>
    </row>
    <row r="31" spans="1:5" ht="15.7" thickBot="1" x14ac:dyDescent="0.55000000000000004">
      <c r="A31" s="106" t="s">
        <v>255</v>
      </c>
      <c r="B31" s="91">
        <v>18</v>
      </c>
      <c r="C31" s="84">
        <v>18</v>
      </c>
      <c r="D31" s="65">
        <v>18</v>
      </c>
      <c r="E31" s="65">
        <v>18</v>
      </c>
    </row>
    <row r="32" spans="1:5" ht="15.7" thickTop="1" x14ac:dyDescent="0.5">
      <c r="A32" s="85" t="s">
        <v>281</v>
      </c>
      <c r="B32" s="85" t="s">
        <v>282</v>
      </c>
      <c r="C32" s="84"/>
    </row>
    <row r="33" spans="1:2" x14ac:dyDescent="0.45">
      <c r="A33" s="65">
        <v>1</v>
      </c>
      <c r="B33" s="65" t="s">
        <v>283</v>
      </c>
    </row>
    <row r="34" spans="1:2" x14ac:dyDescent="0.45">
      <c r="A34" s="65">
        <v>2</v>
      </c>
      <c r="B34" s="65" t="s">
        <v>284</v>
      </c>
    </row>
    <row r="35" spans="1:2" x14ac:dyDescent="0.45">
      <c r="A35" s="65">
        <v>3</v>
      </c>
      <c r="B35" s="65" t="s">
        <v>285</v>
      </c>
    </row>
    <row r="36" spans="1:2" x14ac:dyDescent="0.45">
      <c r="A36" s="65">
        <v>4</v>
      </c>
      <c r="B36" s="65" t="s">
        <v>286</v>
      </c>
    </row>
    <row r="37" spans="1:2" x14ac:dyDescent="0.45">
      <c r="A37" s="65">
        <v>5</v>
      </c>
      <c r="B37" s="65" t="s">
        <v>314</v>
      </c>
    </row>
    <row r="38" spans="1:2" x14ac:dyDescent="0.45">
      <c r="A38" s="65">
        <v>6</v>
      </c>
      <c r="B38" s="65" t="s">
        <v>287</v>
      </c>
    </row>
    <row r="39" spans="1:2" x14ac:dyDescent="0.45">
      <c r="A39" s="65">
        <v>7</v>
      </c>
      <c r="B39" s="65" t="s">
        <v>288</v>
      </c>
    </row>
    <row r="40" spans="1:2" x14ac:dyDescent="0.45">
      <c r="A40" s="65">
        <v>8</v>
      </c>
      <c r="B40" s="65" t="s">
        <v>289</v>
      </c>
    </row>
    <row r="41" spans="1:2" x14ac:dyDescent="0.45">
      <c r="A41" s="65">
        <v>9</v>
      </c>
      <c r="B41" s="65" t="s">
        <v>290</v>
      </c>
    </row>
    <row r="42" spans="1:2" x14ac:dyDescent="0.45">
      <c r="A42" s="65">
        <v>10</v>
      </c>
      <c r="B42" s="65" t="s">
        <v>291</v>
      </c>
    </row>
    <row r="43" spans="1:2" x14ac:dyDescent="0.45">
      <c r="A43" s="65">
        <v>11</v>
      </c>
      <c r="B43" s="65" t="s">
        <v>292</v>
      </c>
    </row>
    <row r="44" spans="1:2" x14ac:dyDescent="0.45">
      <c r="A44" s="65">
        <v>12</v>
      </c>
      <c r="B44" s="65" t="s">
        <v>293</v>
      </c>
    </row>
    <row r="45" spans="1:2" x14ac:dyDescent="0.45">
      <c r="A45" s="65">
        <v>13</v>
      </c>
      <c r="B45" s="65" t="s">
        <v>294</v>
      </c>
    </row>
    <row r="46" spans="1:2" x14ac:dyDescent="0.45">
      <c r="A46" s="65">
        <v>14</v>
      </c>
      <c r="B46" s="65" t="s">
        <v>295</v>
      </c>
    </row>
    <row r="47" spans="1:2" x14ac:dyDescent="0.45">
      <c r="A47" s="65">
        <v>15</v>
      </c>
      <c r="B47" s="65" t="s">
        <v>296</v>
      </c>
    </row>
    <row r="48" spans="1:2" x14ac:dyDescent="0.45">
      <c r="A48" s="65">
        <v>16</v>
      </c>
      <c r="B48" s="65" t="s">
        <v>297</v>
      </c>
    </row>
    <row r="49" spans="1:2" x14ac:dyDescent="0.45">
      <c r="A49" s="65">
        <v>17</v>
      </c>
      <c r="B49" s="65" t="s">
        <v>298</v>
      </c>
    </row>
    <row r="50" spans="1:2" x14ac:dyDescent="0.45">
      <c r="A50" s="65">
        <v>18</v>
      </c>
      <c r="B50" s="65" t="s">
        <v>305</v>
      </c>
    </row>
  </sheetData>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5"/>
  <sheetViews>
    <sheetView workbookViewId="0">
      <selection activeCell="D28" sqref="D28"/>
    </sheetView>
  </sheetViews>
  <sheetFormatPr baseColWidth="10" defaultColWidth="11.41015625" defaultRowHeight="15.35" x14ac:dyDescent="0.5"/>
  <cols>
    <col min="1" max="1" width="13.1171875" style="64" customWidth="1"/>
    <col min="2" max="2" width="55.1171875" style="64" customWidth="1"/>
    <col min="3" max="16384" width="11.41015625" style="64"/>
  </cols>
  <sheetData>
    <row r="1" spans="1:5" ht="15.7" thickBot="1" x14ac:dyDescent="0.55000000000000004">
      <c r="A1" s="64" t="s">
        <v>250</v>
      </c>
      <c r="B1" s="97">
        <v>6</v>
      </c>
      <c r="C1" s="64">
        <f>MAX($A$3:$A$8)-1</f>
        <v>5</v>
      </c>
    </row>
    <row r="2" spans="1:5" ht="15.7" thickTop="1" x14ac:dyDescent="0.5">
      <c r="A2" s="96" t="s">
        <v>34</v>
      </c>
      <c r="B2" s="96" t="s">
        <v>35</v>
      </c>
      <c r="C2" s="64" t="s">
        <v>36</v>
      </c>
    </row>
    <row r="3" spans="1:5" ht="28" x14ac:dyDescent="0.5">
      <c r="A3" s="60">
        <v>1</v>
      </c>
      <c r="B3" s="60" t="s">
        <v>243</v>
      </c>
      <c r="C3" s="95"/>
    </row>
    <row r="4" spans="1:5" ht="28" x14ac:dyDescent="0.5">
      <c r="A4" s="60">
        <v>2</v>
      </c>
      <c r="B4" s="60" t="s">
        <v>242</v>
      </c>
      <c r="C4" s="94" t="s">
        <v>38</v>
      </c>
    </row>
    <row r="5" spans="1:5" x14ac:dyDescent="0.5">
      <c r="A5" s="60">
        <v>3</v>
      </c>
      <c r="B5" s="60" t="s">
        <v>241</v>
      </c>
      <c r="C5" s="94"/>
    </row>
    <row r="6" spans="1:5" x14ac:dyDescent="0.5">
      <c r="A6" s="60">
        <v>4</v>
      </c>
      <c r="B6" s="60" t="s">
        <v>240</v>
      </c>
      <c r="C6" s="94"/>
    </row>
    <row r="7" spans="1:5" x14ac:dyDescent="0.5">
      <c r="A7" s="60">
        <v>5</v>
      </c>
      <c r="B7" s="60" t="s">
        <v>6</v>
      </c>
    </row>
    <row r="8" spans="1:5" x14ac:dyDescent="0.5">
      <c r="A8" s="60">
        <v>6</v>
      </c>
      <c r="B8" s="60"/>
    </row>
    <row r="14" spans="1:5" x14ac:dyDescent="0.5">
      <c r="B14" s="64" t="s">
        <v>239</v>
      </c>
      <c r="C14" s="64" t="s">
        <v>238</v>
      </c>
      <c r="D14" s="64" t="s">
        <v>237</v>
      </c>
      <c r="E14" s="64" t="s">
        <v>236</v>
      </c>
    </row>
    <row r="15" spans="1:5" x14ac:dyDescent="0.5">
      <c r="A15" s="69" t="s">
        <v>235</v>
      </c>
      <c r="B15" s="68">
        <v>4</v>
      </c>
      <c r="C15" s="65">
        <v>4</v>
      </c>
      <c r="D15" s="65">
        <v>4</v>
      </c>
      <c r="E15" s="64">
        <v>4</v>
      </c>
    </row>
    <row r="16" spans="1:5" x14ac:dyDescent="0.5">
      <c r="A16" s="65">
        <v>1</v>
      </c>
      <c r="B16" s="65" t="s">
        <v>234</v>
      </c>
      <c r="C16" s="65"/>
      <c r="D16" s="65"/>
    </row>
    <row r="17" spans="1:4" x14ac:dyDescent="0.5">
      <c r="A17" s="65">
        <v>2</v>
      </c>
      <c r="B17" s="65" t="s">
        <v>233</v>
      </c>
      <c r="C17" s="65"/>
      <c r="D17" s="65"/>
    </row>
    <row r="18" spans="1:4" x14ac:dyDescent="0.5">
      <c r="A18" s="65">
        <v>3</v>
      </c>
      <c r="B18" s="65" t="s">
        <v>232</v>
      </c>
      <c r="C18" s="65"/>
      <c r="D18" s="65"/>
    </row>
    <row r="19" spans="1:4" x14ac:dyDescent="0.5">
      <c r="A19" s="65">
        <v>4</v>
      </c>
      <c r="B19" s="65" t="s">
        <v>322</v>
      </c>
      <c r="C19" s="65"/>
      <c r="D19" s="65"/>
    </row>
    <row r="20" spans="1:4" x14ac:dyDescent="0.5">
      <c r="A20" s="94"/>
      <c r="C20" s="94"/>
    </row>
    <row r="21" spans="1:4" x14ac:dyDescent="0.5">
      <c r="A21" s="94"/>
      <c r="C21" s="94"/>
    </row>
    <row r="22" spans="1:4" x14ac:dyDescent="0.5">
      <c r="A22" s="94"/>
      <c r="C22" s="94"/>
    </row>
    <row r="23" spans="1:4" x14ac:dyDescent="0.5">
      <c r="A23" s="94"/>
      <c r="C23" s="94"/>
    </row>
    <row r="24" spans="1:4" x14ac:dyDescent="0.5">
      <c r="A24" s="94"/>
      <c r="C24" s="94"/>
    </row>
    <row r="25" spans="1:4" x14ac:dyDescent="0.5">
      <c r="A25" s="94"/>
      <c r="C25" s="94"/>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workbookViewId="0">
      <selection activeCell="D28" sqref="D28"/>
    </sheetView>
  </sheetViews>
  <sheetFormatPr baseColWidth="10" defaultColWidth="11.41015625" defaultRowHeight="15.35" x14ac:dyDescent="0.5"/>
  <cols>
    <col min="1" max="1" width="13.1171875" style="84" customWidth="1"/>
    <col min="2" max="2" width="56.703125" style="84" customWidth="1"/>
    <col min="3" max="16384" width="11.41015625" style="84"/>
  </cols>
  <sheetData>
    <row r="1" spans="1:3" ht="15.7" thickBot="1" x14ac:dyDescent="0.55000000000000004">
      <c r="A1" s="84" t="s">
        <v>231</v>
      </c>
      <c r="B1" s="91">
        <v>5</v>
      </c>
      <c r="C1" s="84">
        <f>MAX($A$3:$A$7)-1</f>
        <v>4</v>
      </c>
    </row>
    <row r="2" spans="1:3" ht="15.7" thickTop="1" x14ac:dyDescent="0.5">
      <c r="A2" s="85" t="s">
        <v>34</v>
      </c>
      <c r="B2" s="85" t="s">
        <v>35</v>
      </c>
      <c r="C2" s="84" t="s">
        <v>36</v>
      </c>
    </row>
    <row r="3" spans="1:3" x14ac:dyDescent="0.5">
      <c r="A3" s="87">
        <v>1</v>
      </c>
      <c r="B3" s="88" t="s">
        <v>230</v>
      </c>
      <c r="C3" s="93"/>
    </row>
    <row r="4" spans="1:3" x14ac:dyDescent="0.5">
      <c r="A4" s="87">
        <v>2</v>
      </c>
      <c r="B4" s="88" t="s">
        <v>229</v>
      </c>
      <c r="C4" s="92" t="s">
        <v>38</v>
      </c>
    </row>
    <row r="5" spans="1:3" x14ac:dyDescent="0.5">
      <c r="A5" s="87">
        <v>3</v>
      </c>
      <c r="B5" s="88" t="s">
        <v>228</v>
      </c>
      <c r="C5" s="92"/>
    </row>
    <row r="6" spans="1:3" x14ac:dyDescent="0.5">
      <c r="A6" s="87">
        <v>4</v>
      </c>
      <c r="B6" s="87" t="s">
        <v>6</v>
      </c>
      <c r="C6" s="89"/>
    </row>
    <row r="7" spans="1:3" x14ac:dyDescent="0.5">
      <c r="A7" s="87">
        <v>5</v>
      </c>
    </row>
    <row r="21" spans="1:2" x14ac:dyDescent="0.5">
      <c r="A21" s="84" t="s">
        <v>227</v>
      </c>
      <c r="B21" s="91">
        <v>3</v>
      </c>
    </row>
    <row r="22" spans="1:2" x14ac:dyDescent="0.5">
      <c r="A22" s="84">
        <v>1</v>
      </c>
      <c r="B22" s="84" t="s">
        <v>226</v>
      </c>
    </row>
    <row r="23" spans="1:2" x14ac:dyDescent="0.5">
      <c r="A23" s="84">
        <v>2</v>
      </c>
      <c r="B23" s="84" t="s">
        <v>225</v>
      </c>
    </row>
    <row r="24" spans="1:2" x14ac:dyDescent="0.5">
      <c r="A24" s="84">
        <v>3</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
  <sheetViews>
    <sheetView workbookViewId="0">
      <selection activeCell="D28" sqref="D28"/>
    </sheetView>
  </sheetViews>
  <sheetFormatPr baseColWidth="10" defaultColWidth="11.41015625" defaultRowHeight="15.35" x14ac:dyDescent="0.5"/>
  <cols>
    <col min="1" max="1" width="13.1171875" style="84" customWidth="1"/>
    <col min="2" max="2" width="55.1171875" style="90" customWidth="1"/>
    <col min="3" max="16384" width="11.41015625" style="84"/>
  </cols>
  <sheetData>
    <row r="1" spans="1:3" ht="15.7" thickBot="1" x14ac:dyDescent="0.55000000000000004">
      <c r="A1" s="83" t="s">
        <v>222</v>
      </c>
      <c r="B1" s="68">
        <v>4</v>
      </c>
      <c r="C1" s="84">
        <f>MAX($A$3:$A$6)-1</f>
        <v>3</v>
      </c>
    </row>
    <row r="2" spans="1:3" ht="15.7" thickTop="1" x14ac:dyDescent="0.5">
      <c r="A2" s="85" t="s">
        <v>34</v>
      </c>
      <c r="B2" s="86" t="s">
        <v>35</v>
      </c>
      <c r="C2" s="84" t="s">
        <v>36</v>
      </c>
    </row>
    <row r="3" spans="1:3" x14ac:dyDescent="0.5">
      <c r="A3" s="87">
        <v>1</v>
      </c>
      <c r="B3" s="88" t="s">
        <v>223</v>
      </c>
      <c r="C3" s="89"/>
    </row>
    <row r="4" spans="1:3" ht="28" x14ac:dyDescent="0.5">
      <c r="A4" s="87">
        <v>2</v>
      </c>
      <c r="B4" s="88" t="s">
        <v>224</v>
      </c>
      <c r="C4" s="84" t="s">
        <v>38</v>
      </c>
    </row>
    <row r="5" spans="1:3" x14ac:dyDescent="0.5">
      <c r="A5" s="87">
        <v>3</v>
      </c>
      <c r="B5" s="88" t="s">
        <v>6</v>
      </c>
      <c r="C5" s="89"/>
    </row>
    <row r="6" spans="1:3" x14ac:dyDescent="0.5">
      <c r="A6" s="87">
        <v>4</v>
      </c>
      <c r="B6" s="88"/>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dimension ref="A1:C21"/>
  <sheetViews>
    <sheetView workbookViewId="0">
      <selection activeCell="D28" sqref="D28"/>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3" ht="13" thickBot="1" x14ac:dyDescent="0.45">
      <c r="A1" s="45" t="s">
        <v>81</v>
      </c>
      <c r="B1" s="46">
        <v>19</v>
      </c>
      <c r="C1" s="45">
        <f>MAX($A$3:$A$21)-1</f>
        <v>18</v>
      </c>
    </row>
    <row r="2" spans="1:3" ht="13" thickTop="1" x14ac:dyDescent="0.4">
      <c r="A2" s="47" t="s">
        <v>34</v>
      </c>
      <c r="B2" s="47" t="s">
        <v>35</v>
      </c>
      <c r="C2" s="45" t="s">
        <v>36</v>
      </c>
    </row>
    <row r="3" spans="1:3" x14ac:dyDescent="0.4">
      <c r="A3" s="43">
        <v>1</v>
      </c>
      <c r="B3" s="43" t="s">
        <v>127</v>
      </c>
      <c r="C3" s="41"/>
    </row>
    <row r="4" spans="1:3" x14ac:dyDescent="0.4">
      <c r="A4" s="43">
        <v>2</v>
      </c>
      <c r="B4" s="43" t="s">
        <v>126</v>
      </c>
      <c r="C4" s="45" t="s">
        <v>38</v>
      </c>
    </row>
    <row r="5" spans="1:3" x14ac:dyDescent="0.4">
      <c r="A5" s="43">
        <v>3</v>
      </c>
      <c r="B5" s="43" t="s">
        <v>344</v>
      </c>
      <c r="C5" s="41"/>
    </row>
    <row r="6" spans="1:3" x14ac:dyDescent="0.4">
      <c r="A6" s="43">
        <v>4</v>
      </c>
      <c r="B6" s="43" t="s">
        <v>345</v>
      </c>
      <c r="C6" s="45" t="s">
        <v>38</v>
      </c>
    </row>
    <row r="7" spans="1:3" x14ac:dyDescent="0.4">
      <c r="A7" s="43">
        <v>5</v>
      </c>
      <c r="B7" s="43" t="s">
        <v>148</v>
      </c>
      <c r="C7" s="41"/>
    </row>
    <row r="8" spans="1:3" x14ac:dyDescent="0.4">
      <c r="A8" s="43">
        <v>6</v>
      </c>
      <c r="B8" s="43" t="s">
        <v>149</v>
      </c>
      <c r="C8" s="45" t="s">
        <v>38</v>
      </c>
    </row>
    <row r="9" spans="1:3" x14ac:dyDescent="0.4">
      <c r="A9" s="43">
        <v>7</v>
      </c>
      <c r="B9" s="43" t="s">
        <v>388</v>
      </c>
      <c r="C9" s="41"/>
    </row>
    <row r="10" spans="1:3" x14ac:dyDescent="0.4">
      <c r="A10" s="43">
        <v>8</v>
      </c>
      <c r="B10" s="43" t="s">
        <v>389</v>
      </c>
      <c r="C10" s="45" t="s">
        <v>38</v>
      </c>
    </row>
    <row r="11" spans="1:3" x14ac:dyDescent="0.4">
      <c r="A11" s="43">
        <v>9</v>
      </c>
      <c r="B11" s="43" t="s">
        <v>107</v>
      </c>
      <c r="C11" s="24"/>
    </row>
    <row r="12" spans="1:3" x14ac:dyDescent="0.4">
      <c r="A12" s="43">
        <v>10</v>
      </c>
      <c r="B12" s="43" t="s">
        <v>108</v>
      </c>
      <c r="C12" s="24"/>
    </row>
    <row r="13" spans="1:3" x14ac:dyDescent="0.4">
      <c r="A13" s="43">
        <v>11</v>
      </c>
      <c r="B13" s="43" t="s">
        <v>109</v>
      </c>
      <c r="C13" s="24"/>
    </row>
    <row r="14" spans="1:3" x14ac:dyDescent="0.4">
      <c r="A14" s="43">
        <v>12</v>
      </c>
      <c r="B14" s="43" t="s">
        <v>110</v>
      </c>
      <c r="C14" s="24"/>
    </row>
    <row r="15" spans="1:3" x14ac:dyDescent="0.4">
      <c r="A15" s="43">
        <v>13</v>
      </c>
      <c r="B15" s="43" t="s">
        <v>111</v>
      </c>
      <c r="C15" s="24"/>
    </row>
    <row r="16" spans="1:3" x14ac:dyDescent="0.4">
      <c r="A16" s="43">
        <v>14</v>
      </c>
      <c r="B16" s="43" t="s">
        <v>115</v>
      </c>
      <c r="C16" s="24"/>
    </row>
    <row r="17" spans="1:3" x14ac:dyDescent="0.4">
      <c r="A17" s="43">
        <v>15</v>
      </c>
      <c r="B17" s="43" t="s">
        <v>116</v>
      </c>
      <c r="C17" s="24"/>
    </row>
    <row r="18" spans="1:3" x14ac:dyDescent="0.4">
      <c r="A18" s="43">
        <v>16</v>
      </c>
      <c r="B18" s="43" t="s">
        <v>140</v>
      </c>
      <c r="C18" s="24"/>
    </row>
    <row r="19" spans="1:3" x14ac:dyDescent="0.4">
      <c r="A19" s="43">
        <v>17</v>
      </c>
      <c r="B19" s="43" t="s">
        <v>136</v>
      </c>
      <c r="C19" s="45"/>
    </row>
    <row r="20" spans="1:3" x14ac:dyDescent="0.4">
      <c r="A20" s="43">
        <v>18</v>
      </c>
      <c r="B20" s="43" t="s">
        <v>6</v>
      </c>
      <c r="C20" s="41"/>
    </row>
    <row r="21" spans="1:3" x14ac:dyDescent="0.4">
      <c r="A21" s="43">
        <v>19</v>
      </c>
      <c r="B21" s="45"/>
      <c r="C21"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90"/>
  <sheetViews>
    <sheetView workbookViewId="0">
      <pane xSplit="1" ySplit="1" topLeftCell="B49" activePane="bottomRight" state="frozen"/>
      <selection activeCell="D28" sqref="D28"/>
      <selection pane="topRight" activeCell="D28" sqref="D28"/>
      <selection pane="bottomLeft" activeCell="D28" sqref="D28"/>
      <selection pane="bottomRight" activeCell="D28" sqref="D28"/>
    </sheetView>
  </sheetViews>
  <sheetFormatPr baseColWidth="10" defaultColWidth="11.41015625" defaultRowHeight="14" x14ac:dyDescent="0.45"/>
  <cols>
    <col min="1" max="1" width="16.41015625" style="65" bestFit="1" customWidth="1"/>
    <col min="2" max="2" width="54.41015625" style="65" bestFit="1" customWidth="1"/>
    <col min="3" max="4" width="6.703125" style="66" customWidth="1"/>
    <col min="5" max="16384" width="11.41015625" style="65"/>
  </cols>
  <sheetData>
    <row r="1" spans="1:4" x14ac:dyDescent="0.45">
      <c r="A1" s="65" t="s">
        <v>217</v>
      </c>
      <c r="B1" s="65" t="s">
        <v>216</v>
      </c>
      <c r="D1" s="66" t="s">
        <v>216</v>
      </c>
    </row>
    <row r="2" spans="1:4" x14ac:dyDescent="0.45">
      <c r="A2" s="69" t="s">
        <v>215</v>
      </c>
      <c r="B2" s="68">
        <v>8</v>
      </c>
      <c r="C2" s="67"/>
      <c r="D2" s="66">
        <f>MAX(A3:A10)-1</f>
        <v>7</v>
      </c>
    </row>
    <row r="3" spans="1:4" x14ac:dyDescent="0.45">
      <c r="A3" s="65">
        <v>1</v>
      </c>
      <c r="B3" s="65" t="s">
        <v>214</v>
      </c>
    </row>
    <row r="4" spans="1:4" x14ac:dyDescent="0.45">
      <c r="A4" s="65">
        <v>2</v>
      </c>
      <c r="B4" s="65" t="s">
        <v>213</v>
      </c>
    </row>
    <row r="5" spans="1:4" x14ac:dyDescent="0.45">
      <c r="A5" s="65">
        <v>3</v>
      </c>
      <c r="B5" s="65" t="s">
        <v>212</v>
      </c>
    </row>
    <row r="6" spans="1:4" x14ac:dyDescent="0.45">
      <c r="A6" s="65">
        <v>4</v>
      </c>
      <c r="B6" s="65" t="s">
        <v>211</v>
      </c>
    </row>
    <row r="7" spans="1:4" x14ac:dyDescent="0.45">
      <c r="A7" s="65">
        <v>5</v>
      </c>
      <c r="B7" s="65" t="s">
        <v>210</v>
      </c>
    </row>
    <row r="8" spans="1:4" x14ac:dyDescent="0.45">
      <c r="A8" s="65">
        <v>6</v>
      </c>
      <c r="B8" s="65" t="s">
        <v>209</v>
      </c>
    </row>
    <row r="9" spans="1:4" x14ac:dyDescent="0.45">
      <c r="A9" s="65">
        <v>7</v>
      </c>
      <c r="B9" s="65" t="s">
        <v>208</v>
      </c>
    </row>
    <row r="10" spans="1:4" x14ac:dyDescent="0.45">
      <c r="A10" s="65">
        <v>8</v>
      </c>
    </row>
    <row r="13" spans="1:4" x14ac:dyDescent="0.45">
      <c r="A13" s="69" t="s">
        <v>207</v>
      </c>
      <c r="B13" s="68">
        <v>15</v>
      </c>
      <c r="C13" s="67"/>
      <c r="D13" s="66">
        <f>MAX(A14:A28)-1</f>
        <v>14</v>
      </c>
    </row>
    <row r="14" spans="1:4" x14ac:dyDescent="0.45">
      <c r="A14" s="65">
        <v>1</v>
      </c>
      <c r="B14" s="65" t="s">
        <v>206</v>
      </c>
    </row>
    <row r="15" spans="1:4" x14ac:dyDescent="0.45">
      <c r="A15" s="65">
        <v>2</v>
      </c>
      <c r="B15" s="65" t="s">
        <v>205</v>
      </c>
    </row>
    <row r="16" spans="1:4" x14ac:dyDescent="0.45">
      <c r="A16" s="65">
        <v>3</v>
      </c>
      <c r="B16" s="65" t="s">
        <v>204</v>
      </c>
    </row>
    <row r="17" spans="1:4" x14ac:dyDescent="0.45">
      <c r="A17" s="65">
        <v>4</v>
      </c>
      <c r="B17" s="65" t="s">
        <v>203</v>
      </c>
    </row>
    <row r="18" spans="1:4" x14ac:dyDescent="0.45">
      <c r="A18" s="65">
        <v>5</v>
      </c>
      <c r="B18" s="65" t="s">
        <v>202</v>
      </c>
    </row>
    <row r="19" spans="1:4" x14ac:dyDescent="0.45">
      <c r="A19" s="65">
        <v>6</v>
      </c>
      <c r="B19" s="65" t="s">
        <v>201</v>
      </c>
    </row>
    <row r="20" spans="1:4" x14ac:dyDescent="0.45">
      <c r="A20" s="65">
        <v>7</v>
      </c>
      <c r="B20" s="65" t="s">
        <v>200</v>
      </c>
    </row>
    <row r="21" spans="1:4" x14ac:dyDescent="0.45">
      <c r="A21" s="65">
        <v>8</v>
      </c>
      <c r="B21" s="65" t="s">
        <v>199</v>
      </c>
    </row>
    <row r="22" spans="1:4" x14ac:dyDescent="0.45">
      <c r="A22" s="65">
        <v>9</v>
      </c>
      <c r="B22" s="65" t="s">
        <v>198</v>
      </c>
    </row>
    <row r="23" spans="1:4" x14ac:dyDescent="0.45">
      <c r="A23" s="65">
        <v>10</v>
      </c>
      <c r="B23" s="65" t="s">
        <v>197</v>
      </c>
    </row>
    <row r="24" spans="1:4" x14ac:dyDescent="0.45">
      <c r="A24" s="65">
        <v>11</v>
      </c>
      <c r="B24" s="65" t="s">
        <v>196</v>
      </c>
    </row>
    <row r="25" spans="1:4" x14ac:dyDescent="0.45">
      <c r="A25" s="65">
        <v>12</v>
      </c>
      <c r="B25" s="65" t="s">
        <v>352</v>
      </c>
    </row>
    <row r="26" spans="1:4" x14ac:dyDescent="0.45">
      <c r="A26" s="65">
        <v>13</v>
      </c>
      <c r="B26" s="65" t="s">
        <v>353</v>
      </c>
    </row>
    <row r="27" spans="1:4" x14ac:dyDescent="0.45">
      <c r="A27" s="65">
        <v>14</v>
      </c>
      <c r="B27" s="65" t="s">
        <v>195</v>
      </c>
    </row>
    <row r="28" spans="1:4" x14ac:dyDescent="0.45">
      <c r="A28" s="65">
        <v>15</v>
      </c>
    </row>
    <row r="31" spans="1:4" x14ac:dyDescent="0.45">
      <c r="A31" s="65" t="s">
        <v>194</v>
      </c>
      <c r="B31" s="68">
        <v>8</v>
      </c>
      <c r="C31" s="67"/>
      <c r="D31" s="67">
        <f>MAX(A32:A39)-1</f>
        <v>7</v>
      </c>
    </row>
    <row r="32" spans="1:4" x14ac:dyDescent="0.45">
      <c r="A32" s="65">
        <v>1</v>
      </c>
      <c r="B32" s="65" t="s">
        <v>193</v>
      </c>
    </row>
    <row r="33" spans="1:4" ht="16" x14ac:dyDescent="0.6">
      <c r="A33" s="65">
        <v>2</v>
      </c>
      <c r="B33" s="65" t="s">
        <v>192</v>
      </c>
    </row>
    <row r="34" spans="1:4" ht="16" x14ac:dyDescent="0.6">
      <c r="A34" s="65">
        <v>3</v>
      </c>
      <c r="B34" s="65" t="s">
        <v>191</v>
      </c>
    </row>
    <row r="35" spans="1:4" x14ac:dyDescent="0.45">
      <c r="A35" s="65">
        <v>4</v>
      </c>
      <c r="B35" s="65" t="s">
        <v>190</v>
      </c>
    </row>
    <row r="36" spans="1:4" ht="16" x14ac:dyDescent="0.6">
      <c r="A36" s="65">
        <v>5</v>
      </c>
      <c r="B36" s="65" t="s">
        <v>189</v>
      </c>
    </row>
    <row r="37" spans="1:4" ht="16" x14ac:dyDescent="0.6">
      <c r="A37" s="65">
        <v>6</v>
      </c>
      <c r="B37" s="65" t="s">
        <v>188</v>
      </c>
    </row>
    <row r="38" spans="1:4" x14ac:dyDescent="0.45">
      <c r="A38" s="65">
        <v>7</v>
      </c>
      <c r="B38" s="65" t="s">
        <v>187</v>
      </c>
    </row>
    <row r="39" spans="1:4" x14ac:dyDescent="0.45">
      <c r="A39" s="65">
        <v>8</v>
      </c>
    </row>
    <row r="42" spans="1:4" x14ac:dyDescent="0.45">
      <c r="A42" s="65" t="s">
        <v>186</v>
      </c>
      <c r="B42" s="68">
        <v>4</v>
      </c>
      <c r="C42" s="67"/>
      <c r="D42" s="66">
        <f>MAX(A43:A46)-1</f>
        <v>3</v>
      </c>
    </row>
    <row r="43" spans="1:4" ht="16" x14ac:dyDescent="0.6">
      <c r="A43" s="65">
        <v>1</v>
      </c>
      <c r="B43" s="65" t="s">
        <v>185</v>
      </c>
    </row>
    <row r="44" spans="1:4" x14ac:dyDescent="0.45">
      <c r="A44" s="65">
        <v>2</v>
      </c>
      <c r="B44" s="65" t="s">
        <v>184</v>
      </c>
    </row>
    <row r="45" spans="1:4" x14ac:dyDescent="0.45">
      <c r="A45" s="65">
        <v>3</v>
      </c>
      <c r="B45" s="65" t="s">
        <v>183</v>
      </c>
    </row>
    <row r="46" spans="1:4" x14ac:dyDescent="0.45">
      <c r="A46" s="65">
        <v>4</v>
      </c>
    </row>
    <row r="49" spans="1:4" x14ac:dyDescent="0.45">
      <c r="A49" s="69" t="s">
        <v>182</v>
      </c>
      <c r="B49" s="68">
        <v>12</v>
      </c>
      <c r="C49" s="67"/>
      <c r="D49" s="66">
        <f>MAX(A50:A61)-1</f>
        <v>11</v>
      </c>
    </row>
    <row r="50" spans="1:4" x14ac:dyDescent="0.45">
      <c r="A50" s="65">
        <v>1</v>
      </c>
      <c r="B50" s="65" t="s">
        <v>181</v>
      </c>
    </row>
    <row r="51" spans="1:4" x14ac:dyDescent="0.45">
      <c r="A51" s="65">
        <v>2</v>
      </c>
      <c r="B51" s="65" t="s">
        <v>180</v>
      </c>
    </row>
    <row r="52" spans="1:4" x14ac:dyDescent="0.45">
      <c r="A52" s="65">
        <v>3</v>
      </c>
      <c r="B52" s="65" t="s">
        <v>179</v>
      </c>
    </row>
    <row r="53" spans="1:4" x14ac:dyDescent="0.45">
      <c r="A53" s="65">
        <v>4</v>
      </c>
      <c r="B53" s="65" t="s">
        <v>178</v>
      </c>
    </row>
    <row r="54" spans="1:4" x14ac:dyDescent="0.45">
      <c r="A54" s="65">
        <v>5</v>
      </c>
      <c r="B54" s="65" t="s">
        <v>354</v>
      </c>
    </row>
    <row r="55" spans="1:4" x14ac:dyDescent="0.45">
      <c r="A55" s="65">
        <v>6</v>
      </c>
      <c r="B55" s="65" t="s">
        <v>355</v>
      </c>
    </row>
    <row r="56" spans="1:4" x14ac:dyDescent="0.45">
      <c r="A56" s="65">
        <v>7</v>
      </c>
      <c r="B56" s="65" t="s">
        <v>177</v>
      </c>
    </row>
    <row r="57" spans="1:4" x14ac:dyDescent="0.45">
      <c r="A57" s="65">
        <v>8</v>
      </c>
      <c r="B57" s="65" t="s">
        <v>136</v>
      </c>
    </row>
    <row r="58" spans="1:4" x14ac:dyDescent="0.45">
      <c r="A58" s="65">
        <v>9</v>
      </c>
      <c r="B58" s="122" t="s">
        <v>349</v>
      </c>
    </row>
    <row r="59" spans="1:4" x14ac:dyDescent="0.45">
      <c r="A59" s="65">
        <v>10</v>
      </c>
      <c r="B59" s="122" t="s">
        <v>356</v>
      </c>
    </row>
    <row r="60" spans="1:4" x14ac:dyDescent="0.45">
      <c r="A60" s="65">
        <v>11</v>
      </c>
      <c r="B60" s="65" t="s">
        <v>6</v>
      </c>
    </row>
    <row r="61" spans="1:4" x14ac:dyDescent="0.45">
      <c r="A61" s="65">
        <v>12</v>
      </c>
    </row>
    <row r="64" spans="1:4" x14ac:dyDescent="0.45">
      <c r="A64" s="65" t="s">
        <v>176</v>
      </c>
      <c r="B64" s="68">
        <v>26</v>
      </c>
      <c r="C64" s="67"/>
      <c r="D64" s="66">
        <f>MAX(A65:A90)-1</f>
        <v>25</v>
      </c>
    </row>
    <row r="65" spans="1:3" x14ac:dyDescent="0.45">
      <c r="A65" s="65">
        <v>1</v>
      </c>
      <c r="B65" s="65" t="s">
        <v>357</v>
      </c>
    </row>
    <row r="66" spans="1:3" x14ac:dyDescent="0.45">
      <c r="A66" s="65">
        <v>2</v>
      </c>
      <c r="B66" s="65" t="s">
        <v>358</v>
      </c>
      <c r="C66" s="66" t="s">
        <v>38</v>
      </c>
    </row>
    <row r="67" spans="1:3" x14ac:dyDescent="0.45">
      <c r="A67" s="65">
        <v>3</v>
      </c>
      <c r="B67" s="65" t="s">
        <v>359</v>
      </c>
    </row>
    <row r="68" spans="1:3" x14ac:dyDescent="0.45">
      <c r="A68" s="65">
        <v>4</v>
      </c>
      <c r="B68" s="65" t="s">
        <v>360</v>
      </c>
      <c r="C68" s="66" t="s">
        <v>38</v>
      </c>
    </row>
    <row r="69" spans="1:3" x14ac:dyDescent="0.45">
      <c r="A69" s="65">
        <v>5</v>
      </c>
      <c r="B69" s="65" t="s">
        <v>361</v>
      </c>
    </row>
    <row r="70" spans="1:3" x14ac:dyDescent="0.45">
      <c r="A70" s="65">
        <v>6</v>
      </c>
      <c r="B70" s="65" t="s">
        <v>362</v>
      </c>
      <c r="C70" s="66" t="s">
        <v>38</v>
      </c>
    </row>
    <row r="71" spans="1:3" x14ac:dyDescent="0.45">
      <c r="A71" s="65">
        <v>7</v>
      </c>
      <c r="B71" s="65" t="s">
        <v>363</v>
      </c>
    </row>
    <row r="72" spans="1:3" x14ac:dyDescent="0.45">
      <c r="A72" s="65">
        <v>8</v>
      </c>
      <c r="B72" s="65" t="s">
        <v>364</v>
      </c>
    </row>
    <row r="73" spans="1:3" x14ac:dyDescent="0.45">
      <c r="A73" s="65">
        <v>9</v>
      </c>
      <c r="B73" s="65" t="s">
        <v>365</v>
      </c>
    </row>
    <row r="74" spans="1:3" x14ac:dyDescent="0.45">
      <c r="A74" s="65">
        <v>10</v>
      </c>
      <c r="B74" s="65" t="s">
        <v>366</v>
      </c>
    </row>
    <row r="75" spans="1:3" x14ac:dyDescent="0.45">
      <c r="A75" s="65">
        <v>11</v>
      </c>
      <c r="B75" s="65" t="s">
        <v>367</v>
      </c>
    </row>
    <row r="76" spans="1:3" x14ac:dyDescent="0.45">
      <c r="A76" s="65">
        <v>12</v>
      </c>
      <c r="B76" s="65" t="s">
        <v>368</v>
      </c>
    </row>
    <row r="77" spans="1:3" x14ac:dyDescent="0.45">
      <c r="A77" s="65">
        <v>13</v>
      </c>
      <c r="B77" s="65" t="s">
        <v>369</v>
      </c>
    </row>
    <row r="78" spans="1:3" x14ac:dyDescent="0.45">
      <c r="A78" s="65">
        <v>14</v>
      </c>
      <c r="B78" s="65" t="s">
        <v>370</v>
      </c>
    </row>
    <row r="79" spans="1:3" x14ac:dyDescent="0.45">
      <c r="A79" s="65">
        <v>15</v>
      </c>
      <c r="B79" s="65" t="s">
        <v>371</v>
      </c>
    </row>
    <row r="80" spans="1:3" x14ac:dyDescent="0.45">
      <c r="A80" s="65">
        <v>16</v>
      </c>
      <c r="B80" s="65" t="s">
        <v>372</v>
      </c>
    </row>
    <row r="81" spans="1:3" x14ac:dyDescent="0.45">
      <c r="A81" s="65">
        <v>17</v>
      </c>
      <c r="B81" s="65" t="s">
        <v>369</v>
      </c>
    </row>
    <row r="82" spans="1:3" x14ac:dyDescent="0.45">
      <c r="A82" s="65">
        <v>18</v>
      </c>
      <c r="B82" s="65" t="s">
        <v>373</v>
      </c>
      <c r="C82" s="66" t="s">
        <v>38</v>
      </c>
    </row>
    <row r="83" spans="1:3" x14ac:dyDescent="0.45">
      <c r="A83" s="65">
        <v>19</v>
      </c>
      <c r="B83" s="43" t="s">
        <v>374</v>
      </c>
    </row>
    <row r="84" spans="1:3" x14ac:dyDescent="0.45">
      <c r="A84" s="65">
        <v>20</v>
      </c>
      <c r="B84" s="43" t="s">
        <v>375</v>
      </c>
    </row>
    <row r="85" spans="1:3" x14ac:dyDescent="0.45">
      <c r="A85" s="65">
        <v>21</v>
      </c>
      <c r="B85" s="65" t="s">
        <v>376</v>
      </c>
      <c r="C85" s="66" t="s">
        <v>38</v>
      </c>
    </row>
    <row r="86" spans="1:3" x14ac:dyDescent="0.45">
      <c r="A86" s="65">
        <v>22</v>
      </c>
      <c r="B86" s="65" t="s">
        <v>377</v>
      </c>
    </row>
    <row r="87" spans="1:3" x14ac:dyDescent="0.45">
      <c r="A87" s="65">
        <v>23</v>
      </c>
      <c r="B87" s="65" t="s">
        <v>378</v>
      </c>
      <c r="C87" s="66" t="s">
        <v>38</v>
      </c>
    </row>
    <row r="88" spans="1:3" x14ac:dyDescent="0.45">
      <c r="A88" s="65">
        <v>24</v>
      </c>
      <c r="B88" s="65" t="s">
        <v>379</v>
      </c>
    </row>
    <row r="89" spans="1:3" x14ac:dyDescent="0.45">
      <c r="A89" s="65">
        <v>25</v>
      </c>
      <c r="B89" s="65" t="s">
        <v>6</v>
      </c>
    </row>
    <row r="90" spans="1:3" x14ac:dyDescent="0.45">
      <c r="A90" s="65">
        <v>26</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7"/>
  <dimension ref="A1:D23"/>
  <sheetViews>
    <sheetView workbookViewId="0">
      <selection activeCell="D28" sqref="D28"/>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4" ht="13" thickBot="1" x14ac:dyDescent="0.45">
      <c r="A1" s="45" t="s">
        <v>82</v>
      </c>
      <c r="B1" s="46">
        <v>21</v>
      </c>
      <c r="C1" s="45">
        <f>MAX($A$3:$A$23)-1</f>
        <v>20</v>
      </c>
    </row>
    <row r="2" spans="1:4" ht="13" thickTop="1" x14ac:dyDescent="0.4">
      <c r="A2" s="47" t="s">
        <v>34</v>
      </c>
      <c r="B2" s="47" t="s">
        <v>35</v>
      </c>
      <c r="C2" s="45" t="s">
        <v>37</v>
      </c>
    </row>
    <row r="3" spans="1:4" x14ac:dyDescent="0.4">
      <c r="A3" s="43">
        <v>1</v>
      </c>
      <c r="B3" s="43" t="s">
        <v>380</v>
      </c>
      <c r="C3" s="41"/>
      <c r="D3" s="100"/>
    </row>
    <row r="4" spans="1:4" ht="25.35" x14ac:dyDescent="0.4">
      <c r="A4" s="43">
        <v>2</v>
      </c>
      <c r="B4" s="43" t="s">
        <v>381</v>
      </c>
      <c r="C4" s="45" t="s">
        <v>38</v>
      </c>
      <c r="D4" s="100"/>
    </row>
    <row r="5" spans="1:4" x14ac:dyDescent="0.4">
      <c r="A5" s="43">
        <v>3</v>
      </c>
      <c r="B5" s="43" t="s">
        <v>86</v>
      </c>
      <c r="C5" s="41"/>
    </row>
    <row r="6" spans="1:4" x14ac:dyDescent="0.4">
      <c r="A6" s="43">
        <v>4</v>
      </c>
      <c r="B6" s="43" t="s">
        <v>87</v>
      </c>
      <c r="C6" s="41"/>
    </row>
    <row r="7" spans="1:4" x14ac:dyDescent="0.4">
      <c r="A7" s="43">
        <v>5</v>
      </c>
      <c r="B7" s="43" t="s">
        <v>88</v>
      </c>
      <c r="C7" s="41"/>
    </row>
    <row r="8" spans="1:4" x14ac:dyDescent="0.4">
      <c r="A8" s="43">
        <v>6</v>
      </c>
      <c r="B8" s="43" t="s">
        <v>89</v>
      </c>
      <c r="C8" s="41"/>
    </row>
    <row r="9" spans="1:4" x14ac:dyDescent="0.4">
      <c r="A9" s="43">
        <v>7</v>
      </c>
      <c r="B9" s="43" t="s">
        <v>90</v>
      </c>
      <c r="C9" s="41"/>
    </row>
    <row r="10" spans="1:4" x14ac:dyDescent="0.4">
      <c r="A10" s="43">
        <v>8</v>
      </c>
      <c r="B10" s="43" t="s">
        <v>91</v>
      </c>
      <c r="C10" s="41"/>
    </row>
    <row r="11" spans="1:4" x14ac:dyDescent="0.4">
      <c r="A11" s="43">
        <v>9</v>
      </c>
      <c r="B11" s="43" t="s">
        <v>92</v>
      </c>
      <c r="C11" s="41"/>
    </row>
    <row r="12" spans="1:4" x14ac:dyDescent="0.4">
      <c r="A12" s="43">
        <v>10</v>
      </c>
      <c r="B12" s="43" t="s">
        <v>154</v>
      </c>
      <c r="C12" s="41"/>
    </row>
    <row r="13" spans="1:4" x14ac:dyDescent="0.4">
      <c r="A13" s="43">
        <v>11</v>
      </c>
      <c r="B13" s="43" t="s">
        <v>382</v>
      </c>
      <c r="C13" s="41"/>
    </row>
    <row r="14" spans="1:4" x14ac:dyDescent="0.4">
      <c r="A14" s="43">
        <v>12</v>
      </c>
      <c r="B14" s="43" t="s">
        <v>113</v>
      </c>
      <c r="C14" s="41"/>
    </row>
    <row r="15" spans="1:4" x14ac:dyDescent="0.4">
      <c r="A15" s="43">
        <v>13</v>
      </c>
      <c r="B15" s="43" t="s">
        <v>118</v>
      </c>
      <c r="C15" s="41"/>
    </row>
    <row r="16" spans="1:4" x14ac:dyDescent="0.4">
      <c r="A16" s="43">
        <v>14</v>
      </c>
      <c r="B16" s="43" t="s">
        <v>134</v>
      </c>
      <c r="C16" s="41"/>
    </row>
    <row r="17" spans="1:3" x14ac:dyDescent="0.4">
      <c r="A17" s="43">
        <v>15</v>
      </c>
      <c r="B17" s="43" t="s">
        <v>155</v>
      </c>
      <c r="C17" s="24"/>
    </row>
    <row r="18" spans="1:3" x14ac:dyDescent="0.4">
      <c r="A18" s="43">
        <v>16</v>
      </c>
      <c r="B18" s="43" t="s">
        <v>340</v>
      </c>
      <c r="C18" s="24" t="s">
        <v>38</v>
      </c>
    </row>
    <row r="19" spans="1:3" ht="25.35" x14ac:dyDescent="0.4">
      <c r="A19" s="43">
        <v>17</v>
      </c>
      <c r="B19" s="43" t="s">
        <v>341</v>
      </c>
      <c r="C19" s="24"/>
    </row>
    <row r="20" spans="1:3" x14ac:dyDescent="0.4">
      <c r="A20" s="43">
        <v>18</v>
      </c>
      <c r="B20" s="43" t="s">
        <v>342</v>
      </c>
      <c r="C20" s="41"/>
    </row>
    <row r="21" spans="1:3" x14ac:dyDescent="0.4">
      <c r="A21" s="43">
        <v>19</v>
      </c>
      <c r="B21" s="43" t="s">
        <v>383</v>
      </c>
      <c r="C21" s="41"/>
    </row>
    <row r="22" spans="1:3" x14ac:dyDescent="0.4">
      <c r="A22" s="43">
        <v>20</v>
      </c>
      <c r="B22" s="43" t="s">
        <v>6</v>
      </c>
      <c r="C22" s="41"/>
    </row>
    <row r="23" spans="1:3" x14ac:dyDescent="0.4">
      <c r="A23" s="43">
        <v>21</v>
      </c>
      <c r="B23" s="43"/>
      <c r="C2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55"/>
  </cols>
  <sheetData/>
  <sheetProtection password="CAA1" sheet="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9"/>
  <dimension ref="A1:C23"/>
  <sheetViews>
    <sheetView workbookViewId="0">
      <selection activeCell="D28" sqref="D28"/>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3" ht="13" thickBot="1" x14ac:dyDescent="0.45">
      <c r="A1" s="45" t="s">
        <v>83</v>
      </c>
      <c r="B1" s="46">
        <v>18</v>
      </c>
      <c r="C1" s="45">
        <f>MAX($A$3:$A$20)-1</f>
        <v>17</v>
      </c>
    </row>
    <row r="2" spans="1:3" ht="13" thickTop="1" x14ac:dyDescent="0.4">
      <c r="A2" s="47" t="s">
        <v>34</v>
      </c>
      <c r="B2" s="47" t="s">
        <v>35</v>
      </c>
      <c r="C2" s="45" t="s">
        <v>36</v>
      </c>
    </row>
    <row r="3" spans="1:3" x14ac:dyDescent="0.4">
      <c r="A3" s="43">
        <v>1</v>
      </c>
      <c r="B3" s="121" t="s">
        <v>347</v>
      </c>
      <c r="C3" s="42"/>
    </row>
    <row r="4" spans="1:3" ht="25.35" x14ac:dyDescent="0.4">
      <c r="A4" s="43">
        <v>2</v>
      </c>
      <c r="B4" s="43" t="s">
        <v>348</v>
      </c>
      <c r="C4" s="45" t="s">
        <v>38</v>
      </c>
    </row>
    <row r="5" spans="1:3" x14ac:dyDescent="0.4">
      <c r="A5" s="43">
        <v>3</v>
      </c>
      <c r="B5" s="43" t="s">
        <v>343</v>
      </c>
      <c r="C5" s="24"/>
    </row>
    <row r="6" spans="1:3" x14ac:dyDescent="0.4">
      <c r="A6" s="43">
        <v>4</v>
      </c>
      <c r="B6" s="43" t="s">
        <v>93</v>
      </c>
      <c r="C6" s="24"/>
    </row>
    <row r="7" spans="1:3" x14ac:dyDescent="0.4">
      <c r="A7" s="43">
        <v>5</v>
      </c>
      <c r="B7" s="43" t="s">
        <v>94</v>
      </c>
      <c r="C7" s="24"/>
    </row>
    <row r="8" spans="1:3" ht="15.75" customHeight="1" x14ac:dyDescent="0.4">
      <c r="A8" s="43">
        <v>6</v>
      </c>
      <c r="B8" s="43" t="s">
        <v>95</v>
      </c>
      <c r="C8" s="24"/>
    </row>
    <row r="9" spans="1:3" x14ac:dyDescent="0.4">
      <c r="A9" s="43">
        <v>7</v>
      </c>
      <c r="B9" s="43" t="s">
        <v>157</v>
      </c>
      <c r="C9" s="24"/>
    </row>
    <row r="10" spans="1:3" x14ac:dyDescent="0.4">
      <c r="A10" s="43">
        <v>8</v>
      </c>
      <c r="B10" s="43" t="s">
        <v>114</v>
      </c>
      <c r="C10" s="24"/>
    </row>
    <row r="11" spans="1:3" x14ac:dyDescent="0.4">
      <c r="A11" s="43">
        <v>9</v>
      </c>
      <c r="B11" s="43" t="s">
        <v>117</v>
      </c>
      <c r="C11" s="24"/>
    </row>
    <row r="12" spans="1:3" x14ac:dyDescent="0.4">
      <c r="A12" s="43">
        <v>10</v>
      </c>
      <c r="B12" s="43" t="s">
        <v>156</v>
      </c>
      <c r="C12" s="24"/>
    </row>
    <row r="13" spans="1:3" x14ac:dyDescent="0.4">
      <c r="A13" s="43">
        <v>11</v>
      </c>
      <c r="B13" s="43" t="s">
        <v>135</v>
      </c>
      <c r="C13" s="24"/>
    </row>
    <row r="14" spans="1:3" x14ac:dyDescent="0.4">
      <c r="A14" s="43">
        <v>12</v>
      </c>
      <c r="B14" s="43" t="s">
        <v>137</v>
      </c>
      <c r="C14" s="24"/>
    </row>
    <row r="15" spans="1:3" x14ac:dyDescent="0.4">
      <c r="A15" s="43">
        <v>13</v>
      </c>
      <c r="B15" s="43" t="s">
        <v>340</v>
      </c>
      <c r="C15" s="24"/>
    </row>
    <row r="16" spans="1:3" ht="25.35" x14ac:dyDescent="0.4">
      <c r="A16" s="43">
        <v>14</v>
      </c>
      <c r="B16" s="43" t="s">
        <v>341</v>
      </c>
      <c r="C16" s="24"/>
    </row>
    <row r="17" spans="1:3" x14ac:dyDescent="0.4">
      <c r="A17" s="43">
        <v>15</v>
      </c>
      <c r="B17" s="43" t="s">
        <v>342</v>
      </c>
      <c r="C17" s="24" t="s">
        <v>38</v>
      </c>
    </row>
    <row r="18" spans="1:3" x14ac:dyDescent="0.4">
      <c r="A18" s="43">
        <v>16</v>
      </c>
      <c r="B18" s="43" t="s">
        <v>96</v>
      </c>
      <c r="C18" s="24"/>
    </row>
    <row r="19" spans="1:3" x14ac:dyDescent="0.4">
      <c r="A19" s="43">
        <v>17</v>
      </c>
      <c r="B19" s="43" t="s">
        <v>6</v>
      </c>
      <c r="C19" s="45"/>
    </row>
    <row r="20" spans="1:3" x14ac:dyDescent="0.4">
      <c r="A20" s="43">
        <v>18</v>
      </c>
      <c r="B20" s="43"/>
      <c r="C20" s="45"/>
    </row>
    <row r="21" spans="1:3" x14ac:dyDescent="0.4">
      <c r="B21" s="43"/>
    </row>
    <row r="22" spans="1:3" x14ac:dyDescent="0.4">
      <c r="B22" s="43"/>
    </row>
    <row r="23" spans="1:3" x14ac:dyDescent="0.4">
      <c r="B23"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0"/>
  <dimension ref="A1:D19"/>
  <sheetViews>
    <sheetView workbookViewId="0">
      <selection activeCell="D28" sqref="D28"/>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4" ht="13" thickBot="1" x14ac:dyDescent="0.45">
      <c r="A1" s="45" t="s">
        <v>97</v>
      </c>
      <c r="B1" s="46">
        <v>17</v>
      </c>
      <c r="C1" s="45">
        <f>MAX($A$3:$A$19)-1</f>
        <v>16</v>
      </c>
    </row>
    <row r="2" spans="1:4" ht="13" thickTop="1" x14ac:dyDescent="0.4">
      <c r="A2" s="47" t="s">
        <v>34</v>
      </c>
      <c r="B2" s="47" t="s">
        <v>35</v>
      </c>
      <c r="C2" s="45" t="s">
        <v>36</v>
      </c>
    </row>
    <row r="3" spans="1:4" x14ac:dyDescent="0.4">
      <c r="A3" s="43">
        <v>1</v>
      </c>
      <c r="B3" s="43" t="s">
        <v>251</v>
      </c>
      <c r="C3" s="41"/>
    </row>
    <row r="4" spans="1:4" x14ac:dyDescent="0.4">
      <c r="A4" s="43">
        <v>2</v>
      </c>
      <c r="B4" s="43" t="s">
        <v>252</v>
      </c>
      <c r="C4" s="45" t="s">
        <v>38</v>
      </c>
      <c r="D4" s="16"/>
    </row>
    <row r="5" spans="1:4" x14ac:dyDescent="0.4">
      <c r="A5" s="43">
        <v>3</v>
      </c>
      <c r="B5" s="43" t="s">
        <v>129</v>
      </c>
      <c r="C5" s="24"/>
      <c r="D5" s="16"/>
    </row>
    <row r="6" spans="1:4" x14ac:dyDescent="0.4">
      <c r="A6" s="43">
        <v>4</v>
      </c>
      <c r="B6" s="43" t="s">
        <v>130</v>
      </c>
      <c r="C6" s="45" t="s">
        <v>38</v>
      </c>
      <c r="D6" s="16"/>
    </row>
    <row r="7" spans="1:4" x14ac:dyDescent="0.4">
      <c r="A7" s="43">
        <v>5</v>
      </c>
      <c r="B7" s="43" t="s">
        <v>98</v>
      </c>
      <c r="C7" s="24"/>
      <c r="D7" s="16"/>
    </row>
    <row r="8" spans="1:4" x14ac:dyDescent="0.4">
      <c r="A8" s="43">
        <v>6</v>
      </c>
      <c r="B8" s="43" t="s">
        <v>99</v>
      </c>
      <c r="C8" s="24"/>
      <c r="D8" s="16"/>
    </row>
    <row r="9" spans="1:4" x14ac:dyDescent="0.4">
      <c r="A9" s="43">
        <v>7</v>
      </c>
      <c r="B9" s="43" t="s">
        <v>131</v>
      </c>
      <c r="C9" s="24"/>
      <c r="D9" s="16"/>
    </row>
    <row r="10" spans="1:4" x14ac:dyDescent="0.4">
      <c r="A10" s="43">
        <v>8</v>
      </c>
      <c r="B10" s="43" t="s">
        <v>132</v>
      </c>
      <c r="C10" s="24" t="s">
        <v>38</v>
      </c>
      <c r="D10" s="16"/>
    </row>
    <row r="11" spans="1:4" x14ac:dyDescent="0.4">
      <c r="A11" s="43">
        <v>9</v>
      </c>
      <c r="B11" s="43" t="s">
        <v>100</v>
      </c>
      <c r="C11" s="24"/>
      <c r="D11" s="16"/>
    </row>
    <row r="12" spans="1:4" x14ac:dyDescent="0.4">
      <c r="A12" s="43">
        <v>10</v>
      </c>
      <c r="B12" s="43" t="s">
        <v>101</v>
      </c>
      <c r="C12" s="24"/>
      <c r="D12" s="16"/>
    </row>
    <row r="13" spans="1:4" x14ac:dyDescent="0.4">
      <c r="A13" s="43">
        <v>11</v>
      </c>
      <c r="B13" s="43" t="s">
        <v>136</v>
      </c>
      <c r="C13" s="24"/>
      <c r="D13" s="16"/>
    </row>
    <row r="14" spans="1:4" x14ac:dyDescent="0.4">
      <c r="A14" s="43">
        <v>12</v>
      </c>
      <c r="B14" s="43" t="s">
        <v>144</v>
      </c>
      <c r="C14" s="24"/>
      <c r="D14" s="16"/>
    </row>
    <row r="15" spans="1:4" x14ac:dyDescent="0.4">
      <c r="A15" s="43">
        <v>13</v>
      </c>
      <c r="B15" s="43" t="s">
        <v>147</v>
      </c>
      <c r="C15" s="24"/>
      <c r="D15" s="16"/>
    </row>
    <row r="16" spans="1:4" x14ac:dyDescent="0.4">
      <c r="A16" s="43">
        <v>14</v>
      </c>
      <c r="B16" s="43" t="s">
        <v>340</v>
      </c>
      <c r="C16" s="24"/>
      <c r="D16" s="16"/>
    </row>
    <row r="17" spans="1:4" ht="25.35" x14ac:dyDescent="0.4">
      <c r="A17" s="43">
        <v>15</v>
      </c>
      <c r="B17" s="43" t="s">
        <v>341</v>
      </c>
      <c r="C17" s="24" t="s">
        <v>38</v>
      </c>
      <c r="D17" s="16"/>
    </row>
    <row r="18" spans="1:4" x14ac:dyDescent="0.4">
      <c r="A18" s="43">
        <v>16</v>
      </c>
      <c r="B18" s="43" t="s">
        <v>6</v>
      </c>
      <c r="C18" s="45"/>
      <c r="D18" s="16"/>
    </row>
    <row r="19" spans="1:4" x14ac:dyDescent="0.4">
      <c r="A19" s="43">
        <v>17</v>
      </c>
      <c r="B19" s="45"/>
      <c r="C1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1"/>
  <dimension ref="A1:C11"/>
  <sheetViews>
    <sheetView workbookViewId="0">
      <selection activeCell="D28" sqref="D28"/>
    </sheetView>
  </sheetViews>
  <sheetFormatPr baseColWidth="10" defaultColWidth="11.41015625" defaultRowHeight="12.7" x14ac:dyDescent="0.4"/>
  <cols>
    <col min="1" max="1" width="13.1171875" style="38" customWidth="1"/>
    <col min="2" max="2" width="56.703125" style="38" customWidth="1"/>
    <col min="3" max="16384" width="11.41015625" style="38"/>
  </cols>
  <sheetData>
    <row r="1" spans="1:3" ht="13" thickBot="1" x14ac:dyDescent="0.45">
      <c r="A1" s="45" t="s">
        <v>162</v>
      </c>
      <c r="B1" s="48">
        <v>9</v>
      </c>
      <c r="C1" s="45">
        <f>MAX($A$3:$A$11)-1</f>
        <v>8</v>
      </c>
    </row>
    <row r="2" spans="1:3" ht="13" thickTop="1" x14ac:dyDescent="0.4">
      <c r="A2" s="47" t="s">
        <v>34</v>
      </c>
      <c r="B2" s="49" t="s">
        <v>35</v>
      </c>
      <c r="C2" s="45" t="s">
        <v>36</v>
      </c>
    </row>
    <row r="3" spans="1:3" ht="14" x14ac:dyDescent="0.4">
      <c r="A3" s="43">
        <v>1</v>
      </c>
      <c r="B3" s="60" t="s">
        <v>384</v>
      </c>
      <c r="C3" s="61"/>
    </row>
    <row r="4" spans="1:3" ht="28" x14ac:dyDescent="0.4">
      <c r="A4" s="43">
        <v>2</v>
      </c>
      <c r="B4" s="62" t="s">
        <v>385</v>
      </c>
      <c r="C4" s="16" t="s">
        <v>38</v>
      </c>
    </row>
    <row r="5" spans="1:3" ht="14" x14ac:dyDescent="0.4">
      <c r="A5" s="43">
        <v>3</v>
      </c>
      <c r="B5" s="60" t="s">
        <v>163</v>
      </c>
      <c r="C5" s="16"/>
    </row>
    <row r="6" spans="1:3" ht="14" x14ac:dyDescent="0.4">
      <c r="A6" s="43">
        <v>4</v>
      </c>
      <c r="B6" s="60" t="s">
        <v>164</v>
      </c>
      <c r="C6" s="16"/>
    </row>
    <row r="7" spans="1:3" ht="14" x14ac:dyDescent="0.4">
      <c r="A7" s="43">
        <v>5</v>
      </c>
      <c r="B7" s="60" t="s">
        <v>165</v>
      </c>
      <c r="C7" s="16"/>
    </row>
    <row r="8" spans="1:3" ht="14" x14ac:dyDescent="0.4">
      <c r="A8" s="43">
        <v>6</v>
      </c>
      <c r="B8" s="60" t="s">
        <v>386</v>
      </c>
      <c r="C8" s="16"/>
    </row>
    <row r="9" spans="1:3" ht="14" x14ac:dyDescent="0.4">
      <c r="A9" s="43">
        <v>7</v>
      </c>
      <c r="B9" s="60" t="s">
        <v>387</v>
      </c>
      <c r="C9" s="16"/>
    </row>
    <row r="10" spans="1:3" ht="14" x14ac:dyDescent="0.4">
      <c r="A10" s="43">
        <v>8</v>
      </c>
      <c r="B10" s="60" t="s">
        <v>6</v>
      </c>
      <c r="C10" s="61"/>
    </row>
    <row r="11" spans="1:3" x14ac:dyDescent="0.4">
      <c r="A11" s="43">
        <v>9</v>
      </c>
      <c r="B11" s="50"/>
      <c r="C11"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2"/>
  <dimension ref="A1:C10"/>
  <sheetViews>
    <sheetView workbookViewId="0">
      <selection activeCell="D28" sqref="D28"/>
    </sheetView>
  </sheetViews>
  <sheetFormatPr baseColWidth="10" defaultColWidth="11.41015625" defaultRowHeight="12.7" x14ac:dyDescent="0.4"/>
  <cols>
    <col min="1" max="1" width="13.1171875" style="38" customWidth="1"/>
    <col min="2" max="2" width="62" style="38" customWidth="1"/>
    <col min="3" max="16384" width="11.41015625" style="38"/>
  </cols>
  <sheetData>
    <row r="1" spans="1:3" ht="13" thickBot="1" x14ac:dyDescent="0.45">
      <c r="A1" s="45" t="s">
        <v>170</v>
      </c>
      <c r="B1" s="46">
        <v>8</v>
      </c>
      <c r="C1" s="45">
        <f>MAX($A$3:$A$29)-1</f>
        <v>7</v>
      </c>
    </row>
    <row r="2" spans="1:3" ht="13" thickTop="1" x14ac:dyDescent="0.4">
      <c r="A2" s="47" t="s">
        <v>34</v>
      </c>
      <c r="B2" s="47" t="s">
        <v>35</v>
      </c>
      <c r="C2" s="45" t="s">
        <v>36</v>
      </c>
    </row>
    <row r="3" spans="1:3" ht="15.35" x14ac:dyDescent="0.4">
      <c r="A3" s="43">
        <v>1</v>
      </c>
      <c r="B3" s="63" t="s">
        <v>166</v>
      </c>
      <c r="C3" s="61"/>
    </row>
    <row r="4" spans="1:3" ht="15.35" x14ac:dyDescent="0.5">
      <c r="A4" s="43">
        <v>2</v>
      </c>
      <c r="B4" s="63" t="s">
        <v>167</v>
      </c>
      <c r="C4" s="64" t="s">
        <v>38</v>
      </c>
    </row>
    <row r="5" spans="1:3" ht="15.35" x14ac:dyDescent="0.4">
      <c r="A5" s="43">
        <v>3</v>
      </c>
      <c r="B5" s="63" t="s">
        <v>168</v>
      </c>
      <c r="C5" s="16"/>
    </row>
    <row r="6" spans="1:3" ht="15.35" x14ac:dyDescent="0.4">
      <c r="A6" s="43">
        <v>4</v>
      </c>
      <c r="B6" s="63" t="s">
        <v>254</v>
      </c>
      <c r="C6" s="16"/>
    </row>
    <row r="7" spans="1:3" ht="15.35" x14ac:dyDescent="0.4">
      <c r="A7" s="43">
        <v>5</v>
      </c>
      <c r="B7" s="63" t="s">
        <v>253</v>
      </c>
      <c r="C7" s="16"/>
    </row>
    <row r="8" spans="1:3" ht="15.35" x14ac:dyDescent="0.4">
      <c r="A8" s="43">
        <v>6</v>
      </c>
      <c r="B8" s="63" t="s">
        <v>136</v>
      </c>
      <c r="C8" s="16"/>
    </row>
    <row r="9" spans="1:3" x14ac:dyDescent="0.4">
      <c r="A9" s="43">
        <v>7</v>
      </c>
      <c r="B9" s="43" t="s">
        <v>6</v>
      </c>
      <c r="C9" s="41"/>
    </row>
    <row r="10" spans="1:3" x14ac:dyDescent="0.4">
      <c r="A10" s="43">
        <v>8</v>
      </c>
      <c r="B10" s="45"/>
      <c r="C1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2"/>
  <sheetViews>
    <sheetView workbookViewId="0">
      <selection activeCell="D28" sqref="D28"/>
    </sheetView>
  </sheetViews>
  <sheetFormatPr baseColWidth="10" defaultColWidth="11.41015625" defaultRowHeight="12.7" x14ac:dyDescent="0.4"/>
  <cols>
    <col min="1" max="1" width="13.1171875" style="38" customWidth="1"/>
    <col min="2" max="2" width="62" style="38" customWidth="1"/>
    <col min="3" max="16384" width="11.41015625" style="38"/>
  </cols>
  <sheetData>
    <row r="1" spans="1:3" ht="13" thickBot="1" x14ac:dyDescent="0.45">
      <c r="A1" s="45" t="s">
        <v>85</v>
      </c>
      <c r="B1" s="46">
        <v>20</v>
      </c>
      <c r="C1" s="45">
        <f>MAX($A$3:$A$41)-1</f>
        <v>19</v>
      </c>
    </row>
    <row r="2" spans="1:3" ht="13" thickTop="1" x14ac:dyDescent="0.4">
      <c r="A2" s="47" t="s">
        <v>34</v>
      </c>
      <c r="B2" s="47" t="s">
        <v>35</v>
      </c>
      <c r="C2" s="45" t="s">
        <v>36</v>
      </c>
    </row>
    <row r="3" spans="1:3" x14ac:dyDescent="0.4">
      <c r="A3" s="43">
        <v>1</v>
      </c>
      <c r="B3" s="43" t="s">
        <v>394</v>
      </c>
      <c r="C3" s="41"/>
    </row>
    <row r="4" spans="1:3" x14ac:dyDescent="0.4">
      <c r="A4" s="43">
        <v>2</v>
      </c>
      <c r="B4" s="43" t="s">
        <v>395</v>
      </c>
      <c r="C4" s="45" t="s">
        <v>38</v>
      </c>
    </row>
    <row r="5" spans="1:3" x14ac:dyDescent="0.4">
      <c r="A5" s="43">
        <v>3</v>
      </c>
      <c r="B5" s="43" t="s">
        <v>344</v>
      </c>
      <c r="C5" s="41"/>
    </row>
    <row r="6" spans="1:3" x14ac:dyDescent="0.4">
      <c r="A6" s="43">
        <v>4</v>
      </c>
      <c r="B6" s="43" t="s">
        <v>345</v>
      </c>
      <c r="C6" s="45" t="s">
        <v>38</v>
      </c>
    </row>
    <row r="7" spans="1:3" x14ac:dyDescent="0.4">
      <c r="A7" s="43">
        <v>5</v>
      </c>
      <c r="B7" s="43" t="s">
        <v>102</v>
      </c>
      <c r="C7" s="24"/>
    </row>
    <row r="8" spans="1:3" x14ac:dyDescent="0.4">
      <c r="A8" s="43">
        <v>6</v>
      </c>
      <c r="B8" s="43" t="s">
        <v>103</v>
      </c>
      <c r="C8" s="24"/>
    </row>
    <row r="9" spans="1:3" x14ac:dyDescent="0.4">
      <c r="A9" s="43">
        <v>7</v>
      </c>
      <c r="B9" s="43" t="s">
        <v>104</v>
      </c>
      <c r="C9" s="24"/>
    </row>
    <row r="10" spans="1:3" x14ac:dyDescent="0.4">
      <c r="A10" s="43">
        <v>8</v>
      </c>
      <c r="B10" s="43" t="s">
        <v>105</v>
      </c>
      <c r="C10" s="24"/>
    </row>
    <row r="11" spans="1:3" x14ac:dyDescent="0.4">
      <c r="A11" s="43">
        <v>9</v>
      </c>
      <c r="B11" s="43" t="s">
        <v>106</v>
      </c>
      <c r="C11" s="24"/>
    </row>
    <row r="12" spans="1:3" x14ac:dyDescent="0.4">
      <c r="A12" s="43">
        <v>10</v>
      </c>
      <c r="B12" s="43" t="s">
        <v>128</v>
      </c>
      <c r="C12" s="24"/>
    </row>
    <row r="13" spans="1:3" x14ac:dyDescent="0.4">
      <c r="A13" s="43">
        <v>11</v>
      </c>
      <c r="B13" s="43" t="s">
        <v>158</v>
      </c>
      <c r="C13" s="24"/>
    </row>
    <row r="14" spans="1:3" x14ac:dyDescent="0.4">
      <c r="A14" s="43">
        <v>12</v>
      </c>
      <c r="B14" s="43" t="s">
        <v>396</v>
      </c>
      <c r="C14" s="24"/>
    </row>
    <row r="15" spans="1:3" x14ac:dyDescent="0.4">
      <c r="A15" s="43">
        <v>13</v>
      </c>
      <c r="B15" s="43" t="s">
        <v>119</v>
      </c>
      <c r="C15" s="24"/>
    </row>
    <row r="16" spans="1:3" x14ac:dyDescent="0.4">
      <c r="A16" s="43">
        <v>14</v>
      </c>
      <c r="B16" s="43" t="s">
        <v>138</v>
      </c>
      <c r="C16" s="24"/>
    </row>
    <row r="17" spans="1:3" x14ac:dyDescent="0.4">
      <c r="A17" s="43">
        <v>15</v>
      </c>
      <c r="B17" s="43" t="s">
        <v>139</v>
      </c>
      <c r="C17" s="24"/>
    </row>
    <row r="18" spans="1:3" x14ac:dyDescent="0.4">
      <c r="A18" s="43">
        <v>16</v>
      </c>
      <c r="B18" s="43" t="s">
        <v>136</v>
      </c>
      <c r="C18" s="24"/>
    </row>
    <row r="19" spans="1:3" x14ac:dyDescent="0.4">
      <c r="A19" s="43">
        <v>17</v>
      </c>
      <c r="B19" s="43" t="s">
        <v>397</v>
      </c>
      <c r="C19" s="24"/>
    </row>
    <row r="20" spans="1:3" x14ac:dyDescent="0.4">
      <c r="A20" s="43">
        <v>18</v>
      </c>
      <c r="B20" s="43" t="s">
        <v>398</v>
      </c>
      <c r="C20" s="24"/>
    </row>
    <row r="21" spans="1:3" x14ac:dyDescent="0.4">
      <c r="A21" s="43">
        <v>19</v>
      </c>
      <c r="B21" s="43" t="s">
        <v>6</v>
      </c>
      <c r="C21" s="41"/>
    </row>
    <row r="22" spans="1:3" x14ac:dyDescent="0.4">
      <c r="A22" s="43">
        <v>20</v>
      </c>
      <c r="B22" s="45"/>
      <c r="C22" s="45"/>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4"/>
  <dimension ref="A1:C24"/>
  <sheetViews>
    <sheetView workbookViewId="0">
      <selection activeCell="D28" sqref="D28"/>
    </sheetView>
  </sheetViews>
  <sheetFormatPr baseColWidth="10" defaultColWidth="11.41015625" defaultRowHeight="12.7" x14ac:dyDescent="0.4"/>
  <cols>
    <col min="1" max="1" width="13.1171875" style="38" customWidth="1"/>
    <col min="2" max="2" width="54.41015625" style="38" bestFit="1" customWidth="1"/>
    <col min="3" max="16384" width="11.41015625" style="38"/>
  </cols>
  <sheetData>
    <row r="1" spans="1:3" ht="13" thickBot="1" x14ac:dyDescent="0.45">
      <c r="A1" s="45" t="s">
        <v>41</v>
      </c>
      <c r="B1" s="48">
        <v>22</v>
      </c>
      <c r="C1" s="45">
        <f>MAX($A$3:$A$24)-1</f>
        <v>21</v>
      </c>
    </row>
    <row r="2" spans="1:3" ht="13" thickTop="1" x14ac:dyDescent="0.4">
      <c r="A2" s="47" t="s">
        <v>34</v>
      </c>
      <c r="B2" s="49" t="s">
        <v>35</v>
      </c>
      <c r="C2" s="45" t="s">
        <v>36</v>
      </c>
    </row>
    <row r="3" spans="1:3" x14ac:dyDescent="0.4">
      <c r="A3" s="43">
        <v>1</v>
      </c>
      <c r="B3" s="28" t="s">
        <v>122</v>
      </c>
      <c r="C3" s="42"/>
    </row>
    <row r="4" spans="1:3" x14ac:dyDescent="0.4">
      <c r="A4" s="43">
        <v>2</v>
      </c>
      <c r="B4" s="28" t="s">
        <v>121</v>
      </c>
      <c r="C4" s="24" t="s">
        <v>38</v>
      </c>
    </row>
    <row r="5" spans="1:3" x14ac:dyDescent="0.4">
      <c r="A5" s="43">
        <v>3</v>
      </c>
      <c r="B5" s="28" t="s">
        <v>123</v>
      </c>
      <c r="C5" s="24"/>
    </row>
    <row r="6" spans="1:3" x14ac:dyDescent="0.4">
      <c r="A6" s="43">
        <v>4</v>
      </c>
      <c r="B6" s="28" t="s">
        <v>124</v>
      </c>
      <c r="C6" s="24" t="s">
        <v>38</v>
      </c>
    </row>
    <row r="7" spans="1:3" x14ac:dyDescent="0.4">
      <c r="A7" s="43">
        <v>5</v>
      </c>
      <c r="B7" s="43" t="s">
        <v>344</v>
      </c>
      <c r="C7" s="24"/>
    </row>
    <row r="8" spans="1:3" x14ac:dyDescent="0.4">
      <c r="A8" s="43">
        <v>6</v>
      </c>
      <c r="B8" s="43" t="s">
        <v>345</v>
      </c>
      <c r="C8" s="28" t="s">
        <v>38</v>
      </c>
    </row>
    <row r="9" spans="1:3" x14ac:dyDescent="0.4">
      <c r="A9" s="43">
        <v>7</v>
      </c>
      <c r="B9" s="28" t="s">
        <v>390</v>
      </c>
      <c r="C9" s="28"/>
    </row>
    <row r="10" spans="1:3" x14ac:dyDescent="0.4">
      <c r="A10" s="43">
        <v>8</v>
      </c>
      <c r="B10" s="28" t="s">
        <v>391</v>
      </c>
      <c r="C10" s="24" t="s">
        <v>38</v>
      </c>
    </row>
    <row r="11" spans="1:3" x14ac:dyDescent="0.4">
      <c r="A11" s="43">
        <v>9</v>
      </c>
      <c r="B11" s="28" t="s">
        <v>120</v>
      </c>
      <c r="C11" s="24"/>
    </row>
    <row r="12" spans="1:3" x14ac:dyDescent="0.4">
      <c r="A12" s="43">
        <v>10</v>
      </c>
      <c r="B12" s="28" t="s">
        <v>44</v>
      </c>
      <c r="C12" s="24"/>
    </row>
    <row r="13" spans="1:3" x14ac:dyDescent="0.4">
      <c r="A13" s="43">
        <v>11</v>
      </c>
      <c r="B13" s="28" t="s">
        <v>112</v>
      </c>
      <c r="C13" s="24"/>
    </row>
    <row r="14" spans="1:3" x14ac:dyDescent="0.4">
      <c r="A14" s="43">
        <v>12</v>
      </c>
      <c r="B14" s="28" t="s">
        <v>145</v>
      </c>
      <c r="C14" s="24"/>
    </row>
    <row r="15" spans="1:3" x14ac:dyDescent="0.4">
      <c r="A15" s="43">
        <v>13</v>
      </c>
      <c r="B15" s="28" t="s">
        <v>125</v>
      </c>
      <c r="C15" s="24" t="s">
        <v>38</v>
      </c>
    </row>
    <row r="16" spans="1:3" x14ac:dyDescent="0.4">
      <c r="A16" s="43">
        <v>14</v>
      </c>
      <c r="B16" s="28" t="s">
        <v>141</v>
      </c>
      <c r="C16" s="28"/>
    </row>
    <row r="17" spans="1:3" x14ac:dyDescent="0.4">
      <c r="A17" s="43">
        <v>15</v>
      </c>
      <c r="B17" s="28" t="s">
        <v>136</v>
      </c>
      <c r="C17" s="28"/>
    </row>
    <row r="18" spans="1:3" x14ac:dyDescent="0.4">
      <c r="A18" s="43">
        <v>16</v>
      </c>
      <c r="B18" s="28" t="s">
        <v>159</v>
      </c>
      <c r="C18" s="28"/>
    </row>
    <row r="19" spans="1:3" x14ac:dyDescent="0.4">
      <c r="A19" s="43">
        <v>17</v>
      </c>
      <c r="B19" s="28" t="s">
        <v>346</v>
      </c>
      <c r="C19" s="28"/>
    </row>
    <row r="20" spans="1:3" x14ac:dyDescent="0.4">
      <c r="A20" s="43">
        <v>18</v>
      </c>
      <c r="B20" s="28" t="s">
        <v>150</v>
      </c>
      <c r="C20" s="28"/>
    </row>
    <row r="21" spans="1:3" x14ac:dyDescent="0.4">
      <c r="A21" s="43">
        <v>19</v>
      </c>
      <c r="B21" s="28" t="s">
        <v>392</v>
      </c>
      <c r="C21" s="28"/>
    </row>
    <row r="22" spans="1:3" x14ac:dyDescent="0.4">
      <c r="A22" s="43">
        <v>20</v>
      </c>
      <c r="B22" s="28" t="s">
        <v>393</v>
      </c>
      <c r="C22" s="28"/>
    </row>
    <row r="23" spans="1:3" x14ac:dyDescent="0.4">
      <c r="A23" s="43">
        <v>21</v>
      </c>
      <c r="B23" s="28" t="s">
        <v>6</v>
      </c>
      <c r="C23" s="41"/>
    </row>
    <row r="24" spans="1:3" x14ac:dyDescent="0.4">
      <c r="A24" s="43">
        <v>22</v>
      </c>
      <c r="B24" s="50"/>
      <c r="C24"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DF7B-8538-4B13-9CB3-1EEB9BFF8918}">
  <dimension ref="A1:C7"/>
  <sheetViews>
    <sheetView workbookViewId="0">
      <selection sqref="A1:C1"/>
    </sheetView>
  </sheetViews>
  <sheetFormatPr baseColWidth="10" defaultColWidth="11.41015625" defaultRowHeight="14" x14ac:dyDescent="0.45"/>
  <cols>
    <col min="1" max="3" width="27.5859375" style="124" customWidth="1"/>
    <col min="4" max="16384" width="11.41015625" style="124"/>
  </cols>
  <sheetData>
    <row r="1" spans="1:3" s="123" customFormat="1" ht="15" x14ac:dyDescent="0.45">
      <c r="A1" s="152" t="s">
        <v>61</v>
      </c>
      <c r="B1" s="152"/>
      <c r="C1" s="152"/>
    </row>
    <row r="2" spans="1:3" s="123" customFormat="1" ht="79.7" customHeight="1" x14ac:dyDescent="0.45">
      <c r="A2" s="150" t="s">
        <v>399</v>
      </c>
      <c r="B2" s="151"/>
      <c r="C2" s="151"/>
    </row>
    <row r="3" spans="1:3" s="123" customFormat="1" ht="66.2" customHeight="1" x14ac:dyDescent="0.45">
      <c r="A3" s="150" t="s">
        <v>73</v>
      </c>
      <c r="B3" s="151"/>
      <c r="C3" s="151"/>
    </row>
    <row r="4" spans="1:3" s="123" customFormat="1" ht="45" customHeight="1" x14ac:dyDescent="0.45">
      <c r="A4" s="150" t="s">
        <v>62</v>
      </c>
      <c r="B4" s="151"/>
      <c r="C4" s="151"/>
    </row>
    <row r="5" spans="1:3" s="123" customFormat="1" ht="45" customHeight="1" x14ac:dyDescent="0.45">
      <c r="A5" s="150" t="s">
        <v>74</v>
      </c>
      <c r="B5" s="150"/>
      <c r="C5" s="150"/>
    </row>
    <row r="6" spans="1:3" s="123" customFormat="1" ht="70.2" customHeight="1" x14ac:dyDescent="0.45">
      <c r="A6" s="150" t="s">
        <v>75</v>
      </c>
      <c r="B6" s="151"/>
      <c r="C6" s="151"/>
    </row>
    <row r="7" spans="1:3" s="123" customFormat="1" ht="65.25" customHeight="1" x14ac:dyDescent="0.45">
      <c r="A7" s="150" t="s">
        <v>400</v>
      </c>
      <c r="B7" s="151"/>
      <c r="C7" s="151"/>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2C9B0-38B8-4322-AB11-7B9AEDBD6380}">
  <dimension ref="A1:D16"/>
  <sheetViews>
    <sheetView workbookViewId="0"/>
  </sheetViews>
  <sheetFormatPr baseColWidth="10" defaultColWidth="11.41015625" defaultRowHeight="15.35" x14ac:dyDescent="0.5"/>
  <cols>
    <col min="1" max="3" width="27.5859375" style="127" customWidth="1"/>
    <col min="4" max="16384" width="11.41015625" style="127"/>
  </cols>
  <sheetData>
    <row r="1" spans="1:4" s="126" customFormat="1" x14ac:dyDescent="0.45">
      <c r="A1" s="125" t="s">
        <v>11</v>
      </c>
      <c r="B1" s="125"/>
      <c r="C1" s="125"/>
      <c r="D1" s="125"/>
    </row>
    <row r="2" spans="1:4" s="126" customFormat="1" ht="72" customHeight="1" x14ac:dyDescent="0.45">
      <c r="A2" s="154" t="s">
        <v>24</v>
      </c>
      <c r="B2" s="155"/>
      <c r="C2" s="155"/>
    </row>
    <row r="3" spans="1:4" s="126" customFormat="1" ht="59.45" customHeight="1" x14ac:dyDescent="0.45">
      <c r="A3" s="154" t="s">
        <v>25</v>
      </c>
      <c r="B3" s="155"/>
      <c r="C3" s="155"/>
    </row>
    <row r="4" spans="1:4" s="126" customFormat="1" ht="108" customHeight="1" x14ac:dyDescent="0.45">
      <c r="A4" s="154" t="s">
        <v>26</v>
      </c>
      <c r="B4" s="155"/>
      <c r="C4" s="155"/>
    </row>
    <row r="5" spans="1:4" s="126" customFormat="1" ht="154.5" customHeight="1" x14ac:dyDescent="0.45">
      <c r="A5" s="154" t="s">
        <v>27</v>
      </c>
      <c r="B5" s="154"/>
      <c r="C5" s="154"/>
    </row>
    <row r="6" spans="1:4" s="126" customFormat="1" ht="141.94999999999999" customHeight="1" x14ac:dyDescent="0.45">
      <c r="A6" s="154" t="s">
        <v>28</v>
      </c>
      <c r="B6" s="154"/>
      <c r="C6" s="154"/>
    </row>
    <row r="7" spans="1:4" s="126" customFormat="1" ht="195.2" customHeight="1" x14ac:dyDescent="0.45">
      <c r="A7" s="154" t="s">
        <v>401</v>
      </c>
      <c r="B7" s="155"/>
      <c r="C7" s="155"/>
    </row>
    <row r="8" spans="1:4" s="126" customFormat="1" ht="79.7" customHeight="1" x14ac:dyDescent="0.45">
      <c r="A8" s="154" t="s">
        <v>59</v>
      </c>
      <c r="B8" s="155"/>
      <c r="C8" s="155"/>
    </row>
    <row r="9" spans="1:4" x14ac:dyDescent="0.5">
      <c r="A9" s="153"/>
      <c r="B9" s="153"/>
      <c r="C9" s="153"/>
    </row>
    <row r="10" spans="1:4" x14ac:dyDescent="0.5">
      <c r="A10" s="153"/>
      <c r="B10" s="153"/>
      <c r="C10" s="153"/>
    </row>
    <row r="11" spans="1:4" x14ac:dyDescent="0.5">
      <c r="A11" s="153"/>
      <c r="B11" s="153"/>
      <c r="C11" s="153"/>
    </row>
    <row r="12" spans="1:4" x14ac:dyDescent="0.5">
      <c r="A12" s="153"/>
      <c r="B12" s="153"/>
      <c r="C12" s="153"/>
    </row>
    <row r="13" spans="1:4" x14ac:dyDescent="0.5">
      <c r="A13" s="153"/>
      <c r="B13" s="153"/>
      <c r="C13" s="153"/>
    </row>
    <row r="14" spans="1:4" x14ac:dyDescent="0.5">
      <c r="A14" s="153"/>
      <c r="B14" s="153"/>
      <c r="C14" s="153"/>
    </row>
    <row r="15" spans="1:4" x14ac:dyDescent="0.5">
      <c r="A15" s="153"/>
      <c r="B15" s="153"/>
      <c r="C15" s="153"/>
    </row>
    <row r="16" spans="1:4" x14ac:dyDescent="0.5">
      <c r="A16" s="153"/>
      <c r="B16" s="153"/>
      <c r="C16" s="153"/>
    </row>
  </sheetData>
  <sheetProtection algorithmName="SHA-512" hashValue="NvPA4sMJmgewe/1suC+Nq0OagHw3PBoklUjmt4VRaAMqJLgoAd6YMqS7M5l099Bbq6as9bx9ABsZ490seeuB3w==" saltValue="fERzfpTbaGYz4iIc5fg8j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8F357-E122-4B55-AB38-9E1124248C2F}">
  <sheetPr>
    <pageSetUpPr fitToPage="1"/>
  </sheetPr>
  <dimension ref="A1:E11"/>
  <sheetViews>
    <sheetView workbookViewId="0">
      <selection sqref="A1:C1"/>
    </sheetView>
  </sheetViews>
  <sheetFormatPr baseColWidth="10" defaultColWidth="11.41015625" defaultRowHeight="15.35" x14ac:dyDescent="0.5"/>
  <cols>
    <col min="1" max="3" width="27.5859375" style="128" customWidth="1"/>
    <col min="4" max="16384" width="11.41015625" style="128"/>
  </cols>
  <sheetData>
    <row r="1" spans="1:5" ht="27.75" customHeight="1" x14ac:dyDescent="0.5">
      <c r="A1" s="156" t="s">
        <v>402</v>
      </c>
      <c r="B1" s="156"/>
      <c r="C1" s="156"/>
    </row>
    <row r="2" spans="1:5" s="129" customFormat="1" ht="100.2" customHeight="1" x14ac:dyDescent="0.45">
      <c r="A2" s="154" t="s">
        <v>403</v>
      </c>
      <c r="B2" s="155"/>
      <c r="C2" s="155"/>
      <c r="E2" s="130"/>
    </row>
    <row r="3" spans="1:5" s="129" customFormat="1" ht="45" customHeight="1" x14ac:dyDescent="0.45">
      <c r="A3" s="154" t="s">
        <v>404</v>
      </c>
      <c r="B3" s="155"/>
      <c r="C3" s="155"/>
      <c r="E3" s="130"/>
    </row>
    <row r="4" spans="1:5" s="129" customFormat="1" ht="66.75" customHeight="1" x14ac:dyDescent="0.45">
      <c r="A4" s="157" t="s">
        <v>405</v>
      </c>
      <c r="B4" s="158"/>
      <c r="C4" s="159"/>
      <c r="E4" s="130"/>
    </row>
    <row r="5" spans="1:5" ht="30.7" x14ac:dyDescent="0.5">
      <c r="A5" s="131" t="s">
        <v>39</v>
      </c>
      <c r="B5" s="131" t="s">
        <v>43</v>
      </c>
    </row>
    <row r="6" spans="1:5" x14ac:dyDescent="0.5">
      <c r="A6" s="132">
        <v>1379</v>
      </c>
      <c r="B6" s="132">
        <v>1380</v>
      </c>
    </row>
    <row r="7" spans="1:5" x14ac:dyDescent="0.5">
      <c r="A7" s="132">
        <v>179.34</v>
      </c>
      <c r="B7" s="132">
        <v>179</v>
      </c>
    </row>
    <row r="8" spans="1:5" x14ac:dyDescent="0.5">
      <c r="A8" s="132">
        <v>80.12</v>
      </c>
      <c r="B8" s="132">
        <v>80.099999999999994</v>
      </c>
    </row>
    <row r="9" spans="1:5" x14ac:dyDescent="0.5">
      <c r="A9" s="132">
        <v>7.8</v>
      </c>
      <c r="B9" s="133">
        <v>7.8</v>
      </c>
    </row>
    <row r="10" spans="1:5" ht="24" hidden="1" customHeight="1" x14ac:dyDescent="0.5">
      <c r="A10" s="160"/>
      <c r="B10" s="161"/>
      <c r="C10" s="161"/>
    </row>
    <row r="11" spans="1:5" x14ac:dyDescent="0.5">
      <c r="A11" s="132">
        <v>7.8320000000000001E-2</v>
      </c>
      <c r="B11" s="134">
        <v>7.8299999999999995E-2</v>
      </c>
    </row>
  </sheetData>
  <sheetProtection algorithmName="SHA-512" hashValue="pYhCvlPDD17+sUaZf+coiTvxgQ35Ys+EOeU+g7bWlkP/kHhcKZOJZdynsNqvSN1ype0/2NyPkqQLwsiOqDMIWQ==" saltValue="7IMEzlEGYlzj5c0P7BIKx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76F41-CD04-4073-BFAD-54235E73EF2D}">
  <dimension ref="A1:H20"/>
  <sheetViews>
    <sheetView zoomScaleNormal="100" workbookViewId="0">
      <selection sqref="A1:H1"/>
    </sheetView>
  </sheetViews>
  <sheetFormatPr baseColWidth="10" defaultColWidth="11.41015625" defaultRowHeight="14" x14ac:dyDescent="0.45"/>
  <cols>
    <col min="1" max="8" width="10.5859375" style="136" customWidth="1"/>
    <col min="9" max="256" width="11.41015625" style="136"/>
    <col min="257" max="264" width="10.5859375" style="136" customWidth="1"/>
    <col min="265" max="512" width="11.41015625" style="136"/>
    <col min="513" max="520" width="10.5859375" style="136" customWidth="1"/>
    <col min="521" max="768" width="11.41015625" style="136"/>
    <col min="769" max="776" width="10.5859375" style="136" customWidth="1"/>
    <col min="777" max="1024" width="11.41015625" style="136"/>
    <col min="1025" max="1032" width="10.5859375" style="136" customWidth="1"/>
    <col min="1033" max="1280" width="11.41015625" style="136"/>
    <col min="1281" max="1288" width="10.5859375" style="136" customWidth="1"/>
    <col min="1289" max="1536" width="11.41015625" style="136"/>
    <col min="1537" max="1544" width="10.5859375" style="136" customWidth="1"/>
    <col min="1545" max="1792" width="11.41015625" style="136"/>
    <col min="1793" max="1800" width="10.5859375" style="136" customWidth="1"/>
    <col min="1801" max="2048" width="11.41015625" style="136"/>
    <col min="2049" max="2056" width="10.5859375" style="136" customWidth="1"/>
    <col min="2057" max="2304" width="11.41015625" style="136"/>
    <col min="2305" max="2312" width="10.5859375" style="136" customWidth="1"/>
    <col min="2313" max="2560" width="11.41015625" style="136"/>
    <col min="2561" max="2568" width="10.5859375" style="136" customWidth="1"/>
    <col min="2569" max="2816" width="11.41015625" style="136"/>
    <col min="2817" max="2824" width="10.5859375" style="136" customWidth="1"/>
    <col min="2825" max="3072" width="11.41015625" style="136"/>
    <col min="3073" max="3080" width="10.5859375" style="136" customWidth="1"/>
    <col min="3081" max="3328" width="11.41015625" style="136"/>
    <col min="3329" max="3336" width="10.5859375" style="136" customWidth="1"/>
    <col min="3337" max="3584" width="11.41015625" style="136"/>
    <col min="3585" max="3592" width="10.5859375" style="136" customWidth="1"/>
    <col min="3593" max="3840" width="11.41015625" style="136"/>
    <col min="3841" max="3848" width="10.5859375" style="136" customWidth="1"/>
    <col min="3849" max="4096" width="11.41015625" style="136"/>
    <col min="4097" max="4104" width="10.5859375" style="136" customWidth="1"/>
    <col min="4105" max="4352" width="11.41015625" style="136"/>
    <col min="4353" max="4360" width="10.5859375" style="136" customWidth="1"/>
    <col min="4361" max="4608" width="11.41015625" style="136"/>
    <col min="4609" max="4616" width="10.5859375" style="136" customWidth="1"/>
    <col min="4617" max="4864" width="11.41015625" style="136"/>
    <col min="4865" max="4872" width="10.5859375" style="136" customWidth="1"/>
    <col min="4873" max="5120" width="11.41015625" style="136"/>
    <col min="5121" max="5128" width="10.5859375" style="136" customWidth="1"/>
    <col min="5129" max="5376" width="11.41015625" style="136"/>
    <col min="5377" max="5384" width="10.5859375" style="136" customWidth="1"/>
    <col min="5385" max="5632" width="11.41015625" style="136"/>
    <col min="5633" max="5640" width="10.5859375" style="136" customWidth="1"/>
    <col min="5641" max="5888" width="11.41015625" style="136"/>
    <col min="5889" max="5896" width="10.5859375" style="136" customWidth="1"/>
    <col min="5897" max="6144" width="11.41015625" style="136"/>
    <col min="6145" max="6152" width="10.5859375" style="136" customWidth="1"/>
    <col min="6153" max="6400" width="11.41015625" style="136"/>
    <col min="6401" max="6408" width="10.5859375" style="136" customWidth="1"/>
    <col min="6409" max="6656" width="11.41015625" style="136"/>
    <col min="6657" max="6664" width="10.5859375" style="136" customWidth="1"/>
    <col min="6665" max="6912" width="11.41015625" style="136"/>
    <col min="6913" max="6920" width="10.5859375" style="136" customWidth="1"/>
    <col min="6921" max="7168" width="11.41015625" style="136"/>
    <col min="7169" max="7176" width="10.5859375" style="136" customWidth="1"/>
    <col min="7177" max="7424" width="11.41015625" style="136"/>
    <col min="7425" max="7432" width="10.5859375" style="136" customWidth="1"/>
    <col min="7433" max="7680" width="11.41015625" style="136"/>
    <col min="7681" max="7688" width="10.5859375" style="136" customWidth="1"/>
    <col min="7689" max="7936" width="11.41015625" style="136"/>
    <col min="7937" max="7944" width="10.5859375" style="136" customWidth="1"/>
    <col min="7945" max="8192" width="11.41015625" style="136"/>
    <col min="8193" max="8200" width="10.5859375" style="136" customWidth="1"/>
    <col min="8201" max="8448" width="11.41015625" style="136"/>
    <col min="8449" max="8456" width="10.5859375" style="136" customWidth="1"/>
    <col min="8457" max="8704" width="11.41015625" style="136"/>
    <col min="8705" max="8712" width="10.5859375" style="136" customWidth="1"/>
    <col min="8713" max="8960" width="11.41015625" style="136"/>
    <col min="8961" max="8968" width="10.5859375" style="136" customWidth="1"/>
    <col min="8969" max="9216" width="11.41015625" style="136"/>
    <col min="9217" max="9224" width="10.5859375" style="136" customWidth="1"/>
    <col min="9225" max="9472" width="11.41015625" style="136"/>
    <col min="9473" max="9480" width="10.5859375" style="136" customWidth="1"/>
    <col min="9481" max="9728" width="11.41015625" style="136"/>
    <col min="9729" max="9736" width="10.5859375" style="136" customWidth="1"/>
    <col min="9737" max="9984" width="11.41015625" style="136"/>
    <col min="9985" max="9992" width="10.5859375" style="136" customWidth="1"/>
    <col min="9993" max="10240" width="11.41015625" style="136"/>
    <col min="10241" max="10248" width="10.5859375" style="136" customWidth="1"/>
    <col min="10249" max="10496" width="11.41015625" style="136"/>
    <col min="10497" max="10504" width="10.5859375" style="136" customWidth="1"/>
    <col min="10505" max="10752" width="11.41015625" style="136"/>
    <col min="10753" max="10760" width="10.5859375" style="136" customWidth="1"/>
    <col min="10761" max="11008" width="11.41015625" style="136"/>
    <col min="11009" max="11016" width="10.5859375" style="136" customWidth="1"/>
    <col min="11017" max="11264" width="11.41015625" style="136"/>
    <col min="11265" max="11272" width="10.5859375" style="136" customWidth="1"/>
    <col min="11273" max="11520" width="11.41015625" style="136"/>
    <col min="11521" max="11528" width="10.5859375" style="136" customWidth="1"/>
    <col min="11529" max="11776" width="11.41015625" style="136"/>
    <col min="11777" max="11784" width="10.5859375" style="136" customWidth="1"/>
    <col min="11785" max="12032" width="11.41015625" style="136"/>
    <col min="12033" max="12040" width="10.5859375" style="136" customWidth="1"/>
    <col min="12041" max="12288" width="11.41015625" style="136"/>
    <col min="12289" max="12296" width="10.5859375" style="136" customWidth="1"/>
    <col min="12297" max="12544" width="11.41015625" style="136"/>
    <col min="12545" max="12552" width="10.5859375" style="136" customWidth="1"/>
    <col min="12553" max="12800" width="11.41015625" style="136"/>
    <col min="12801" max="12808" width="10.5859375" style="136" customWidth="1"/>
    <col min="12809" max="13056" width="11.41015625" style="136"/>
    <col min="13057" max="13064" width="10.5859375" style="136" customWidth="1"/>
    <col min="13065" max="13312" width="11.41015625" style="136"/>
    <col min="13313" max="13320" width="10.5859375" style="136" customWidth="1"/>
    <col min="13321" max="13568" width="11.41015625" style="136"/>
    <col min="13569" max="13576" width="10.5859375" style="136" customWidth="1"/>
    <col min="13577" max="13824" width="11.41015625" style="136"/>
    <col min="13825" max="13832" width="10.5859375" style="136" customWidth="1"/>
    <col min="13833" max="14080" width="11.41015625" style="136"/>
    <col min="14081" max="14088" width="10.5859375" style="136" customWidth="1"/>
    <col min="14089" max="14336" width="11.41015625" style="136"/>
    <col min="14337" max="14344" width="10.5859375" style="136" customWidth="1"/>
    <col min="14345" max="14592" width="11.41015625" style="136"/>
    <col min="14593" max="14600" width="10.5859375" style="136" customWidth="1"/>
    <col min="14601" max="14848" width="11.41015625" style="136"/>
    <col min="14849" max="14856" width="10.5859375" style="136" customWidth="1"/>
    <col min="14857" max="15104" width="11.41015625" style="136"/>
    <col min="15105" max="15112" width="10.5859375" style="136" customWidth="1"/>
    <col min="15113" max="15360" width="11.41015625" style="136"/>
    <col min="15361" max="15368" width="10.5859375" style="136" customWidth="1"/>
    <col min="15369" max="15616" width="11.41015625" style="136"/>
    <col min="15617" max="15624" width="10.5859375" style="136" customWidth="1"/>
    <col min="15625" max="15872" width="11.41015625" style="136"/>
    <col min="15873" max="15880" width="10.5859375" style="136" customWidth="1"/>
    <col min="15881" max="16128" width="11.41015625" style="136"/>
    <col min="16129" max="16136" width="10.5859375" style="136" customWidth="1"/>
    <col min="16137" max="16384" width="11.41015625" style="136"/>
  </cols>
  <sheetData>
    <row r="1" spans="1:8" s="135" customFormat="1" ht="20.100000000000001" customHeight="1" x14ac:dyDescent="0.45">
      <c r="A1" s="164" t="s">
        <v>324</v>
      </c>
      <c r="B1" s="164"/>
      <c r="C1" s="164"/>
      <c r="D1" s="164"/>
      <c r="E1" s="164"/>
      <c r="F1" s="164"/>
      <c r="G1" s="164"/>
      <c r="H1" s="164"/>
    </row>
    <row r="2" spans="1:8" s="135" customFormat="1" ht="43.5" customHeight="1" x14ac:dyDescent="0.45">
      <c r="A2" s="163" t="s">
        <v>325</v>
      </c>
      <c r="B2" s="163"/>
      <c r="C2" s="163"/>
      <c r="D2" s="163"/>
      <c r="E2" s="163"/>
      <c r="F2" s="163"/>
      <c r="G2" s="163"/>
      <c r="H2" s="163"/>
    </row>
    <row r="3" spans="1:8" s="135" customFormat="1" ht="35.1" customHeight="1" x14ac:dyDescent="0.45">
      <c r="A3" s="163" t="s">
        <v>326</v>
      </c>
      <c r="B3" s="163"/>
      <c r="C3" s="163"/>
      <c r="D3" s="163"/>
      <c r="E3" s="163"/>
      <c r="F3" s="163"/>
      <c r="G3" s="163"/>
      <c r="H3" s="163"/>
    </row>
    <row r="4" spans="1:8" s="135" customFormat="1" ht="99.75" customHeight="1" x14ac:dyDescent="0.45">
      <c r="A4" s="163" t="s">
        <v>406</v>
      </c>
      <c r="B4" s="163"/>
      <c r="C4" s="163"/>
      <c r="D4" s="163"/>
      <c r="E4" s="163"/>
      <c r="F4" s="163"/>
      <c r="G4" s="163"/>
      <c r="H4" s="163"/>
    </row>
    <row r="5" spans="1:8" s="135" customFormat="1" ht="53.1" customHeight="1" x14ac:dyDescent="0.45">
      <c r="A5" s="163" t="s">
        <v>327</v>
      </c>
      <c r="B5" s="163"/>
      <c r="C5" s="163"/>
      <c r="D5" s="163"/>
      <c r="E5" s="163"/>
      <c r="F5" s="163"/>
      <c r="G5" s="163"/>
      <c r="H5" s="163"/>
    </row>
    <row r="6" spans="1:8" s="135" customFormat="1" ht="35.1" customHeight="1" x14ac:dyDescent="0.45">
      <c r="A6" s="163" t="s">
        <v>328</v>
      </c>
      <c r="B6" s="163"/>
      <c r="C6" s="163"/>
      <c r="D6" s="163"/>
      <c r="E6" s="163"/>
      <c r="F6" s="163"/>
      <c r="G6" s="163"/>
      <c r="H6" s="163"/>
    </row>
    <row r="7" spans="1:8" s="135" customFormat="1" ht="88.35" customHeight="1" x14ac:dyDescent="0.45">
      <c r="A7" s="163" t="s">
        <v>329</v>
      </c>
      <c r="B7" s="163"/>
      <c r="C7" s="163"/>
      <c r="D7" s="163"/>
      <c r="E7" s="163"/>
      <c r="F7" s="163"/>
      <c r="G7" s="163"/>
      <c r="H7" s="163"/>
    </row>
    <row r="8" spans="1:8" s="135" customFormat="1" ht="88.35" customHeight="1" x14ac:dyDescent="0.45">
      <c r="A8" s="163" t="s">
        <v>330</v>
      </c>
      <c r="B8" s="163"/>
      <c r="C8" s="163"/>
      <c r="D8" s="163"/>
      <c r="E8" s="163"/>
      <c r="F8" s="163"/>
      <c r="G8" s="163"/>
      <c r="H8" s="163"/>
    </row>
    <row r="9" spans="1:8" s="135" customFormat="1" ht="70.349999999999994" customHeight="1" x14ac:dyDescent="0.45">
      <c r="A9" s="163" t="s">
        <v>407</v>
      </c>
      <c r="B9" s="163"/>
      <c r="C9" s="163"/>
      <c r="D9" s="163"/>
      <c r="E9" s="163"/>
      <c r="F9" s="163"/>
      <c r="G9" s="163"/>
      <c r="H9" s="163"/>
    </row>
    <row r="10" spans="1:8" s="135" customFormat="1" ht="53.1" customHeight="1" x14ac:dyDescent="0.45">
      <c r="A10" s="163" t="s">
        <v>331</v>
      </c>
      <c r="B10" s="163"/>
      <c r="C10" s="163"/>
      <c r="D10" s="163"/>
      <c r="E10" s="163"/>
      <c r="F10" s="163"/>
      <c r="G10" s="163"/>
      <c r="H10" s="163"/>
    </row>
    <row r="11" spans="1:8" s="135" customFormat="1" ht="122.7" customHeight="1" x14ac:dyDescent="0.45">
      <c r="A11" s="165" t="s">
        <v>408</v>
      </c>
      <c r="B11" s="163"/>
      <c r="C11" s="163"/>
      <c r="D11" s="163"/>
      <c r="E11" s="163"/>
      <c r="F11" s="163"/>
      <c r="G11" s="163"/>
      <c r="H11" s="163"/>
    </row>
    <row r="12" spans="1:8" s="135" customFormat="1" ht="35.1" customHeight="1" x14ac:dyDescent="0.45">
      <c r="A12" s="163" t="s">
        <v>332</v>
      </c>
      <c r="B12" s="163"/>
      <c r="C12" s="163"/>
      <c r="D12" s="163"/>
      <c r="E12" s="163"/>
      <c r="F12" s="163"/>
      <c r="G12" s="163"/>
      <c r="H12" s="163"/>
    </row>
    <row r="13" spans="1:8" s="135" customFormat="1" ht="97.35" customHeight="1" x14ac:dyDescent="0.45">
      <c r="A13" s="163" t="s">
        <v>333</v>
      </c>
      <c r="B13" s="163"/>
      <c r="C13" s="163"/>
      <c r="D13" s="163"/>
      <c r="E13" s="163"/>
      <c r="F13" s="163"/>
      <c r="G13" s="163"/>
      <c r="H13" s="163"/>
    </row>
    <row r="14" spans="1:8" s="135" customFormat="1" ht="97.35" customHeight="1" x14ac:dyDescent="0.45">
      <c r="A14" s="163" t="s">
        <v>334</v>
      </c>
      <c r="B14" s="163"/>
      <c r="C14" s="163"/>
      <c r="D14" s="163"/>
      <c r="E14" s="163"/>
      <c r="F14" s="163"/>
      <c r="G14" s="163"/>
      <c r="H14" s="163"/>
    </row>
    <row r="15" spans="1:8" s="135" customFormat="1" ht="20.100000000000001" customHeight="1" x14ac:dyDescent="0.45">
      <c r="A15" s="163" t="s">
        <v>335</v>
      </c>
      <c r="B15" s="163"/>
      <c r="C15" s="163"/>
      <c r="D15" s="163"/>
      <c r="E15" s="163"/>
      <c r="F15" s="163"/>
      <c r="G15" s="163"/>
      <c r="H15" s="163"/>
    </row>
    <row r="16" spans="1:8" x14ac:dyDescent="0.45">
      <c r="A16" s="162"/>
      <c r="B16" s="162"/>
      <c r="C16" s="162"/>
      <c r="D16" s="162"/>
      <c r="E16" s="162"/>
      <c r="F16" s="162"/>
      <c r="G16" s="162"/>
      <c r="H16" s="162"/>
    </row>
    <row r="17" spans="1:8" x14ac:dyDescent="0.45">
      <c r="A17" s="162"/>
      <c r="B17" s="162"/>
      <c r="C17" s="162"/>
      <c r="D17" s="162"/>
      <c r="E17" s="162"/>
      <c r="F17" s="162"/>
      <c r="G17" s="162"/>
      <c r="H17" s="162"/>
    </row>
    <row r="18" spans="1:8" x14ac:dyDescent="0.45">
      <c r="A18" s="162"/>
      <c r="B18" s="162"/>
      <c r="C18" s="162"/>
      <c r="D18" s="162"/>
      <c r="E18" s="162"/>
      <c r="F18" s="162"/>
      <c r="G18" s="162"/>
      <c r="H18" s="162"/>
    </row>
    <row r="19" spans="1:8" x14ac:dyDescent="0.45">
      <c r="A19" s="162"/>
      <c r="B19" s="162"/>
      <c r="C19" s="162"/>
      <c r="D19" s="162"/>
      <c r="E19" s="162"/>
      <c r="F19" s="162"/>
      <c r="G19" s="162"/>
      <c r="H19" s="162"/>
    </row>
    <row r="20" spans="1:8" x14ac:dyDescent="0.45">
      <c r="A20" s="162"/>
      <c r="B20" s="162"/>
      <c r="C20" s="162"/>
      <c r="D20" s="162"/>
      <c r="E20" s="162"/>
      <c r="F20" s="162"/>
      <c r="G20" s="162"/>
      <c r="H20" s="16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1015625" defaultRowHeight="14" x14ac:dyDescent="0.45"/>
  <cols>
    <col min="1" max="1" width="25.1171875" style="33" bestFit="1" customWidth="1"/>
    <col min="2" max="2" width="39" style="33" customWidth="1"/>
    <col min="3" max="16384" width="11.41015625" style="33"/>
  </cols>
  <sheetData>
    <row r="1" spans="1:7" ht="20.100000000000001" customHeight="1" x14ac:dyDescent="0.45">
      <c r="A1" s="32" t="s">
        <v>52</v>
      </c>
      <c r="C1" s="34" t="s">
        <v>53</v>
      </c>
    </row>
    <row r="2" spans="1:7" ht="20.100000000000001" customHeight="1" x14ac:dyDescent="0.45">
      <c r="A2" s="33" t="s">
        <v>54</v>
      </c>
      <c r="B2" s="35"/>
      <c r="C2" s="33" t="s">
        <v>54</v>
      </c>
    </row>
    <row r="3" spans="1:7" ht="20.100000000000001" customHeight="1" x14ac:dyDescent="0.45">
      <c r="A3" s="33" t="s">
        <v>55</v>
      </c>
      <c r="B3" s="51"/>
      <c r="C3" s="33" t="s">
        <v>56</v>
      </c>
    </row>
    <row r="4" spans="1:7" ht="20.100000000000001" customHeight="1" x14ac:dyDescent="0.45">
      <c r="A4" s="33" t="s">
        <v>57</v>
      </c>
      <c r="B4" s="35"/>
      <c r="C4" s="33" t="s">
        <v>58</v>
      </c>
    </row>
    <row r="5" spans="1:7" ht="10" customHeight="1" x14ac:dyDescent="0.45"/>
    <row r="6" spans="1:7" ht="60" customHeight="1" x14ac:dyDescent="0.45">
      <c r="A6" s="169" t="s">
        <v>409</v>
      </c>
      <c r="B6" s="170"/>
      <c r="C6" s="170"/>
      <c r="D6" s="170"/>
      <c r="E6" s="170"/>
      <c r="F6" s="170"/>
      <c r="G6" s="170"/>
    </row>
    <row r="7" spans="1:7" ht="15" customHeight="1" x14ac:dyDescent="0.45">
      <c r="A7" s="137"/>
      <c r="B7" s="137"/>
      <c r="C7" s="137"/>
      <c r="D7" s="137"/>
      <c r="E7" s="137"/>
      <c r="F7" s="137"/>
      <c r="G7" s="137"/>
    </row>
    <row r="8" spans="1:7" ht="60" customHeight="1" x14ac:dyDescent="0.45">
      <c r="A8" s="169" t="s">
        <v>410</v>
      </c>
      <c r="B8" s="170"/>
      <c r="C8" s="170"/>
      <c r="D8" s="170"/>
      <c r="E8" s="170"/>
      <c r="F8" s="170"/>
      <c r="G8" s="170"/>
    </row>
    <row r="9" spans="1:7" ht="10" customHeight="1" x14ac:dyDescent="0.45">
      <c r="A9" s="138"/>
      <c r="B9" s="138"/>
      <c r="C9" s="138"/>
      <c r="D9" s="138"/>
      <c r="E9" s="138"/>
      <c r="F9" s="138"/>
      <c r="G9" s="138"/>
    </row>
    <row r="10" spans="1:7" ht="40" customHeight="1" x14ac:dyDescent="0.45">
      <c r="A10" s="166" t="s">
        <v>411</v>
      </c>
      <c r="B10" s="166"/>
      <c r="C10" s="166"/>
      <c r="D10" s="166"/>
      <c r="E10" s="166"/>
      <c r="F10" s="166"/>
      <c r="G10" s="166"/>
    </row>
    <row r="11" spans="1:7" ht="75" customHeight="1" x14ac:dyDescent="0.45">
      <c r="A11" s="171" t="s">
        <v>412</v>
      </c>
      <c r="B11" s="171"/>
      <c r="C11" s="171"/>
      <c r="D11" s="171"/>
      <c r="E11" s="171"/>
      <c r="F11" s="171"/>
      <c r="G11" s="171"/>
    </row>
    <row r="12" spans="1:7" ht="40" customHeight="1" x14ac:dyDescent="0.45">
      <c r="A12" s="166" t="s">
        <v>142</v>
      </c>
      <c r="B12" s="166"/>
      <c r="C12" s="167" t="s">
        <v>143</v>
      </c>
      <c r="D12" s="167"/>
      <c r="E12" s="167"/>
      <c r="F12" s="167"/>
      <c r="G12" s="139"/>
    </row>
    <row r="13" spans="1:7" ht="10" customHeight="1" x14ac:dyDescent="0.45">
      <c r="A13" s="53"/>
      <c r="B13" s="53"/>
      <c r="C13" s="54"/>
      <c r="D13" s="54"/>
      <c r="E13" s="54"/>
      <c r="F13" s="54"/>
      <c r="G13" s="54"/>
    </row>
    <row r="14" spans="1:7" ht="10" customHeight="1" x14ac:dyDescent="0.45"/>
    <row r="15" spans="1:7" x14ac:dyDescent="0.45">
      <c r="A15" s="33" t="s">
        <v>64</v>
      </c>
      <c r="B15" s="51"/>
      <c r="C15" s="168" t="s">
        <v>77</v>
      </c>
      <c r="D15" s="168"/>
      <c r="E15" s="168"/>
    </row>
    <row r="16" spans="1:7" x14ac:dyDescent="0.45">
      <c r="A16" s="33" t="s">
        <v>65</v>
      </c>
      <c r="B16" s="36" t="str">
        <f>IF(ISBLANK(B15),"",IF(B3=B15,"Kontrolle erfolgreich - check ok","FEHLER - ERROR"))</f>
        <v/>
      </c>
      <c r="C16" s="33" t="s">
        <v>78</v>
      </c>
    </row>
    <row r="17" spans="2:2" x14ac:dyDescent="0.45">
      <c r="B17" s="36" t="str">
        <f>IF(ISBLANK(B15),"",IF(ISERROR(FIND("@",B15,1)),"keine gültige eMail-Adresse",IF((VALUE(FIND("@",B15,1))&gt;1),"","keine gültige eMail-Adresse!")))</f>
        <v/>
      </c>
    </row>
    <row r="18" spans="2:2" x14ac:dyDescent="0.45">
      <c r="B18" s="36" t="str">
        <f>IF(ISBLANK(B15),"",IF(ISERROR(FIND("@",B15,1)),"no valid eMail-adress",IF((VALUE(FIND("@",B15,1))&gt;1),"","no valid eMail-address!")))</f>
        <v/>
      </c>
    </row>
    <row r="19" spans="2:2" x14ac:dyDescent="0.45">
      <c r="B19" s="33" t="str">
        <f>IF(ISBLANK(B15),"",IF(ISERROR(FIND("; ",B15,1)),"",IF((VALUE(FIND("; ",B15,1))&gt;8),"","Achtung - die zweite eMail-Adresse wurde nicht korrekt eingegeben")))</f>
        <v/>
      </c>
    </row>
  </sheetData>
  <sheetProtection algorithmName="SHA-512" hashValue="PJc1ua8w3M5Conhx+LDqYopr6C/xg18N5VPjXd1cOoPFPD+KxsyPc3BHnTXNAUDn0r5bIVJvZ3KNiWQv5HM7/A==" saltValue="t74AJEBrmdsGo5PeArNuh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election activeCell="A10" sqref="A10"/>
    </sheetView>
  </sheetViews>
  <sheetFormatPr baseColWidth="10" defaultRowHeight="14" x14ac:dyDescent="0.45"/>
  <cols>
    <col min="1" max="1" width="39.585937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5" t="s">
        <v>161</v>
      </c>
      <c r="D3" t="s">
        <v>18</v>
      </c>
    </row>
    <row r="4" spans="1:7" x14ac:dyDescent="0.45">
      <c r="A4" t="s">
        <v>14</v>
      </c>
      <c r="B4" s="3">
        <f>YEAR(Ergebnisse!E5)</f>
        <v>2023</v>
      </c>
      <c r="D4" s="5">
        <v>2</v>
      </c>
    </row>
    <row r="5" spans="1:7" x14ac:dyDescent="0.45">
      <c r="A5" t="s">
        <v>15</v>
      </c>
      <c r="B5" s="3" t="str">
        <f>D8</f>
        <v>N</v>
      </c>
      <c r="D5" t="str">
        <f>IF(D4=2,"N","J")</f>
        <v>N</v>
      </c>
      <c r="F5">
        <v>1</v>
      </c>
      <c r="G5" s="40" t="s">
        <v>68</v>
      </c>
    </row>
    <row r="6" spans="1:7" x14ac:dyDescent="0.45">
      <c r="A6" t="s">
        <v>40</v>
      </c>
      <c r="B6" s="3">
        <f>Ergebnisse!G3</f>
        <v>1</v>
      </c>
      <c r="F6">
        <v>2</v>
      </c>
      <c r="G6" s="40" t="s">
        <v>69</v>
      </c>
    </row>
    <row r="7" spans="1:7" x14ac:dyDescent="0.45">
      <c r="A7" t="s">
        <v>46</v>
      </c>
      <c r="B7" s="27">
        <f>Ergebnisse!E5</f>
        <v>45200</v>
      </c>
    </row>
    <row r="8" spans="1:7" x14ac:dyDescent="0.45">
      <c r="A8" t="s">
        <v>16</v>
      </c>
      <c r="B8" s="3">
        <v>21</v>
      </c>
      <c r="D8" t="str">
        <f>LEFT(D5,1)</f>
        <v>N</v>
      </c>
    </row>
    <row r="9" spans="1:7" x14ac:dyDescent="0.45">
      <c r="A9" t="s">
        <v>17</v>
      </c>
      <c r="B9" s="3">
        <v>2</v>
      </c>
    </row>
    <row r="10" spans="1:7" x14ac:dyDescent="0.45">
      <c r="A10" t="s">
        <v>413</v>
      </c>
      <c r="B10" s="140">
        <f>Kontakt!B2</f>
        <v>0</v>
      </c>
    </row>
    <row r="11" spans="1:7" x14ac:dyDescent="0.45">
      <c r="A11" t="s">
        <v>414</v>
      </c>
      <c r="B11" s="3">
        <f>IF(Kontakt!B3=Kontakt!B15,Kontakt!B3,0)</f>
        <v>0</v>
      </c>
    </row>
    <row r="12" spans="1:7" x14ac:dyDescent="0.45">
      <c r="A12" s="40" t="s">
        <v>415</v>
      </c>
      <c r="B12" s="3">
        <v>1</v>
      </c>
    </row>
    <row r="13" spans="1:7" x14ac:dyDescent="0.45">
      <c r="A13" t="s">
        <v>21</v>
      </c>
      <c r="B13" s="2" t="str">
        <f>Ergebnisse!A19</f>
        <v>Wasser</v>
      </c>
      <c r="C13" s="2" t="str">
        <f>Ergebnisse!B19</f>
        <v>g/100 g</v>
      </c>
    </row>
    <row r="14" spans="1:7" x14ac:dyDescent="0.45">
      <c r="A14" t="s">
        <v>22</v>
      </c>
      <c r="B14" s="2" t="str">
        <f>Ergebnisse!A20</f>
        <v>Fett</v>
      </c>
      <c r="C14" s="2" t="str">
        <f>Ergebnisse!B20</f>
        <v>g/100 g</v>
      </c>
    </row>
    <row r="15" spans="1:7" x14ac:dyDescent="0.45">
      <c r="A15" t="s">
        <v>23</v>
      </c>
      <c r="B15" s="2" t="str">
        <f>Ergebnisse!A21</f>
        <v>Rohprotein (N * 6,25)</v>
      </c>
      <c r="C15" s="2" t="str">
        <f>Ergebnisse!B21</f>
        <v>g/100 g</v>
      </c>
    </row>
    <row r="16" spans="1:7" x14ac:dyDescent="0.45">
      <c r="A16" t="s">
        <v>29</v>
      </c>
      <c r="B16" s="2" t="str">
        <f>Ergebnisse!A22</f>
        <v>pH-Wert</v>
      </c>
      <c r="C16" s="2" t="str">
        <f>Ergebnisse!B22</f>
        <v>X</v>
      </c>
    </row>
    <row r="17" spans="1:3" x14ac:dyDescent="0.45">
      <c r="A17" t="s">
        <v>30</v>
      </c>
      <c r="B17" s="2" t="str">
        <f>Ergebnisse!A23</f>
        <v>Nichtproteinstickstoff (NPN)</v>
      </c>
      <c r="C17" s="2" t="str">
        <f>Ergebnisse!B23</f>
        <v>g/100 g</v>
      </c>
    </row>
    <row r="18" spans="1:3" x14ac:dyDescent="0.45">
      <c r="A18" t="s">
        <v>31</v>
      </c>
      <c r="B18" s="2" t="str">
        <f>Ergebnisse!A24</f>
        <v>Asche</v>
      </c>
      <c r="C18" s="2" t="str">
        <f>Ergebnisse!B24</f>
        <v>g/100 g</v>
      </c>
    </row>
    <row r="19" spans="1:3" x14ac:dyDescent="0.45">
      <c r="A19" t="s">
        <v>32</v>
      </c>
      <c r="B19" s="2" t="str">
        <f>Ergebnisse!A25</f>
        <v>Kochsalz</v>
      </c>
      <c r="C19" s="2" t="str">
        <f>Ergebnisse!B25</f>
        <v>g/100 g</v>
      </c>
    </row>
    <row r="20" spans="1:3" x14ac:dyDescent="0.45">
      <c r="A20" t="s">
        <v>33</v>
      </c>
      <c r="B20" s="2" t="str">
        <f>Ergebnisse!A26</f>
        <v>Natrium</v>
      </c>
      <c r="C20" s="2" t="str">
        <f>Ergebnisse!B26</f>
        <v>g/100 g</v>
      </c>
    </row>
    <row r="21" spans="1:3" x14ac:dyDescent="0.45">
      <c r="A21" t="s">
        <v>151</v>
      </c>
      <c r="B21" s="2" t="str">
        <f>Ergebnisse!A27</f>
        <v>Triphosphat (qualitativ)</v>
      </c>
      <c r="C21" s="2" t="str">
        <f>Ergebnisse!B27</f>
        <v>X</v>
      </c>
    </row>
    <row r="22" spans="1:3" x14ac:dyDescent="0.45">
      <c r="A22" t="s">
        <v>152</v>
      </c>
      <c r="B22" s="2" t="str">
        <f>Ergebnisse!A28</f>
        <v>Diphosphat (qualitativ)</v>
      </c>
      <c r="C22" s="2" t="str">
        <f>Ergebnisse!B28</f>
        <v>X</v>
      </c>
    </row>
    <row r="23" spans="1:3" x14ac:dyDescent="0.45">
      <c r="A23" t="s">
        <v>153</v>
      </c>
      <c r="B23" s="2" t="str">
        <f>Ergebnisse!A29</f>
        <v>Gesamtphosphat, berechnet als P2O5</v>
      </c>
      <c r="C23" s="2" t="str">
        <f>Ergebnisse!B29</f>
        <v>g/100 g</v>
      </c>
    </row>
    <row r="24" spans="1:3" x14ac:dyDescent="0.45">
      <c r="A24" t="s">
        <v>247</v>
      </c>
      <c r="B24" s="2" t="str">
        <f>Ergebnisse!A30</f>
        <v>Säurelöslicher Phosphor,
berechnet als P2O5</v>
      </c>
      <c r="C24" s="2" t="str">
        <f>Ergebnisse!B30</f>
        <v>g/100 g</v>
      </c>
    </row>
    <row r="25" spans="1:3" x14ac:dyDescent="0.45">
      <c r="A25" t="s">
        <v>248</v>
      </c>
      <c r="B25" s="2" t="str">
        <f>Ergebnisse!A31</f>
        <v>Teilhydrolysierte Gelatine
(Kollagenabbauprodukte)</v>
      </c>
      <c r="C25" s="2" t="str">
        <f>Ergebnisse!B31</f>
        <v>g/100 g</v>
      </c>
    </row>
    <row r="26" spans="1:3" x14ac:dyDescent="0.45">
      <c r="A26" t="s">
        <v>308</v>
      </c>
      <c r="B26" s="2" t="str">
        <f>Ergebnisse!A32</f>
        <v>Nachgewiesener Farbstoff</v>
      </c>
      <c r="C26" s="2" t="str">
        <f>Ergebnisse!B32</f>
        <v>X</v>
      </c>
    </row>
    <row r="27" spans="1:3" x14ac:dyDescent="0.45">
      <c r="A27" t="s">
        <v>309</v>
      </c>
      <c r="B27" s="2" t="str">
        <f>Ergebnisse!A33</f>
        <v>Nachgewiesener Farbstoff</v>
      </c>
      <c r="C27" s="2" t="str">
        <f>Ergebnisse!B33</f>
        <v>X</v>
      </c>
    </row>
    <row r="28" spans="1:3" x14ac:dyDescent="0.45">
      <c r="A28" t="s">
        <v>310</v>
      </c>
      <c r="B28" s="2" t="str">
        <f>Ergebnisse!A34</f>
        <v>Nachgewiesener Farbstoff</v>
      </c>
      <c r="C28" s="2" t="str">
        <f>Ergebnisse!B34</f>
        <v>X</v>
      </c>
    </row>
    <row r="29" spans="1:3" x14ac:dyDescent="0.45">
      <c r="A29" t="s">
        <v>311</v>
      </c>
      <c r="B29" s="2" t="str">
        <f>Ergebnisse!A35</f>
        <v>Nachgewiesener Farbstoff</v>
      </c>
      <c r="C29" s="2" t="str">
        <f>Ergebnisse!B35</f>
        <v>X</v>
      </c>
    </row>
    <row r="30" spans="1:3" x14ac:dyDescent="0.45">
      <c r="A30" t="s">
        <v>316</v>
      </c>
      <c r="B30" s="2" t="s">
        <v>336</v>
      </c>
      <c r="C30" s="2" t="str">
        <f>Ergebnisse!B36</f>
        <v>mg/kg</v>
      </c>
    </row>
    <row r="31" spans="1:3" x14ac:dyDescent="0.45">
      <c r="A31" t="s">
        <v>317</v>
      </c>
      <c r="B31" s="2" t="s">
        <v>337</v>
      </c>
      <c r="C31" s="2" t="str">
        <f>Ergebnisse!B37</f>
        <v>mg/kg</v>
      </c>
    </row>
    <row r="32" spans="1:3" x14ac:dyDescent="0.45">
      <c r="A32" t="s">
        <v>318</v>
      </c>
      <c r="B32" s="2" t="s">
        <v>338</v>
      </c>
      <c r="C32" s="2" t="str">
        <f>Ergebnisse!B38</f>
        <v>mg/kg</v>
      </c>
    </row>
    <row r="33" spans="1:3" x14ac:dyDescent="0.45">
      <c r="A33" t="s">
        <v>319</v>
      </c>
      <c r="B33" s="2" t="s">
        <v>339</v>
      </c>
      <c r="C33" s="2" t="str">
        <f>Ergebnisse!B39</f>
        <v>mg/kg</v>
      </c>
    </row>
  </sheetData>
  <sheetProtection algorithmName="SHA-512" hashValue="mDdWkz3r+bhs4KsSfw1oASt9Fzk1kMrVgTja2EbM28LCRoJCgRAwVfNWDX5onuYpi6CyhV96vAg34MkeOHV8Qw==" saltValue="zYp+ct6ETsWibz9gXsduQ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83"/>
  <sheetViews>
    <sheetView tabSelected="1" zoomScaleNormal="100" workbookViewId="0">
      <selection activeCell="G1" sqref="G1"/>
    </sheetView>
  </sheetViews>
  <sheetFormatPr baseColWidth="10" defaultColWidth="11.41015625" defaultRowHeight="14" x14ac:dyDescent="0.45"/>
  <cols>
    <col min="1" max="1" width="36.87890625" style="10" customWidth="1"/>
    <col min="2" max="2" width="11.41015625" style="10"/>
    <col min="3" max="3" width="13" style="10" bestFit="1" customWidth="1"/>
    <col min="4" max="6" width="15.703125" style="10" customWidth="1"/>
    <col min="7" max="7" width="14.703125" style="10" customWidth="1"/>
    <col min="8" max="8" width="9.703125" style="10" customWidth="1"/>
    <col min="9" max="9" width="3.703125" style="10" customWidth="1"/>
    <col min="10" max="10" width="11.703125" style="10" customWidth="1"/>
    <col min="11" max="16384" width="11.41015625" style="10"/>
  </cols>
  <sheetData>
    <row r="1" spans="1:8" ht="21.95" customHeight="1" x14ac:dyDescent="0.65">
      <c r="A1" s="6" t="s">
        <v>0</v>
      </c>
      <c r="B1" s="7"/>
      <c r="E1" s="8" t="s">
        <v>3</v>
      </c>
      <c r="F1" s="9"/>
      <c r="G1" s="109" t="s">
        <v>417</v>
      </c>
    </row>
    <row r="2" spans="1:8" ht="21.95" customHeight="1" x14ac:dyDescent="0.65">
      <c r="A2" s="6" t="s">
        <v>160</v>
      </c>
      <c r="B2" s="7"/>
      <c r="E2" s="8" t="s">
        <v>4</v>
      </c>
      <c r="F2" s="9"/>
      <c r="G2" s="109" t="s">
        <v>417</v>
      </c>
    </row>
    <row r="3" spans="1:8" ht="21.95" customHeight="1" x14ac:dyDescent="0.65">
      <c r="A3" s="6"/>
      <c r="B3" s="7"/>
      <c r="E3" s="186" t="s">
        <v>60</v>
      </c>
      <c r="F3" s="186"/>
      <c r="G3" s="52">
        <v>1</v>
      </c>
    </row>
    <row r="4" spans="1:8" ht="21.95" customHeight="1" x14ac:dyDescent="0.55000000000000004">
      <c r="A4" s="8" t="s">
        <v>10</v>
      </c>
      <c r="B4" s="183" t="s">
        <v>5</v>
      </c>
      <c r="C4" s="183"/>
      <c r="E4" s="37"/>
      <c r="F4" s="37" t="str">
        <f>IF(OR(ISBLANK(G1),G1="?"),"",IF(ISNUMBER(VALUE(G1)),"","Bitte nur Ziffern eingeben (numbers only)"))</f>
        <v/>
      </c>
      <c r="G4" s="22"/>
      <c r="H4" s="11"/>
    </row>
    <row r="5" spans="1:8" ht="21.95" customHeight="1" x14ac:dyDescent="0.55000000000000004">
      <c r="A5" s="11" t="s">
        <v>67</v>
      </c>
      <c r="E5" s="12">
        <v>45200</v>
      </c>
      <c r="F5" s="37" t="str">
        <f>IF(OR(ISBLANK(G2),G2="?"),"",IF(ISNUMBER(VALUE(G2)),"","Bitte nur Ziffern eingeben (numbers only)"))</f>
        <v/>
      </c>
      <c r="G5" s="9"/>
      <c r="H5" s="11"/>
    </row>
    <row r="6" spans="1:8" ht="12" customHeight="1" x14ac:dyDescent="0.45"/>
    <row r="7" spans="1:8" s="13" customFormat="1" ht="39.950000000000003" customHeight="1" x14ac:dyDescent="0.45">
      <c r="A7" s="187" t="s">
        <v>70</v>
      </c>
      <c r="B7" s="187"/>
      <c r="C7" s="187"/>
      <c r="D7" s="187"/>
      <c r="E7" s="187"/>
      <c r="F7" s="187"/>
      <c r="G7" s="187"/>
    </row>
    <row r="8" spans="1:8" s="13" customFormat="1" ht="39.950000000000003" customHeight="1" x14ac:dyDescent="0.45">
      <c r="A8" s="187" t="s">
        <v>416</v>
      </c>
      <c r="B8" s="187"/>
      <c r="C8" s="187"/>
      <c r="D8" s="187"/>
      <c r="E8" s="187"/>
      <c r="F8" s="187"/>
      <c r="G8" s="187"/>
    </row>
    <row r="9" spans="1:8" s="13" customFormat="1" ht="39.950000000000003" customHeight="1" x14ac:dyDescent="0.45">
      <c r="A9" s="184" t="s">
        <v>71</v>
      </c>
      <c r="B9" s="185"/>
      <c r="C9" s="185"/>
      <c r="D9" s="185"/>
      <c r="E9" s="185"/>
      <c r="F9" s="185"/>
      <c r="G9" s="185"/>
    </row>
    <row r="10" spans="1:8" s="13" customFormat="1" ht="39.950000000000003" customHeight="1" x14ac:dyDescent="0.45">
      <c r="A10" s="184" t="s">
        <v>72</v>
      </c>
      <c r="B10" s="185"/>
      <c r="C10" s="185"/>
      <c r="D10" s="185"/>
      <c r="E10" s="185"/>
      <c r="F10" s="185"/>
      <c r="G10" s="185"/>
    </row>
    <row r="11" spans="1:8" s="13" customFormat="1" ht="39.950000000000003" customHeight="1" x14ac:dyDescent="0.45">
      <c r="A11" s="184" t="s">
        <v>66</v>
      </c>
      <c r="B11" s="185"/>
      <c r="C11" s="185"/>
      <c r="D11" s="185"/>
      <c r="E11" s="185"/>
      <c r="F11" s="185"/>
      <c r="G11" s="185"/>
    </row>
    <row r="12" spans="1:8" s="13" customFormat="1" ht="39.950000000000003" customHeight="1" x14ac:dyDescent="0.45">
      <c r="A12" s="184" t="s">
        <v>133</v>
      </c>
      <c r="B12" s="185"/>
      <c r="C12" s="185"/>
      <c r="D12" s="185"/>
      <c r="E12" s="185"/>
      <c r="F12" s="185"/>
      <c r="G12" s="185"/>
    </row>
    <row r="13" spans="1:8" s="13" customFormat="1" ht="20.100000000000001" customHeight="1" x14ac:dyDescent="0.45">
      <c r="A13" s="179"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79"/>
      <c r="C13" s="179"/>
      <c r="D13" s="179"/>
      <c r="E13" s="179"/>
      <c r="F13" s="179"/>
      <c r="G13" s="179"/>
    </row>
    <row r="14" spans="1:8" s="13" customFormat="1" ht="20.100000000000001" customHeight="1" x14ac:dyDescent="0.45">
      <c r="A14" s="179" t="str">
        <f>IF(OR(OR(ISBLANK(G1),G1="?"),OR(ISBLANK(G2),G2="?")),"Nur wenn diese beiden Felder ausgefüllt sind, kann der Absender dieser Tabelle korrekt identifiziert werden.","")</f>
        <v>Nur wenn diese beiden Felder ausgefüllt sind, kann der Absender dieser Tabelle korrekt identifiziert werden.</v>
      </c>
      <c r="B14" s="179"/>
      <c r="C14" s="179"/>
      <c r="D14" s="179"/>
      <c r="E14" s="179"/>
      <c r="F14" s="179"/>
      <c r="G14" s="179"/>
    </row>
    <row r="15" spans="1:8" s="13" customFormat="1" ht="39.950000000000003" customHeight="1" x14ac:dyDescent="0.55000000000000004">
      <c r="A15" s="180" t="s">
        <v>80</v>
      </c>
      <c r="B15" s="180"/>
      <c r="C15" s="180"/>
      <c r="D15" s="180"/>
      <c r="E15" s="180"/>
      <c r="F15" s="180"/>
      <c r="G15" s="39"/>
    </row>
    <row r="16" spans="1:8" s="59" customFormat="1" ht="19.95" customHeight="1" x14ac:dyDescent="0.45">
      <c r="A16" s="182"/>
      <c r="B16" s="182"/>
      <c r="C16" s="182"/>
      <c r="D16" s="182"/>
      <c r="E16" s="182"/>
      <c r="F16" s="182"/>
      <c r="G16" s="182"/>
    </row>
    <row r="17" spans="1:10" s="17" customFormat="1" ht="39.950000000000003" customHeight="1" x14ac:dyDescent="0.5">
      <c r="A17" s="64" t="s">
        <v>1</v>
      </c>
      <c r="B17" s="64" t="s">
        <v>2</v>
      </c>
      <c r="C17" s="114" t="s">
        <v>45</v>
      </c>
      <c r="D17" s="114" t="s">
        <v>7</v>
      </c>
      <c r="E17" s="114" t="s">
        <v>8</v>
      </c>
      <c r="F17" s="114" t="s">
        <v>9</v>
      </c>
      <c r="G17" s="115"/>
      <c r="H17" s="116"/>
      <c r="I17" s="18"/>
    </row>
    <row r="18" spans="1:10" s="17" customFormat="1" ht="9.9499999999999993" hidden="1" customHeight="1" x14ac:dyDescent="0.5">
      <c r="A18" s="64"/>
      <c r="B18" s="64"/>
      <c r="C18" s="114"/>
      <c r="D18" s="114"/>
      <c r="E18" s="114"/>
      <c r="F18" s="114"/>
      <c r="G18" s="117"/>
      <c r="H18" s="116"/>
      <c r="I18" s="18"/>
    </row>
    <row r="19" spans="1:10" s="17" customFormat="1" ht="19.95" customHeight="1" x14ac:dyDescent="0.5">
      <c r="A19" s="117" t="s">
        <v>82</v>
      </c>
      <c r="B19" s="117" t="s">
        <v>42</v>
      </c>
      <c r="C19" s="112">
        <v>4</v>
      </c>
      <c r="D19" s="118"/>
      <c r="E19" s="118"/>
      <c r="F19" s="112">
        <f>Wasser!$B$1</f>
        <v>21</v>
      </c>
      <c r="G19" s="112"/>
      <c r="H19" s="119">
        <f>Wasser!$C$1</f>
        <v>20</v>
      </c>
      <c r="I19" s="20"/>
      <c r="J19" s="20"/>
    </row>
    <row r="20" spans="1:10" s="17" customFormat="1" ht="19.95" customHeight="1" x14ac:dyDescent="0.5">
      <c r="A20" s="117" t="s">
        <v>83</v>
      </c>
      <c r="B20" s="117" t="s">
        <v>42</v>
      </c>
      <c r="C20" s="112">
        <v>3</v>
      </c>
      <c r="D20" s="118"/>
      <c r="E20" s="118"/>
      <c r="F20" s="112">
        <f>Fett!B1</f>
        <v>18</v>
      </c>
      <c r="G20" s="112"/>
      <c r="H20" s="119">
        <f>Fett!$C$1</f>
        <v>17</v>
      </c>
      <c r="I20" s="20"/>
      <c r="J20" s="20"/>
    </row>
    <row r="21" spans="1:10" s="17" customFormat="1" ht="19.95" customHeight="1" x14ac:dyDescent="0.5">
      <c r="A21" s="117" t="s">
        <v>97</v>
      </c>
      <c r="B21" s="117" t="s">
        <v>42</v>
      </c>
      <c r="C21" s="112">
        <v>4</v>
      </c>
      <c r="D21" s="118"/>
      <c r="E21" s="118"/>
      <c r="F21" s="112">
        <f>Rohprotein!B1</f>
        <v>17</v>
      </c>
      <c r="G21" s="112"/>
      <c r="H21" s="119">
        <f>Rohprotein!$C$1</f>
        <v>16</v>
      </c>
      <c r="I21" s="20"/>
      <c r="J21" s="20"/>
    </row>
    <row r="22" spans="1:10" s="17" customFormat="1" ht="19.95" customHeight="1" x14ac:dyDescent="0.5">
      <c r="A22" s="117" t="s">
        <v>162</v>
      </c>
      <c r="B22" s="98" t="s">
        <v>246</v>
      </c>
      <c r="C22" s="112">
        <v>3</v>
      </c>
      <c r="D22" s="118"/>
      <c r="E22" s="118"/>
      <c r="F22" s="112">
        <f>'pH-Wert'!$B$1</f>
        <v>9</v>
      </c>
      <c r="G22" s="112"/>
      <c r="H22" s="119">
        <f>'pH-Wert'!$C$1</f>
        <v>8</v>
      </c>
      <c r="I22" s="20"/>
      <c r="J22" s="20"/>
    </row>
    <row r="23" spans="1:10" s="17" customFormat="1" ht="19.95" customHeight="1" x14ac:dyDescent="0.5">
      <c r="A23" s="117" t="s">
        <v>169</v>
      </c>
      <c r="B23" s="117" t="s">
        <v>42</v>
      </c>
      <c r="C23" s="112">
        <v>3</v>
      </c>
      <c r="D23" s="118"/>
      <c r="E23" s="118"/>
      <c r="F23" s="112">
        <f>NPN!B1</f>
        <v>8</v>
      </c>
      <c r="G23" s="112"/>
      <c r="H23" s="119">
        <f>NPN!C1</f>
        <v>7</v>
      </c>
      <c r="I23" s="20"/>
      <c r="J23" s="19"/>
    </row>
    <row r="24" spans="1:10" s="17" customFormat="1" ht="19.95" customHeight="1" x14ac:dyDescent="0.5">
      <c r="A24" s="117" t="s">
        <v>85</v>
      </c>
      <c r="B24" s="117" t="s">
        <v>42</v>
      </c>
      <c r="C24" s="112">
        <v>3</v>
      </c>
      <c r="D24" s="118"/>
      <c r="E24" s="118"/>
      <c r="F24" s="112">
        <f>Asche!B1</f>
        <v>20</v>
      </c>
      <c r="G24" s="112"/>
      <c r="H24" s="119">
        <f>Asche!C1</f>
        <v>19</v>
      </c>
      <c r="I24" s="20"/>
      <c r="J24" s="20"/>
    </row>
    <row r="25" spans="1:10" s="17" customFormat="1" ht="19.95" customHeight="1" x14ac:dyDescent="0.5">
      <c r="A25" s="117" t="s">
        <v>41</v>
      </c>
      <c r="B25" s="117" t="s">
        <v>42</v>
      </c>
      <c r="C25" s="112">
        <v>3</v>
      </c>
      <c r="D25" s="118"/>
      <c r="E25" s="118"/>
      <c r="F25" s="112">
        <f>Kochsalz!B1</f>
        <v>22</v>
      </c>
      <c r="G25" s="112"/>
      <c r="H25" s="119">
        <f>Kochsalz!C1</f>
        <v>21</v>
      </c>
    </row>
    <row r="26" spans="1:10" s="17" customFormat="1" ht="19.95" customHeight="1" x14ac:dyDescent="0.5">
      <c r="A26" s="117" t="s">
        <v>171</v>
      </c>
      <c r="B26" s="117" t="s">
        <v>42</v>
      </c>
      <c r="C26" s="112">
        <v>3</v>
      </c>
      <c r="D26" s="118"/>
      <c r="E26" s="118"/>
      <c r="F26" s="112">
        <f>Natrium!B64</f>
        <v>26</v>
      </c>
      <c r="G26" s="112"/>
      <c r="H26" s="119">
        <f>Natrium!D64</f>
        <v>25</v>
      </c>
    </row>
    <row r="27" spans="1:10" s="17" customFormat="1" ht="19.95" customHeight="1" x14ac:dyDescent="0.5">
      <c r="A27" s="117" t="s">
        <v>244</v>
      </c>
      <c r="B27" s="98" t="s">
        <v>246</v>
      </c>
      <c r="C27" s="98" t="s">
        <v>246</v>
      </c>
      <c r="D27" s="120">
        <f>Phosphate!D15</f>
        <v>4</v>
      </c>
      <c r="E27" s="120">
        <f>Phosphate!E15</f>
        <v>4</v>
      </c>
      <c r="F27" s="112">
        <f>Phosphate!B1</f>
        <v>6</v>
      </c>
      <c r="G27" s="112"/>
      <c r="H27" s="119">
        <f>Phosphate!C1</f>
        <v>5</v>
      </c>
    </row>
    <row r="28" spans="1:10" s="17" customFormat="1" ht="19.95" customHeight="1" x14ac:dyDescent="0.5">
      <c r="A28" s="117" t="s">
        <v>245</v>
      </c>
      <c r="B28" s="98" t="s">
        <v>246</v>
      </c>
      <c r="C28" s="98" t="s">
        <v>246</v>
      </c>
      <c r="D28" s="141">
        <f>Phosphate!B15</f>
        <v>4</v>
      </c>
      <c r="E28" s="141">
        <f>Phosphate!C15</f>
        <v>4</v>
      </c>
      <c r="F28" s="112">
        <f>Phosphate!B1</f>
        <v>6</v>
      </c>
      <c r="G28" s="112"/>
      <c r="H28" s="119">
        <f>Phosphate!C1</f>
        <v>5</v>
      </c>
    </row>
    <row r="29" spans="1:10" s="17" customFormat="1" ht="19.95" customHeight="1" x14ac:dyDescent="0.5">
      <c r="A29" s="117" t="s">
        <v>320</v>
      </c>
      <c r="B29" s="117" t="s">
        <v>42</v>
      </c>
      <c r="C29" s="112">
        <v>3</v>
      </c>
      <c r="D29" s="118"/>
      <c r="E29" s="118"/>
      <c r="F29" s="112">
        <f>Phosphat!B1</f>
        <v>19</v>
      </c>
      <c r="G29" s="112"/>
      <c r="H29" s="119">
        <f>Phosphat!C1</f>
        <v>18</v>
      </c>
    </row>
    <row r="30" spans="1:10" ht="30" customHeight="1" x14ac:dyDescent="0.5">
      <c r="A30" s="117" t="s">
        <v>321</v>
      </c>
      <c r="B30" s="117" t="s">
        <v>42</v>
      </c>
      <c r="C30" s="112">
        <v>3</v>
      </c>
      <c r="D30" s="118"/>
      <c r="E30" s="118"/>
      <c r="F30" s="112">
        <f>SLPhosphor!B1</f>
        <v>4</v>
      </c>
      <c r="G30" s="112"/>
      <c r="H30" s="119">
        <f>SLPhosphor!C1</f>
        <v>3</v>
      </c>
      <c r="I30" s="21" t="e">
        <f>#REF!</f>
        <v>#REF!</v>
      </c>
    </row>
    <row r="31" spans="1:10" ht="30" customHeight="1" x14ac:dyDescent="0.5">
      <c r="A31" s="117" t="s">
        <v>173</v>
      </c>
      <c r="B31" s="117" t="s">
        <v>42</v>
      </c>
      <c r="C31" s="112">
        <v>3</v>
      </c>
      <c r="D31" s="118"/>
      <c r="E31" s="118"/>
      <c r="F31" s="112">
        <f>Kollagen!B1</f>
        <v>5</v>
      </c>
      <c r="G31" s="112"/>
      <c r="H31" s="119">
        <f>Kollagen!C1</f>
        <v>4</v>
      </c>
      <c r="I31" s="21" t="e">
        <f>#REF!</f>
        <v>#REF!</v>
      </c>
    </row>
    <row r="32" spans="1:10" ht="19.95" customHeight="1" x14ac:dyDescent="0.5">
      <c r="A32" s="117" t="s">
        <v>306</v>
      </c>
      <c r="B32" s="98" t="s">
        <v>246</v>
      </c>
      <c r="C32" s="98" t="s">
        <v>246</v>
      </c>
      <c r="D32" s="181">
        <f>Farbstoffe!B1</f>
        <v>19</v>
      </c>
      <c r="E32" s="181"/>
      <c r="F32" s="112">
        <f>Farbstoffe_qual!B1</f>
        <v>30</v>
      </c>
      <c r="G32" s="112"/>
      <c r="H32" s="107">
        <f>Farbstoffe_qual!C1</f>
        <v>29</v>
      </c>
      <c r="I32" s="21"/>
    </row>
    <row r="33" spans="1:9" ht="19.95" customHeight="1" x14ac:dyDescent="0.5">
      <c r="A33" s="117" t="s">
        <v>306</v>
      </c>
      <c r="B33" s="98" t="s">
        <v>246</v>
      </c>
      <c r="C33" s="98" t="s">
        <v>246</v>
      </c>
      <c r="D33" s="181">
        <f>Farbstoffe!C1</f>
        <v>19</v>
      </c>
      <c r="E33" s="181"/>
      <c r="F33" s="112"/>
      <c r="G33" s="112"/>
      <c r="H33" s="107"/>
      <c r="I33" s="21"/>
    </row>
    <row r="34" spans="1:9" ht="19.95" customHeight="1" x14ac:dyDescent="0.5">
      <c r="A34" s="117" t="s">
        <v>306</v>
      </c>
      <c r="B34" s="98" t="s">
        <v>246</v>
      </c>
      <c r="C34" s="98" t="s">
        <v>246</v>
      </c>
      <c r="D34" s="181">
        <f>Farbstoffe!D1</f>
        <v>19</v>
      </c>
      <c r="E34" s="181"/>
      <c r="F34" s="112"/>
      <c r="G34" s="112"/>
      <c r="H34" s="107"/>
      <c r="I34" s="21"/>
    </row>
    <row r="35" spans="1:9" ht="19.95" customHeight="1" x14ac:dyDescent="0.5">
      <c r="A35" s="117" t="s">
        <v>306</v>
      </c>
      <c r="B35" s="98" t="s">
        <v>246</v>
      </c>
      <c r="C35" s="98" t="s">
        <v>246</v>
      </c>
      <c r="D35" s="181">
        <f>Farbstoffe!E1</f>
        <v>19</v>
      </c>
      <c r="E35" s="181"/>
      <c r="F35" s="112"/>
      <c r="G35" s="112"/>
      <c r="H35" s="107"/>
      <c r="I35" s="21"/>
    </row>
    <row r="36" spans="1:9" ht="19.95" customHeight="1" x14ac:dyDescent="0.5">
      <c r="A36" s="142">
        <f>Farbstoffe!B31</f>
        <v>18</v>
      </c>
      <c r="B36" s="111" t="s">
        <v>313</v>
      </c>
      <c r="C36" s="112">
        <v>3</v>
      </c>
      <c r="D36" s="113"/>
      <c r="E36" s="113"/>
      <c r="F36" s="112">
        <f>Farbstoffe_quan!B1</f>
        <v>30</v>
      </c>
      <c r="G36" s="112"/>
      <c r="H36" s="107">
        <f>Farbstoffe_quan!C1</f>
        <v>29</v>
      </c>
      <c r="I36" s="21"/>
    </row>
    <row r="37" spans="1:9" ht="19.95" customHeight="1" x14ac:dyDescent="0.5">
      <c r="A37" s="142">
        <f>Farbstoffe!C31</f>
        <v>18</v>
      </c>
      <c r="B37" s="111" t="s">
        <v>313</v>
      </c>
      <c r="C37" s="112">
        <v>3</v>
      </c>
      <c r="D37" s="113"/>
      <c r="E37" s="113"/>
      <c r="F37" s="112"/>
      <c r="G37" s="112"/>
      <c r="H37" s="107"/>
      <c r="I37" s="21"/>
    </row>
    <row r="38" spans="1:9" ht="19.95" customHeight="1" x14ac:dyDescent="0.5">
      <c r="A38" s="142">
        <f>Farbstoffe!D31</f>
        <v>18</v>
      </c>
      <c r="B38" s="111" t="s">
        <v>313</v>
      </c>
      <c r="C38" s="112">
        <v>3</v>
      </c>
      <c r="D38" s="113"/>
      <c r="E38" s="113"/>
      <c r="F38" s="112"/>
      <c r="G38" s="112"/>
      <c r="H38" s="107"/>
      <c r="I38" s="21"/>
    </row>
    <row r="39" spans="1:9" ht="19.95" customHeight="1" x14ac:dyDescent="0.5">
      <c r="A39" s="142">
        <f>Farbstoffe!E31</f>
        <v>18</v>
      </c>
      <c r="B39" s="111" t="s">
        <v>313</v>
      </c>
      <c r="C39" s="112">
        <v>3</v>
      </c>
      <c r="D39" s="113"/>
      <c r="E39" s="113"/>
      <c r="F39" s="112"/>
      <c r="G39" s="112"/>
      <c r="H39" s="107"/>
      <c r="I39" s="21"/>
    </row>
    <row r="40" spans="1:9" ht="19.95" hidden="1" customHeight="1" x14ac:dyDescent="0.5">
      <c r="A40" s="19"/>
      <c r="B40" s="98"/>
      <c r="C40" s="98"/>
      <c r="D40" s="110"/>
      <c r="E40" s="110"/>
      <c r="F40" s="26"/>
      <c r="G40" s="26"/>
      <c r="H40" s="107"/>
      <c r="I40" s="21"/>
    </row>
    <row r="41" spans="1:9" ht="19.95" hidden="1" customHeight="1" x14ac:dyDescent="0.5">
      <c r="A41" s="19"/>
      <c r="B41" s="98"/>
      <c r="C41" s="98"/>
      <c r="D41" s="110"/>
      <c r="E41" s="110"/>
      <c r="F41" s="26"/>
      <c r="G41" s="26"/>
      <c r="H41" s="107"/>
      <c r="I41" s="21"/>
    </row>
    <row r="42" spans="1:9" ht="19.95" hidden="1" customHeight="1" x14ac:dyDescent="0.5">
      <c r="A42" s="99"/>
      <c r="B42" s="99"/>
      <c r="C42" s="26"/>
      <c r="D42" s="26"/>
      <c r="E42" s="26"/>
      <c r="F42" s="26"/>
      <c r="G42" s="26"/>
      <c r="H42" s="21"/>
      <c r="I42" s="21"/>
    </row>
    <row r="43" spans="1:9" s="13" customFormat="1" ht="25.95" customHeight="1" x14ac:dyDescent="0.45">
      <c r="A43" s="56" t="s">
        <v>146</v>
      </c>
    </row>
    <row r="44" spans="1:9" ht="20.100000000000001" customHeight="1" x14ac:dyDescent="0.45">
      <c r="A44" s="23" t="s">
        <v>82</v>
      </c>
      <c r="B44" s="178"/>
      <c r="C44" s="178"/>
      <c r="D44" s="178"/>
      <c r="E44" s="178"/>
      <c r="F44" s="178"/>
      <c r="G44" s="178"/>
      <c r="H44" s="178"/>
      <c r="I44" s="15" t="b">
        <f>ISBLANK(VLOOKUP(F19,Wasser!A3:C29,3))</f>
        <v>1</v>
      </c>
    </row>
    <row r="45" spans="1:9" ht="25.95" customHeight="1" x14ac:dyDescent="0.45">
      <c r="A45" s="14" t="str">
        <f>IF(F19=H19,"bitte eingeben:",IF(I44,"","Art der Modifikation/Ausgabedatum:"))</f>
        <v/>
      </c>
      <c r="B45" s="176"/>
      <c r="C45" s="176"/>
      <c r="D45" s="176"/>
      <c r="E45" s="176"/>
      <c r="F45" s="176"/>
      <c r="G45" s="176"/>
      <c r="H45" s="176"/>
      <c r="I45" s="15"/>
    </row>
    <row r="46" spans="1:9" ht="20.100000000000001" customHeight="1" x14ac:dyDescent="0.45">
      <c r="A46" s="23" t="s">
        <v>83</v>
      </c>
      <c r="B46" s="178"/>
      <c r="C46" s="178"/>
      <c r="D46" s="178"/>
      <c r="E46" s="178"/>
      <c r="F46" s="178"/>
      <c r="G46" s="178"/>
      <c r="H46" s="178"/>
      <c r="I46" s="15" t="b">
        <f>ISBLANK(VLOOKUP(F20,Fett!A3:C29,3))</f>
        <v>1</v>
      </c>
    </row>
    <row r="47" spans="1:9" ht="25.95" customHeight="1" x14ac:dyDescent="0.45">
      <c r="A47" s="14" t="str">
        <f>IF(F20=H20,"bitte eingeben:",IF(I46,"","Art der Modifikation/Ausgabedatum:"))</f>
        <v/>
      </c>
      <c r="B47" s="176"/>
      <c r="C47" s="176"/>
      <c r="D47" s="176"/>
      <c r="E47" s="176"/>
      <c r="F47" s="176"/>
      <c r="G47" s="176"/>
      <c r="H47" s="176"/>
      <c r="I47" s="15"/>
    </row>
    <row r="48" spans="1:9" ht="20.100000000000001" customHeight="1" x14ac:dyDescent="0.45">
      <c r="A48" s="23" t="s">
        <v>84</v>
      </c>
      <c r="B48" s="172"/>
      <c r="C48" s="172"/>
      <c r="D48" s="172"/>
      <c r="E48" s="172"/>
      <c r="F48" s="172"/>
      <c r="G48" s="172"/>
      <c r="H48" s="172"/>
      <c r="I48" s="15" t="b">
        <f>ISBLANK(VLOOKUP(F21,Rohprotein!A3:C30,3))</f>
        <v>1</v>
      </c>
    </row>
    <row r="49" spans="1:9" ht="25.95" customHeight="1" x14ac:dyDescent="0.45">
      <c r="A49" s="14" t="str">
        <f>IF(F21=H21,"bitte eingeben:",IF(I48,"","Art der Modifikation/Ausgabedatum:"))</f>
        <v/>
      </c>
      <c r="B49" s="176"/>
      <c r="C49" s="176"/>
      <c r="D49" s="176"/>
      <c r="E49" s="176"/>
      <c r="F49" s="176"/>
      <c r="G49" s="176"/>
      <c r="H49" s="176"/>
      <c r="I49" s="15"/>
    </row>
    <row r="50" spans="1:9" ht="20.100000000000001" customHeight="1" x14ac:dyDescent="0.45">
      <c r="A50" s="23" t="s">
        <v>162</v>
      </c>
      <c r="B50" s="175"/>
      <c r="C50" s="175"/>
      <c r="D50" s="175"/>
      <c r="E50" s="175"/>
      <c r="F50" s="175"/>
      <c r="G50" s="175"/>
      <c r="H50" s="175"/>
      <c r="I50" s="15" t="b">
        <f>ISBLANK(VLOOKUP(F22,'pH-Wert'!A3:C16,3))</f>
        <v>1</v>
      </c>
    </row>
    <row r="51" spans="1:9" ht="25.95" customHeight="1" x14ac:dyDescent="0.45">
      <c r="A51" s="14" t="str">
        <f>IF(F22=H22,"bitte eingeben:",IF(I50,"","Art der Modifikation/Ausgabedatum:"))</f>
        <v/>
      </c>
      <c r="B51" s="177"/>
      <c r="C51" s="177"/>
      <c r="D51" s="177"/>
      <c r="E51" s="177"/>
      <c r="F51" s="177"/>
      <c r="G51" s="177"/>
      <c r="H51" s="177"/>
      <c r="I51" s="15"/>
    </row>
    <row r="52" spans="1:9" ht="20.100000000000001" customHeight="1" x14ac:dyDescent="0.45">
      <c r="A52" s="23" t="s">
        <v>170</v>
      </c>
      <c r="B52" s="172"/>
      <c r="C52" s="172"/>
      <c r="D52" s="172"/>
      <c r="E52" s="172"/>
      <c r="F52" s="172"/>
      <c r="G52" s="172"/>
      <c r="H52" s="172"/>
      <c r="I52" s="15" t="b">
        <f>ISBLANK(VLOOKUP(F23,NPN!A3:C24,3))</f>
        <v>1</v>
      </c>
    </row>
    <row r="53" spans="1:9" ht="25.95" customHeight="1" x14ac:dyDescent="0.45">
      <c r="A53" s="14" t="str">
        <f>IF(F23=H23,"bitte eingeben:",IF(I52,"","Art der Modifikation/Ausgabedatum:"))</f>
        <v/>
      </c>
      <c r="B53" s="177"/>
      <c r="C53" s="177"/>
      <c r="D53" s="177"/>
      <c r="E53" s="177"/>
      <c r="F53" s="177"/>
      <c r="G53" s="177"/>
      <c r="H53" s="177"/>
      <c r="I53" s="15"/>
    </row>
    <row r="54" spans="1:9" ht="20.100000000000001" customHeight="1" x14ac:dyDescent="0.45">
      <c r="A54" s="23" t="s">
        <v>85</v>
      </c>
      <c r="B54" s="172"/>
      <c r="C54" s="172"/>
      <c r="D54" s="172"/>
      <c r="E54" s="172"/>
      <c r="F54" s="172"/>
      <c r="G54" s="172"/>
      <c r="H54" s="172"/>
      <c r="I54" s="15" t="b">
        <f>ISBLANK(VLOOKUP(F24,Asche!A3:C22,3))</f>
        <v>1</v>
      </c>
    </row>
    <row r="55" spans="1:9" ht="25.95" customHeight="1" x14ac:dyDescent="0.45">
      <c r="A55" s="14" t="str">
        <f>IF(F24=H24,"bitte eingeben:",IF(I54,"","Art der Modifikation/Ausgabedatum:"))</f>
        <v/>
      </c>
      <c r="B55" s="176"/>
      <c r="C55" s="176"/>
      <c r="D55" s="176"/>
      <c r="E55" s="176"/>
      <c r="F55" s="176"/>
      <c r="G55" s="176"/>
      <c r="H55" s="176"/>
      <c r="I55" s="15"/>
    </row>
    <row r="56" spans="1:9" ht="20.100000000000001" customHeight="1" x14ac:dyDescent="0.45">
      <c r="A56" s="23" t="str">
        <f>A25</f>
        <v>Kochsalz</v>
      </c>
      <c r="B56" s="172"/>
      <c r="C56" s="172"/>
      <c r="D56" s="172"/>
      <c r="E56" s="172"/>
      <c r="F56" s="172"/>
      <c r="G56" s="172"/>
      <c r="H56" s="172"/>
      <c r="I56" s="15" t="b">
        <f>ISBLANK(VLOOKUP(F25,Kochsalz!A3:C25,3))</f>
        <v>1</v>
      </c>
    </row>
    <row r="57" spans="1:9" ht="25.95" customHeight="1" x14ac:dyDescent="0.45">
      <c r="A57" s="14" t="str">
        <f>IF(F25=H25,"bitte eingeben:",IF(I56,"","Art der Modifikation:"))</f>
        <v/>
      </c>
      <c r="B57" s="176"/>
      <c r="C57" s="176"/>
      <c r="D57" s="176"/>
      <c r="E57" s="176"/>
      <c r="F57" s="176"/>
      <c r="G57" s="176"/>
      <c r="H57" s="176"/>
    </row>
    <row r="58" spans="1:9" ht="20.100000000000001" customHeight="1" x14ac:dyDescent="0.45">
      <c r="A58" s="23" t="s">
        <v>249</v>
      </c>
      <c r="B58" s="172"/>
      <c r="C58" s="172"/>
      <c r="D58" s="172"/>
      <c r="E58" s="172"/>
      <c r="F58" s="172"/>
      <c r="G58" s="172"/>
      <c r="H58" s="172"/>
      <c r="I58" s="15" t="b">
        <f>ISBLANK(VLOOKUP(F27,Phosphate!A3:C8,3))</f>
        <v>1</v>
      </c>
    </row>
    <row r="59" spans="1:9" ht="25.95" customHeight="1" x14ac:dyDescent="0.45">
      <c r="A59" s="14" t="str">
        <f>IF(F27=H27,"bitte eingeben:",IF(I58,"","Art der Modifikation:"))</f>
        <v/>
      </c>
      <c r="B59" s="176"/>
      <c r="C59" s="176"/>
      <c r="D59" s="176"/>
      <c r="E59" s="176"/>
      <c r="F59" s="176"/>
      <c r="G59" s="176"/>
      <c r="H59" s="176"/>
      <c r="I59" s="15"/>
    </row>
    <row r="60" spans="1:9" ht="20.100000000000001" customHeight="1" x14ac:dyDescent="0.45">
      <c r="A60" s="23" t="s">
        <v>81</v>
      </c>
      <c r="B60" s="172"/>
      <c r="C60" s="172"/>
      <c r="D60" s="172"/>
      <c r="E60" s="172"/>
      <c r="F60" s="172"/>
      <c r="G60" s="172"/>
      <c r="H60" s="172"/>
      <c r="I60" s="15" t="b">
        <f>ISBLANK(VLOOKUP(F29,Phosphat!A3:C21,3))</f>
        <v>1</v>
      </c>
    </row>
    <row r="61" spans="1:9" ht="25.95" customHeight="1" x14ac:dyDescent="0.45">
      <c r="A61" s="82" t="str">
        <f>IF(F29=H29,"bitte eingeben:",IF(I60,"","Art der Modifikation:"))</f>
        <v/>
      </c>
      <c r="B61" s="173"/>
      <c r="C61" s="173"/>
      <c r="D61" s="173"/>
      <c r="E61" s="173"/>
      <c r="F61" s="173"/>
      <c r="G61" s="173"/>
      <c r="H61" s="173"/>
    </row>
    <row r="62" spans="1:9" ht="25.95" customHeight="1" x14ac:dyDescent="0.45">
      <c r="A62" s="56" t="s">
        <v>174</v>
      </c>
      <c r="B62" s="13"/>
      <c r="C62" s="13"/>
      <c r="D62" s="13"/>
      <c r="E62" s="13"/>
      <c r="F62" s="13"/>
      <c r="G62" s="13"/>
      <c r="H62" s="13"/>
      <c r="I62" s="13"/>
    </row>
    <row r="63" spans="1:9" ht="19.95" customHeight="1" x14ac:dyDescent="0.45">
      <c r="A63" s="23" t="s">
        <v>175</v>
      </c>
      <c r="B63" s="175"/>
      <c r="C63" s="175"/>
      <c r="D63" s="175"/>
      <c r="E63" s="175"/>
      <c r="F63" s="175"/>
      <c r="G63" s="175"/>
      <c r="H63" s="175"/>
      <c r="I63" s="15" t="b">
        <f>ISBLANK(VLOOKUP(F30,SLPhosphor!A3:C6,3))</f>
        <v>1</v>
      </c>
    </row>
    <row r="64" spans="1:9" ht="25.2" customHeight="1" x14ac:dyDescent="0.45">
      <c r="A64" s="44" t="str">
        <f>IF(F30=H30,"bitte eingeben:",IF(I63,"","Art der Modifikation:"))</f>
        <v/>
      </c>
      <c r="B64" s="173"/>
      <c r="C64" s="173"/>
      <c r="D64" s="173"/>
      <c r="E64" s="173"/>
      <c r="F64" s="173"/>
      <c r="G64" s="173"/>
      <c r="H64" s="173"/>
    </row>
    <row r="65" spans="1:9" ht="20.100000000000001" customHeight="1" x14ac:dyDescent="0.45">
      <c r="A65" s="57" t="s">
        <v>172</v>
      </c>
      <c r="B65" s="175"/>
      <c r="C65" s="175"/>
      <c r="D65" s="175"/>
      <c r="E65" s="175"/>
      <c r="F65" s="175"/>
      <c r="G65" s="175"/>
      <c r="H65" s="175"/>
      <c r="I65" s="15" t="b">
        <f>ISBLANK(VLOOKUP(F31,Kollagen!A3:C7,3))</f>
        <v>1</v>
      </c>
    </row>
    <row r="66" spans="1:9" ht="25.2" customHeight="1" x14ac:dyDescent="0.45">
      <c r="A66" s="44" t="str">
        <f>IF(F31=H31,"bitte eingeben:",IF(I65,"","Art der Modifikation:"))</f>
        <v/>
      </c>
      <c r="B66" s="173"/>
      <c r="C66" s="173"/>
      <c r="D66" s="173"/>
      <c r="E66" s="173"/>
      <c r="F66" s="173"/>
      <c r="G66" s="173"/>
      <c r="H66" s="173"/>
    </row>
    <row r="67" spans="1:9" ht="19.95" customHeight="1" x14ac:dyDescent="0.45">
      <c r="A67" s="108" t="s">
        <v>307</v>
      </c>
      <c r="B67" s="172"/>
      <c r="C67" s="172"/>
      <c r="D67" s="172"/>
      <c r="E67" s="172"/>
      <c r="F67" s="172"/>
      <c r="G67" s="172"/>
      <c r="H67" s="172"/>
      <c r="I67" s="15" t="b">
        <f>ISBLANK(VLOOKUP(F32,Farbstoffe_qual!A3:C32,3))</f>
        <v>1</v>
      </c>
    </row>
    <row r="68" spans="1:9" ht="25.2" customHeight="1" x14ac:dyDescent="0.45">
      <c r="A68" s="14" t="str">
        <f>IF(F32=H32,"bitte eingeben:",IF(I67,"","Art der Modifikation/Ausgabedatum:"))</f>
        <v/>
      </c>
      <c r="B68" s="176"/>
      <c r="C68" s="176"/>
      <c r="D68" s="176"/>
      <c r="E68" s="176"/>
      <c r="F68" s="176"/>
      <c r="G68" s="176"/>
      <c r="H68" s="176"/>
    </row>
    <row r="69" spans="1:9" ht="19.95" customHeight="1" x14ac:dyDescent="0.45">
      <c r="A69" s="108" t="s">
        <v>323</v>
      </c>
      <c r="B69" s="172"/>
      <c r="C69" s="172"/>
      <c r="D69" s="172"/>
      <c r="E69" s="172"/>
      <c r="F69" s="172"/>
      <c r="G69" s="172"/>
      <c r="H69" s="172"/>
      <c r="I69" s="15" t="b">
        <f>ISBLANK(VLOOKUP(F36,Farbstoffe_quan!A3:C32,3))</f>
        <v>1</v>
      </c>
    </row>
    <row r="70" spans="1:9" ht="25.2" customHeight="1" x14ac:dyDescent="0.45">
      <c r="A70" s="14" t="str">
        <f>IF(F36=H36,"bitte eingeben:",IF(I69,"","Art der Modifikation/Ausgabedatum:"))</f>
        <v/>
      </c>
      <c r="B70" s="173"/>
      <c r="C70" s="173"/>
      <c r="D70" s="173"/>
      <c r="E70" s="173"/>
      <c r="F70" s="173"/>
      <c r="G70" s="173"/>
      <c r="H70" s="173"/>
    </row>
    <row r="71" spans="1:9" ht="20.100000000000001" customHeight="1" x14ac:dyDescent="0.55000000000000004">
      <c r="A71" s="70" t="s">
        <v>171</v>
      </c>
      <c r="B71" s="71"/>
      <c r="C71" s="72"/>
      <c r="D71" s="72"/>
      <c r="E71" s="73"/>
      <c r="F71" s="72"/>
      <c r="G71" s="72"/>
      <c r="H71" s="73"/>
      <c r="I71" s="15"/>
    </row>
    <row r="72" spans="1:9" ht="20.100000000000001" customHeight="1" x14ac:dyDescent="0.45">
      <c r="A72" s="74" t="s">
        <v>215</v>
      </c>
      <c r="B72" s="75">
        <f>Natrium!B2</f>
        <v>8</v>
      </c>
      <c r="C72" s="71"/>
      <c r="D72" s="71"/>
      <c r="E72" s="71"/>
      <c r="F72" s="71"/>
      <c r="G72" s="71"/>
      <c r="H72" s="71"/>
    </row>
    <row r="73" spans="1:9" ht="15" customHeight="1" x14ac:dyDescent="0.45">
      <c r="A73" s="76"/>
      <c r="B73" s="71"/>
      <c r="C73" s="71"/>
      <c r="D73" s="77"/>
      <c r="E73" s="71"/>
      <c r="F73" s="71"/>
      <c r="G73" s="71"/>
      <c r="H73" s="71"/>
    </row>
    <row r="74" spans="1:9" ht="20.100000000000001" customHeight="1" x14ac:dyDescent="0.45">
      <c r="A74" s="74" t="s">
        <v>218</v>
      </c>
      <c r="B74" s="75">
        <f>Natrium!B13</f>
        <v>15</v>
      </c>
      <c r="C74" s="71"/>
      <c r="D74" s="75">
        <f>Natrium!D13</f>
        <v>14</v>
      </c>
      <c r="E74" s="71"/>
      <c r="F74" s="71"/>
      <c r="G74" s="71"/>
      <c r="H74" s="71"/>
      <c r="I74" s="79" t="b">
        <f>ISBLANK(VLOOKUP(B74,Natrium!A14:C28,3))</f>
        <v>1</v>
      </c>
    </row>
    <row r="75" spans="1:9" ht="25.2" customHeight="1" x14ac:dyDescent="0.45">
      <c r="A75" s="78" t="str">
        <f>IF(B74=Natrium!D13,"bitte eingeben:","")</f>
        <v/>
      </c>
      <c r="B75" s="174"/>
      <c r="C75" s="174"/>
      <c r="D75" s="174"/>
      <c r="E75" s="174"/>
      <c r="F75" s="174"/>
      <c r="G75" s="174"/>
      <c r="H75" s="174"/>
      <c r="I75" s="79"/>
    </row>
    <row r="76" spans="1:9" ht="20.100000000000001" customHeight="1" x14ac:dyDescent="0.45">
      <c r="A76" s="74" t="s">
        <v>219</v>
      </c>
      <c r="B76" s="75">
        <f>Natrium!B31</f>
        <v>8</v>
      </c>
      <c r="C76" s="71"/>
      <c r="D76" s="75">
        <f>Natrium!D31</f>
        <v>7</v>
      </c>
      <c r="E76" s="71"/>
      <c r="F76" s="71"/>
      <c r="G76" s="71"/>
      <c r="H76" s="71"/>
      <c r="I76" s="79" t="b">
        <f>ISBLANK(VLOOKUP(F26,Natrium!A32:C39,3))</f>
        <v>1</v>
      </c>
    </row>
    <row r="77" spans="1:9" ht="25.2" customHeight="1" x14ac:dyDescent="0.45">
      <c r="A77" s="78" t="str">
        <f>IF(B76=Natrium!D31,"bitte eingeben:","")</f>
        <v/>
      </c>
      <c r="B77" s="174"/>
      <c r="C77" s="174"/>
      <c r="D77" s="174"/>
      <c r="E77" s="174"/>
      <c r="F77" s="174"/>
      <c r="G77" s="174"/>
      <c r="H77" s="174"/>
      <c r="I77" s="80"/>
    </row>
    <row r="78" spans="1:9" ht="20.100000000000001" customHeight="1" x14ac:dyDescent="0.45">
      <c r="A78" s="74" t="s">
        <v>186</v>
      </c>
      <c r="B78" s="75">
        <f>Natrium!B42</f>
        <v>4</v>
      </c>
      <c r="C78" s="74"/>
      <c r="D78" s="75">
        <f>Natrium!D42</f>
        <v>3</v>
      </c>
      <c r="E78" s="74"/>
      <c r="F78" s="74"/>
      <c r="G78" s="74"/>
      <c r="H78" s="74"/>
      <c r="I78" s="79" t="b">
        <f>ISBLANK(VLOOKUP(F26,Natrium!A43:C46,3))</f>
        <v>1</v>
      </c>
    </row>
    <row r="79" spans="1:9" ht="25.2" customHeight="1" x14ac:dyDescent="0.45">
      <c r="A79" s="78" t="str">
        <f>IF(B78=Natrium!D42,"bitte eingeben:","")</f>
        <v/>
      </c>
      <c r="B79" s="174"/>
      <c r="C79" s="174"/>
      <c r="D79" s="174"/>
      <c r="E79" s="174"/>
      <c r="F79" s="174"/>
      <c r="G79" s="174"/>
      <c r="H79" s="174"/>
      <c r="I79" s="80"/>
    </row>
    <row r="80" spans="1:9" ht="20.100000000000001" customHeight="1" x14ac:dyDescent="0.45">
      <c r="A80" s="74" t="s">
        <v>220</v>
      </c>
      <c r="B80" s="81">
        <f>Natrium!B49</f>
        <v>12</v>
      </c>
      <c r="C80" s="81"/>
      <c r="D80" s="81">
        <f>Natrium!D49</f>
        <v>11</v>
      </c>
      <c r="E80" s="81"/>
      <c r="F80" s="81"/>
      <c r="G80" s="74"/>
      <c r="H80" s="74"/>
      <c r="I80" s="79" t="b">
        <f>ISBLANK(VLOOKUP(F26,Natrium!A50:C60,3))</f>
        <v>1</v>
      </c>
    </row>
    <row r="81" spans="1:9" ht="25.2" customHeight="1" x14ac:dyDescent="0.45">
      <c r="A81" s="78" t="str">
        <f>IF(B80=Natrium!D49,"bitte eingeben:","")</f>
        <v/>
      </c>
      <c r="B81" s="174"/>
      <c r="C81" s="174"/>
      <c r="D81" s="174"/>
      <c r="E81" s="174"/>
      <c r="F81" s="174"/>
      <c r="G81" s="174"/>
      <c r="H81" s="174"/>
    </row>
    <row r="82" spans="1:9" ht="20.100000000000001" customHeight="1" x14ac:dyDescent="0.45">
      <c r="A82" s="74" t="s">
        <v>221</v>
      </c>
      <c r="B82" s="75">
        <f>Natrium!B64</f>
        <v>26</v>
      </c>
      <c r="C82" s="71"/>
      <c r="D82" s="75">
        <f>Natrium!D64</f>
        <v>25</v>
      </c>
      <c r="E82" s="71"/>
      <c r="F82" s="71"/>
      <c r="G82" s="71"/>
      <c r="H82" s="71"/>
      <c r="I82" s="79" t="b">
        <f>ISBLANK(VLOOKUP(F26,Natrium!A65:C90,3))</f>
        <v>1</v>
      </c>
    </row>
    <row r="83" spans="1:9" ht="25.2" customHeight="1" x14ac:dyDescent="0.45">
      <c r="A83" s="78" t="str">
        <f>IF(B82=Natrium!D64,"bitte eingeben:",IF(I82,"","Art der Modifikation:"))</f>
        <v/>
      </c>
      <c r="B83" s="174"/>
      <c r="C83" s="174"/>
      <c r="D83" s="174"/>
      <c r="E83" s="174"/>
      <c r="F83" s="174"/>
      <c r="G83" s="174"/>
      <c r="H83" s="174"/>
    </row>
  </sheetData>
  <sheetProtection algorithmName="SHA-512" hashValue="PadgcwmzkiPH7Mv2BDK5bv31aUG50lbJEF835mlR1GWTMjglyLCjMhVoeO7PDH6ZwOlIz3p408f/ymopBXRzMA==" saltValue="CZpidCZEkIRVZ7+UFyq3LQ==" spinCount="100000" sheet="1" objects="1" scenarios="1"/>
  <mergeCells count="47">
    <mergeCell ref="A13:G13"/>
    <mergeCell ref="B4:C4"/>
    <mergeCell ref="A9:G9"/>
    <mergeCell ref="A10:G10"/>
    <mergeCell ref="E3:F3"/>
    <mergeCell ref="A7:G7"/>
    <mergeCell ref="A11:G11"/>
    <mergeCell ref="A12:G12"/>
    <mergeCell ref="A8:G8"/>
    <mergeCell ref="B49:H49"/>
    <mergeCell ref="B46:H46"/>
    <mergeCell ref="A14:G14"/>
    <mergeCell ref="A15:F15"/>
    <mergeCell ref="B47:H47"/>
    <mergeCell ref="B44:H44"/>
    <mergeCell ref="D34:E34"/>
    <mergeCell ref="D35:E35"/>
    <mergeCell ref="B48:H48"/>
    <mergeCell ref="B45:H45"/>
    <mergeCell ref="D32:E32"/>
    <mergeCell ref="D33:E33"/>
    <mergeCell ref="A16:G16"/>
    <mergeCell ref="B59:H59"/>
    <mergeCell ref="B56:H56"/>
    <mergeCell ref="B51:H51"/>
    <mergeCell ref="B55:H55"/>
    <mergeCell ref="B50:H50"/>
    <mergeCell ref="B54:H54"/>
    <mergeCell ref="B53:H53"/>
    <mergeCell ref="B58:H58"/>
    <mergeCell ref="B57:H57"/>
    <mergeCell ref="B52:H52"/>
    <mergeCell ref="B60:H60"/>
    <mergeCell ref="B61:H61"/>
    <mergeCell ref="B79:H79"/>
    <mergeCell ref="B81:H81"/>
    <mergeCell ref="B83:H83"/>
    <mergeCell ref="B63:H63"/>
    <mergeCell ref="B64:H64"/>
    <mergeCell ref="B65:H65"/>
    <mergeCell ref="B66:H66"/>
    <mergeCell ref="B68:H68"/>
    <mergeCell ref="B70:H70"/>
    <mergeCell ref="B69:H69"/>
    <mergeCell ref="B67:H67"/>
    <mergeCell ref="B75:H75"/>
    <mergeCell ref="B77:H77"/>
  </mergeCells>
  <phoneticPr fontId="0" type="noConversion"/>
  <conditionalFormatting sqref="A61">
    <cfRule type="expression" dxfId="47" priority="82" stopIfTrue="1">
      <formula>F29-H29=1</formula>
    </cfRule>
  </conditionalFormatting>
  <conditionalFormatting sqref="B22">
    <cfRule type="cellIs" dxfId="46" priority="16" stopIfTrue="1" operator="equal">
      <formula>4</formula>
    </cfRule>
  </conditionalFormatting>
  <conditionalFormatting sqref="B27:C28">
    <cfRule type="cellIs" dxfId="45" priority="17" stopIfTrue="1" operator="equal">
      <formula>4</formula>
    </cfRule>
  </conditionalFormatting>
  <conditionalFormatting sqref="B32:C35 B40:C41">
    <cfRule type="cellIs" dxfId="44" priority="5" stopIfTrue="1" operator="equal">
      <formula>4</formula>
    </cfRule>
  </conditionalFormatting>
  <conditionalFormatting sqref="B45:H45">
    <cfRule type="expression" dxfId="43" priority="44" stopIfTrue="1">
      <formula>OR($F$19-$H$19=0,NOT(I44))</formula>
    </cfRule>
  </conditionalFormatting>
  <conditionalFormatting sqref="B47:H47">
    <cfRule type="expression" dxfId="42" priority="45" stopIfTrue="1">
      <formula>OR($F$20-$H$20=0,NOT(I46))</formula>
    </cfRule>
  </conditionalFormatting>
  <conditionalFormatting sqref="B48:H48">
    <cfRule type="expression" dxfId="41" priority="31" stopIfTrue="1">
      <formula>$H$19-5=0</formula>
    </cfRule>
  </conditionalFormatting>
  <conditionalFormatting sqref="B49:H49">
    <cfRule type="expression" dxfId="40" priority="46" stopIfTrue="1">
      <formula>OR($F$21-$H$21=0,NOT(I48))</formula>
    </cfRule>
  </conditionalFormatting>
  <conditionalFormatting sqref="B50:H50">
    <cfRule type="expression" dxfId="39" priority="32" stopIfTrue="1">
      <formula>$I$19-3=0</formula>
    </cfRule>
  </conditionalFormatting>
  <conditionalFormatting sqref="B51:H51">
    <cfRule type="expression" dxfId="38" priority="47" stopIfTrue="1">
      <formula>OR($F$22-$H$22=0,NOT(I50))</formula>
    </cfRule>
  </conditionalFormatting>
  <conditionalFormatting sqref="B52:H52">
    <cfRule type="expression" dxfId="37" priority="33" stopIfTrue="1">
      <formula>$I$19-10=0</formula>
    </cfRule>
  </conditionalFormatting>
  <conditionalFormatting sqref="B53:H53">
    <cfRule type="expression" dxfId="36" priority="48" stopIfTrue="1">
      <formula>OR($F$23-$H$23=0,NOT(I52))</formula>
    </cfRule>
  </conditionalFormatting>
  <conditionalFormatting sqref="B54:H54 B56:H56 B58:H58">
    <cfRule type="expression" dxfId="35" priority="34" stopIfTrue="1">
      <formula>$J$19-14=0</formula>
    </cfRule>
  </conditionalFormatting>
  <conditionalFormatting sqref="B55:H55">
    <cfRule type="expression" dxfId="34" priority="49" stopIfTrue="1">
      <formula>OR($F$24-$H$24=0,NOT(I54))</formula>
    </cfRule>
  </conditionalFormatting>
  <conditionalFormatting sqref="B57:H57">
    <cfRule type="expression" dxfId="33" priority="50" stopIfTrue="1">
      <formula>OR($F$25-$H$25=0,NOT(I56))</formula>
    </cfRule>
  </conditionalFormatting>
  <conditionalFormatting sqref="B59:H59">
    <cfRule type="expression" dxfId="32" priority="51" stopIfTrue="1">
      <formula>OR($F$27-$H$27=0,NOT(I58))</formula>
    </cfRule>
  </conditionalFormatting>
  <conditionalFormatting sqref="B61:H61">
    <cfRule type="expression" dxfId="31" priority="81" stopIfTrue="1">
      <formula>OR($F$29-$H$29=0,NOT($I$60))</formula>
    </cfRule>
  </conditionalFormatting>
  <conditionalFormatting sqref="B64:H64">
    <cfRule type="expression" dxfId="30" priority="83" stopIfTrue="1">
      <formula>OR($F$30-$H$30=0,NOT($I$63))</formula>
    </cfRule>
  </conditionalFormatting>
  <conditionalFormatting sqref="B66:H66">
    <cfRule type="expression" dxfId="29" priority="84" stopIfTrue="1">
      <formula>OR($F$31-$H$31=0,NOT($I$65))</formula>
    </cfRule>
  </conditionalFormatting>
  <conditionalFormatting sqref="B68:H68">
    <cfRule type="expression" dxfId="28" priority="3" stopIfTrue="1">
      <formula>OR($F$32-$H$32=0,NOT($I67))</formula>
    </cfRule>
  </conditionalFormatting>
  <conditionalFormatting sqref="B70:H70">
    <cfRule type="expression" dxfId="27" priority="1" stopIfTrue="1">
      <formula>OR($F$36-$H$36=0,NOT($I$69))</formula>
    </cfRule>
  </conditionalFormatting>
  <conditionalFormatting sqref="B75:H75">
    <cfRule type="expression" dxfId="26" priority="25" stopIfTrue="1">
      <formula>OR($B74-$D74=0,NOT(I74))</formula>
    </cfRule>
  </conditionalFormatting>
  <conditionalFormatting sqref="B77:H77">
    <cfRule type="expression" dxfId="25" priority="24" stopIfTrue="1">
      <formula>OR($B76-$D76=0,NOT(I76))</formula>
    </cfRule>
  </conditionalFormatting>
  <conditionalFormatting sqref="B79:H79">
    <cfRule type="expression" dxfId="24" priority="23" stopIfTrue="1">
      <formula>OR($B78-$D78=0,NOT(I78))</formula>
    </cfRule>
  </conditionalFormatting>
  <conditionalFormatting sqref="B81:H81">
    <cfRule type="expression" dxfId="23" priority="22" stopIfTrue="1">
      <formula>OR($B80-$D80=0,NOT(I80))</formula>
    </cfRule>
  </conditionalFormatting>
  <conditionalFormatting sqref="B83:H83">
    <cfRule type="expression" dxfId="22" priority="21" stopIfTrue="1">
      <formula>OR($B82-$D82=0,NOT(I82))</formula>
    </cfRule>
  </conditionalFormatting>
  <conditionalFormatting sqref="F19">
    <cfRule type="expression" dxfId="21" priority="36" stopIfTrue="1">
      <formula>$F$19-$H$19=1</formula>
    </cfRule>
  </conditionalFormatting>
  <conditionalFormatting sqref="F20">
    <cfRule type="expression" dxfId="20" priority="37" stopIfTrue="1">
      <formula>$F$20-$H$20=1</formula>
    </cfRule>
  </conditionalFormatting>
  <conditionalFormatting sqref="F21">
    <cfRule type="expression" dxfId="19" priority="38" stopIfTrue="1">
      <formula>$F$21-$H$21=1</formula>
    </cfRule>
  </conditionalFormatting>
  <conditionalFormatting sqref="F22">
    <cfRule type="expression" dxfId="18" priority="39" stopIfTrue="1">
      <formula>$F$22-$H$22=1</formula>
    </cfRule>
  </conditionalFormatting>
  <conditionalFormatting sqref="F23">
    <cfRule type="expression" dxfId="17" priority="40" stopIfTrue="1">
      <formula>$F$23-$H$23=1</formula>
    </cfRule>
  </conditionalFormatting>
  <conditionalFormatting sqref="F24">
    <cfRule type="expression" dxfId="16" priority="41" stopIfTrue="1">
      <formula>$F$24-$H$24=1</formula>
    </cfRule>
  </conditionalFormatting>
  <conditionalFormatting sqref="F25">
    <cfRule type="expression" dxfId="15" priority="43" stopIfTrue="1">
      <formula>$F$25-$H$25=1</formula>
    </cfRule>
  </conditionalFormatting>
  <conditionalFormatting sqref="F26">
    <cfRule type="expression" dxfId="14" priority="42" stopIfTrue="1">
      <formula>$F$26-$H$26=1</formula>
    </cfRule>
  </conditionalFormatting>
  <conditionalFormatting sqref="F27">
    <cfRule type="expression" dxfId="13" priority="15" stopIfTrue="1">
      <formula>$F$27-$H$27=1</formula>
    </cfRule>
  </conditionalFormatting>
  <conditionalFormatting sqref="F28">
    <cfRule type="expression" dxfId="12" priority="14" stopIfTrue="1">
      <formula>$F$28-$H$28=1</formula>
    </cfRule>
  </conditionalFormatting>
  <conditionalFormatting sqref="F29">
    <cfRule type="expression" dxfId="11" priority="80" stopIfTrue="1">
      <formula>$F$29-$H$29=1</formula>
    </cfRule>
  </conditionalFormatting>
  <conditionalFormatting sqref="F30">
    <cfRule type="expression" dxfId="10" priority="77" stopIfTrue="1">
      <formula>$F$30-$H$30=1</formula>
    </cfRule>
  </conditionalFormatting>
  <conditionalFormatting sqref="F31">
    <cfRule type="expression" dxfId="9" priority="26" stopIfTrue="1">
      <formula>$F$31-$H$31=1</formula>
    </cfRule>
  </conditionalFormatting>
  <conditionalFormatting sqref="F32">
    <cfRule type="expression" dxfId="8" priority="4" stopIfTrue="1">
      <formula>$F$32-$H$32=1</formula>
    </cfRule>
  </conditionalFormatting>
  <conditionalFormatting sqref="F36">
    <cfRule type="expression" dxfId="7" priority="2" stopIfTrue="1">
      <formula>$F$36-$H$36=1</formula>
    </cfRule>
  </conditionalFormatting>
  <conditionalFormatting sqref="G19:G29">
    <cfRule type="cellIs" dxfId="6" priority="35" stopIfTrue="1" operator="equal">
      <formula>10</formula>
    </cfRule>
  </conditionalFormatting>
  <conditionalFormatting sqref="G19:G30">
    <cfRule type="expression" dxfId="5" priority="78" stopIfTrue="1">
      <formula>$G$30-$I$30=1</formula>
    </cfRule>
  </conditionalFormatting>
  <conditionalFormatting sqref="G31 G42">
    <cfRule type="expression" dxfId="4" priority="27" stopIfTrue="1">
      <formula>$G$30-$I$30=1</formula>
    </cfRule>
  </conditionalFormatting>
  <conditionalFormatting sqref="G32:G41">
    <cfRule type="cellIs" dxfId="3" priority="13" stopIfTrue="1" operator="equal">
      <formula>3</formula>
    </cfRule>
  </conditionalFormatting>
  <conditionalFormatting sqref="H19:H20 H23:H24">
    <cfRule type="cellIs" dxfId="2" priority="28" stopIfTrue="1" operator="equal">
      <formula>6</formula>
    </cfRule>
  </conditionalFormatting>
  <conditionalFormatting sqref="I19:I24">
    <cfRule type="cellIs" dxfId="1" priority="30" stopIfTrue="1" operator="equal">
      <formula>11</formula>
    </cfRule>
  </conditionalFormatting>
  <conditionalFormatting sqref="J19:J22 J24">
    <cfRule type="cellIs" dxfId="0" priority="29" stopIfTrue="1" operator="equal">
      <formula>15</formula>
    </cfRule>
  </conditionalFormatting>
  <hyperlinks>
    <hyperlink ref="B4" r:id="rId1" xr:uid="{00000000-0004-0000-0800-000000000000}"/>
  </hyperlinks>
  <pageMargins left="0.59055118110236227" right="0.59055118110236227" top="0.70866141732283472" bottom="0.59055118110236227" header="0.35433070866141736"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42" max="16383" man="1"/>
    <brk id="6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43</xdr:row>
                    <xdr:rowOff>0</xdr:rowOff>
                  </from>
                  <to>
                    <xdr:col>7</xdr:col>
                    <xdr:colOff>220133</xdr:colOff>
                    <xdr:row>43</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45</xdr:row>
                    <xdr:rowOff>29633</xdr:rowOff>
                  </from>
                  <to>
                    <xdr:col>7</xdr:col>
                    <xdr:colOff>237067</xdr:colOff>
                    <xdr:row>45</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47</xdr:row>
                    <xdr:rowOff>29633</xdr:rowOff>
                  </from>
                  <to>
                    <xdr:col>7</xdr:col>
                    <xdr:colOff>237067</xdr:colOff>
                    <xdr:row>47</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49</xdr:row>
                    <xdr:rowOff>29633</xdr:rowOff>
                  </from>
                  <to>
                    <xdr:col>7</xdr:col>
                    <xdr:colOff>237067</xdr:colOff>
                    <xdr:row>49</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51</xdr:row>
                    <xdr:rowOff>29633</xdr:rowOff>
                  </from>
                  <to>
                    <xdr:col>7</xdr:col>
                    <xdr:colOff>237067</xdr:colOff>
                    <xdr:row>51</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53</xdr:row>
                    <xdr:rowOff>29633</xdr:rowOff>
                  </from>
                  <to>
                    <xdr:col>7</xdr:col>
                    <xdr:colOff>237067</xdr:colOff>
                    <xdr:row>53</xdr:row>
                    <xdr:rowOff>228600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55</xdr:row>
                    <xdr:rowOff>29633</xdr:rowOff>
                  </from>
                  <to>
                    <xdr:col>7</xdr:col>
                    <xdr:colOff>237067</xdr:colOff>
                    <xdr:row>55</xdr:row>
                    <xdr:rowOff>228600</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21167</xdr:colOff>
                    <xdr:row>57</xdr:row>
                    <xdr:rowOff>29633</xdr:rowOff>
                  </from>
                  <to>
                    <xdr:col>7</xdr:col>
                    <xdr:colOff>237067</xdr:colOff>
                    <xdr:row>57</xdr:row>
                    <xdr:rowOff>228600</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21167</xdr:colOff>
                    <xdr:row>14</xdr:row>
                    <xdr:rowOff>135467</xdr:rowOff>
                  </from>
                  <to>
                    <xdr:col>6</xdr:col>
                    <xdr:colOff>884767</xdr:colOff>
                    <xdr:row>14</xdr:row>
                    <xdr:rowOff>402167</xdr:rowOff>
                  </to>
                </anchor>
              </controlPr>
            </control>
          </mc:Choice>
        </mc:AlternateContent>
        <mc:AlternateContent xmlns:mc="http://schemas.openxmlformats.org/markup-compatibility/2006">
          <mc:Choice Requires="x14">
            <control shapeId="2123" r:id="rId14" name="Drop Down 75">
              <controlPr locked="0" defaultSize="0" autoLine="0" autoPict="0">
                <anchor moveWithCells="1">
                  <from>
                    <xdr:col>1</xdr:col>
                    <xdr:colOff>21167</xdr:colOff>
                    <xdr:row>64</xdr:row>
                    <xdr:rowOff>29633</xdr:rowOff>
                  </from>
                  <to>
                    <xdr:col>7</xdr:col>
                    <xdr:colOff>237067</xdr:colOff>
                    <xdr:row>64</xdr:row>
                    <xdr:rowOff>228600</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21167</xdr:colOff>
                    <xdr:row>59</xdr:row>
                    <xdr:rowOff>29633</xdr:rowOff>
                  </from>
                  <to>
                    <xdr:col>7</xdr:col>
                    <xdr:colOff>237067</xdr:colOff>
                    <xdr:row>59</xdr:row>
                    <xdr:rowOff>228600</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21167</xdr:colOff>
                    <xdr:row>62</xdr:row>
                    <xdr:rowOff>29633</xdr:rowOff>
                  </from>
                  <to>
                    <xdr:col>7</xdr:col>
                    <xdr:colOff>237067</xdr:colOff>
                    <xdr:row>62</xdr:row>
                    <xdr:rowOff>228600</xdr:rowOff>
                  </to>
                </anchor>
              </controlPr>
            </control>
          </mc:Choice>
        </mc:AlternateContent>
        <mc:AlternateContent xmlns:mc="http://schemas.openxmlformats.org/markup-compatibility/2006">
          <mc:Choice Requires="x14">
            <control shapeId="2126" r:id="rId17" name="Drop Down 78">
              <controlPr locked="0" defaultSize="0" autoLine="0" autoPict="0">
                <anchor moveWithCells="1">
                  <from>
                    <xdr:col>1</xdr:col>
                    <xdr:colOff>0</xdr:colOff>
                    <xdr:row>71</xdr:row>
                    <xdr:rowOff>0</xdr:rowOff>
                  </from>
                  <to>
                    <xdr:col>2</xdr:col>
                    <xdr:colOff>207433</xdr:colOff>
                    <xdr:row>71</xdr:row>
                    <xdr:rowOff>211667</xdr:rowOff>
                  </to>
                </anchor>
              </controlPr>
            </control>
          </mc:Choice>
        </mc:AlternateContent>
        <mc:AlternateContent xmlns:mc="http://schemas.openxmlformats.org/markup-compatibility/2006">
          <mc:Choice Requires="x14">
            <control shapeId="2127" r:id="rId18" name="Drop Down 79">
              <controlPr locked="0" defaultSize="0" autoLine="0" autoPict="0">
                <anchor moveWithCells="1">
                  <from>
                    <xdr:col>0</xdr:col>
                    <xdr:colOff>2645833</xdr:colOff>
                    <xdr:row>73</xdr:row>
                    <xdr:rowOff>21167</xdr:rowOff>
                  </from>
                  <to>
                    <xdr:col>6</xdr:col>
                    <xdr:colOff>29633</xdr:colOff>
                    <xdr:row>73</xdr:row>
                    <xdr:rowOff>232833</xdr:rowOff>
                  </to>
                </anchor>
              </controlPr>
            </control>
          </mc:Choice>
        </mc:AlternateContent>
        <mc:AlternateContent xmlns:mc="http://schemas.openxmlformats.org/markup-compatibility/2006">
          <mc:Choice Requires="x14">
            <control shapeId="2128" r:id="rId19" name="Drop Down 80">
              <controlPr locked="0" defaultSize="0" autoLine="0" autoPict="0">
                <anchor moveWithCells="1">
                  <from>
                    <xdr:col>0</xdr:col>
                    <xdr:colOff>2645833</xdr:colOff>
                    <xdr:row>75</xdr:row>
                    <xdr:rowOff>21167</xdr:rowOff>
                  </from>
                  <to>
                    <xdr:col>6</xdr:col>
                    <xdr:colOff>29633</xdr:colOff>
                    <xdr:row>75</xdr:row>
                    <xdr:rowOff>232833</xdr:rowOff>
                  </to>
                </anchor>
              </controlPr>
            </control>
          </mc:Choice>
        </mc:AlternateContent>
        <mc:AlternateContent xmlns:mc="http://schemas.openxmlformats.org/markup-compatibility/2006">
          <mc:Choice Requires="x14">
            <control shapeId="2129" r:id="rId20" name="Drop Down 81">
              <controlPr locked="0" defaultSize="0" autoLine="0" autoPict="0">
                <anchor moveWithCells="1">
                  <from>
                    <xdr:col>1</xdr:col>
                    <xdr:colOff>0</xdr:colOff>
                    <xdr:row>77</xdr:row>
                    <xdr:rowOff>21167</xdr:rowOff>
                  </from>
                  <to>
                    <xdr:col>6</xdr:col>
                    <xdr:colOff>38100</xdr:colOff>
                    <xdr:row>77</xdr:row>
                    <xdr:rowOff>232833</xdr:rowOff>
                  </to>
                </anchor>
              </controlPr>
            </control>
          </mc:Choice>
        </mc:AlternateContent>
        <mc:AlternateContent xmlns:mc="http://schemas.openxmlformats.org/markup-compatibility/2006">
          <mc:Choice Requires="x14">
            <control shapeId="2130" r:id="rId21" name="Drop Down 82">
              <controlPr locked="0" defaultSize="0" autoLine="0" autoPict="0">
                <anchor moveWithCells="1">
                  <from>
                    <xdr:col>1</xdr:col>
                    <xdr:colOff>4233</xdr:colOff>
                    <xdr:row>79</xdr:row>
                    <xdr:rowOff>8467</xdr:rowOff>
                  </from>
                  <to>
                    <xdr:col>6</xdr:col>
                    <xdr:colOff>33867</xdr:colOff>
                    <xdr:row>79</xdr:row>
                    <xdr:rowOff>220133</xdr:rowOff>
                  </to>
                </anchor>
              </controlPr>
            </control>
          </mc:Choice>
        </mc:AlternateContent>
        <mc:AlternateContent xmlns:mc="http://schemas.openxmlformats.org/markup-compatibility/2006">
          <mc:Choice Requires="x14">
            <control shapeId="2131" r:id="rId22" name="Drop Down 83">
              <controlPr locked="0" defaultSize="0" autoLine="0" autoPict="0">
                <anchor moveWithCells="1">
                  <from>
                    <xdr:col>1</xdr:col>
                    <xdr:colOff>4233</xdr:colOff>
                    <xdr:row>81</xdr:row>
                    <xdr:rowOff>8467</xdr:rowOff>
                  </from>
                  <to>
                    <xdr:col>6</xdr:col>
                    <xdr:colOff>42333</xdr:colOff>
                    <xdr:row>81</xdr:row>
                    <xdr:rowOff>220133</xdr:rowOff>
                  </to>
                </anchor>
              </controlPr>
            </control>
          </mc:Choice>
        </mc:AlternateContent>
        <mc:AlternateContent xmlns:mc="http://schemas.openxmlformats.org/markup-compatibility/2006">
          <mc:Choice Requires="x14">
            <control shapeId="2132" r:id="rId23" name="Drop Down 84">
              <controlPr locked="0" defaultSize="0" autoLine="0" autoPict="0">
                <anchor moveWithCells="1">
                  <from>
                    <xdr:col>3</xdr:col>
                    <xdr:colOff>46567</xdr:colOff>
                    <xdr:row>26</xdr:row>
                    <xdr:rowOff>21167</xdr:rowOff>
                  </from>
                  <to>
                    <xdr:col>4</xdr:col>
                    <xdr:colOff>8467</xdr:colOff>
                    <xdr:row>27</xdr:row>
                    <xdr:rowOff>0</xdr:rowOff>
                  </to>
                </anchor>
              </controlPr>
            </control>
          </mc:Choice>
        </mc:AlternateContent>
        <mc:AlternateContent xmlns:mc="http://schemas.openxmlformats.org/markup-compatibility/2006">
          <mc:Choice Requires="x14">
            <control shapeId="2134" r:id="rId24" name="Drop Down 86">
              <controlPr locked="0" defaultSize="0" autoLine="0" autoPict="0">
                <anchor moveWithCells="1">
                  <from>
                    <xdr:col>4</xdr:col>
                    <xdr:colOff>59267</xdr:colOff>
                    <xdr:row>26</xdr:row>
                    <xdr:rowOff>21167</xdr:rowOff>
                  </from>
                  <to>
                    <xdr:col>4</xdr:col>
                    <xdr:colOff>1121833</xdr:colOff>
                    <xdr:row>27</xdr:row>
                    <xdr:rowOff>0</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3</xdr:col>
                    <xdr:colOff>46567</xdr:colOff>
                    <xdr:row>27</xdr:row>
                    <xdr:rowOff>21167</xdr:rowOff>
                  </from>
                  <to>
                    <xdr:col>4</xdr:col>
                    <xdr:colOff>21167</xdr:colOff>
                    <xdr:row>28</xdr:row>
                    <xdr:rowOff>0</xdr:rowOff>
                  </to>
                </anchor>
              </controlPr>
            </control>
          </mc:Choice>
        </mc:AlternateContent>
        <mc:AlternateContent xmlns:mc="http://schemas.openxmlformats.org/markup-compatibility/2006">
          <mc:Choice Requires="x14">
            <control shapeId="2137" r:id="rId26" name="Drop Down 89">
              <controlPr locked="0" defaultSize="0" autoLine="0" autoPict="0">
                <anchor moveWithCells="1">
                  <from>
                    <xdr:col>4</xdr:col>
                    <xdr:colOff>59267</xdr:colOff>
                    <xdr:row>27</xdr:row>
                    <xdr:rowOff>21167</xdr:rowOff>
                  </from>
                  <to>
                    <xdr:col>4</xdr:col>
                    <xdr:colOff>1104900</xdr:colOff>
                    <xdr:row>28</xdr:row>
                    <xdr:rowOff>0</xdr:rowOff>
                  </to>
                </anchor>
              </controlPr>
            </control>
          </mc:Choice>
        </mc:AlternateContent>
        <mc:AlternateContent xmlns:mc="http://schemas.openxmlformats.org/markup-compatibility/2006">
          <mc:Choice Requires="x14">
            <control shapeId="2138" r:id="rId27" name="Drop Down 90">
              <controlPr locked="0" defaultSize="0" autoLine="0" autoPict="0">
                <anchor moveWithCells="1">
                  <from>
                    <xdr:col>3</xdr:col>
                    <xdr:colOff>21167</xdr:colOff>
                    <xdr:row>31</xdr:row>
                    <xdr:rowOff>21167</xdr:rowOff>
                  </from>
                  <to>
                    <xdr:col>5</xdr:col>
                    <xdr:colOff>21167</xdr:colOff>
                    <xdr:row>31</xdr:row>
                    <xdr:rowOff>249767</xdr:rowOff>
                  </to>
                </anchor>
              </controlPr>
            </control>
          </mc:Choice>
        </mc:AlternateContent>
        <mc:AlternateContent xmlns:mc="http://schemas.openxmlformats.org/markup-compatibility/2006">
          <mc:Choice Requires="x14">
            <control shapeId="2139" r:id="rId28" name="Drop Down 91">
              <controlPr locked="0" defaultSize="0" autoLine="0" autoPict="0">
                <anchor moveWithCells="1">
                  <from>
                    <xdr:col>3</xdr:col>
                    <xdr:colOff>21167</xdr:colOff>
                    <xdr:row>32</xdr:row>
                    <xdr:rowOff>0</xdr:rowOff>
                  </from>
                  <to>
                    <xdr:col>5</xdr:col>
                    <xdr:colOff>21167</xdr:colOff>
                    <xdr:row>32</xdr:row>
                    <xdr:rowOff>228600</xdr:rowOff>
                  </to>
                </anchor>
              </controlPr>
            </control>
          </mc:Choice>
        </mc:AlternateContent>
        <mc:AlternateContent xmlns:mc="http://schemas.openxmlformats.org/markup-compatibility/2006">
          <mc:Choice Requires="x14">
            <control shapeId="2140" r:id="rId29" name="Drop Down 92">
              <controlPr locked="0" defaultSize="0" autoLine="0" autoPict="0">
                <anchor moveWithCells="1">
                  <from>
                    <xdr:col>3</xdr:col>
                    <xdr:colOff>21167</xdr:colOff>
                    <xdr:row>33</xdr:row>
                    <xdr:rowOff>0</xdr:rowOff>
                  </from>
                  <to>
                    <xdr:col>5</xdr:col>
                    <xdr:colOff>21167</xdr:colOff>
                    <xdr:row>33</xdr:row>
                    <xdr:rowOff>228600</xdr:rowOff>
                  </to>
                </anchor>
              </controlPr>
            </control>
          </mc:Choice>
        </mc:AlternateContent>
        <mc:AlternateContent xmlns:mc="http://schemas.openxmlformats.org/markup-compatibility/2006">
          <mc:Choice Requires="x14">
            <control shapeId="2141" r:id="rId30" name="Drop Down 93">
              <controlPr locked="0" defaultSize="0" autoLine="0" autoPict="0">
                <anchor moveWithCells="1">
                  <from>
                    <xdr:col>3</xdr:col>
                    <xdr:colOff>21167</xdr:colOff>
                    <xdr:row>34</xdr:row>
                    <xdr:rowOff>0</xdr:rowOff>
                  </from>
                  <to>
                    <xdr:col>5</xdr:col>
                    <xdr:colOff>21167</xdr:colOff>
                    <xdr:row>34</xdr:row>
                    <xdr:rowOff>228600</xdr:rowOff>
                  </to>
                </anchor>
              </controlPr>
            </control>
          </mc:Choice>
        </mc:AlternateContent>
        <mc:AlternateContent xmlns:mc="http://schemas.openxmlformats.org/markup-compatibility/2006">
          <mc:Choice Requires="x14">
            <control shapeId="2142" r:id="rId31" name="Drop Down 94">
              <controlPr locked="0" defaultSize="0" autoLine="0" autoPict="0">
                <anchor moveWithCells="1">
                  <from>
                    <xdr:col>1</xdr:col>
                    <xdr:colOff>21167</xdr:colOff>
                    <xdr:row>66</xdr:row>
                    <xdr:rowOff>8467</xdr:rowOff>
                  </from>
                  <to>
                    <xdr:col>7</xdr:col>
                    <xdr:colOff>173567</xdr:colOff>
                    <xdr:row>66</xdr:row>
                    <xdr:rowOff>211667</xdr:rowOff>
                  </to>
                </anchor>
              </controlPr>
            </control>
          </mc:Choice>
        </mc:AlternateContent>
        <mc:AlternateContent xmlns:mc="http://schemas.openxmlformats.org/markup-compatibility/2006">
          <mc:Choice Requires="x14">
            <control shapeId="2143" r:id="rId32" name="Drop Down 95">
              <controlPr locked="0" defaultSize="0" autoLine="0" autoPict="0">
                <anchor moveWithCells="1">
                  <from>
                    <xdr:col>1</xdr:col>
                    <xdr:colOff>21167</xdr:colOff>
                    <xdr:row>66</xdr:row>
                    <xdr:rowOff>8467</xdr:rowOff>
                  </from>
                  <to>
                    <xdr:col>7</xdr:col>
                    <xdr:colOff>173567</xdr:colOff>
                    <xdr:row>66</xdr:row>
                    <xdr:rowOff>211667</xdr:rowOff>
                  </to>
                </anchor>
              </controlPr>
            </control>
          </mc:Choice>
        </mc:AlternateContent>
        <mc:AlternateContent xmlns:mc="http://schemas.openxmlformats.org/markup-compatibility/2006">
          <mc:Choice Requires="x14">
            <control shapeId="2144" r:id="rId33" name="Drop Down 96">
              <controlPr locked="0" defaultSize="0" autoLine="0" autoPict="0">
                <anchor moveWithCells="1">
                  <from>
                    <xdr:col>0</xdr:col>
                    <xdr:colOff>21167</xdr:colOff>
                    <xdr:row>35</xdr:row>
                    <xdr:rowOff>8467</xdr:rowOff>
                  </from>
                  <to>
                    <xdr:col>0</xdr:col>
                    <xdr:colOff>2484967</xdr:colOff>
                    <xdr:row>35</xdr:row>
                    <xdr:rowOff>237067</xdr:rowOff>
                  </to>
                </anchor>
              </controlPr>
            </control>
          </mc:Choice>
        </mc:AlternateContent>
        <mc:AlternateContent xmlns:mc="http://schemas.openxmlformats.org/markup-compatibility/2006">
          <mc:Choice Requires="x14">
            <control shapeId="2145" r:id="rId34" name="Drop Down 97">
              <controlPr locked="0" defaultSize="0" autoLine="0" autoPict="0">
                <anchor moveWithCells="1">
                  <from>
                    <xdr:col>0</xdr:col>
                    <xdr:colOff>21167</xdr:colOff>
                    <xdr:row>36</xdr:row>
                    <xdr:rowOff>8467</xdr:rowOff>
                  </from>
                  <to>
                    <xdr:col>0</xdr:col>
                    <xdr:colOff>2484967</xdr:colOff>
                    <xdr:row>36</xdr:row>
                    <xdr:rowOff>237067</xdr:rowOff>
                  </to>
                </anchor>
              </controlPr>
            </control>
          </mc:Choice>
        </mc:AlternateContent>
        <mc:AlternateContent xmlns:mc="http://schemas.openxmlformats.org/markup-compatibility/2006">
          <mc:Choice Requires="x14">
            <control shapeId="2146" r:id="rId35" name="Drop Down 98">
              <controlPr locked="0" defaultSize="0" autoLine="0" autoPict="0">
                <anchor moveWithCells="1">
                  <from>
                    <xdr:col>0</xdr:col>
                    <xdr:colOff>21167</xdr:colOff>
                    <xdr:row>37</xdr:row>
                    <xdr:rowOff>8467</xdr:rowOff>
                  </from>
                  <to>
                    <xdr:col>0</xdr:col>
                    <xdr:colOff>2484967</xdr:colOff>
                    <xdr:row>37</xdr:row>
                    <xdr:rowOff>237067</xdr:rowOff>
                  </to>
                </anchor>
              </controlPr>
            </control>
          </mc:Choice>
        </mc:AlternateContent>
        <mc:AlternateContent xmlns:mc="http://schemas.openxmlformats.org/markup-compatibility/2006">
          <mc:Choice Requires="x14">
            <control shapeId="2147" r:id="rId36" name="Drop Down 99">
              <controlPr locked="0" defaultSize="0" autoLine="0" autoPict="0">
                <anchor moveWithCells="1">
                  <from>
                    <xdr:col>0</xdr:col>
                    <xdr:colOff>21167</xdr:colOff>
                    <xdr:row>38</xdr:row>
                    <xdr:rowOff>8467</xdr:rowOff>
                  </from>
                  <to>
                    <xdr:col>0</xdr:col>
                    <xdr:colOff>2484967</xdr:colOff>
                    <xdr:row>38</xdr:row>
                    <xdr:rowOff>237067</xdr:rowOff>
                  </to>
                </anchor>
              </controlPr>
            </control>
          </mc:Choice>
        </mc:AlternateContent>
        <mc:AlternateContent xmlns:mc="http://schemas.openxmlformats.org/markup-compatibility/2006">
          <mc:Choice Requires="x14">
            <control shapeId="2148" r:id="rId37" name="Drop Down 100">
              <controlPr locked="0" defaultSize="0" autoLine="0" autoPict="0">
                <anchor moveWithCells="1">
                  <from>
                    <xdr:col>1</xdr:col>
                    <xdr:colOff>21167</xdr:colOff>
                    <xdr:row>68</xdr:row>
                    <xdr:rowOff>8467</xdr:rowOff>
                  </from>
                  <to>
                    <xdr:col>7</xdr:col>
                    <xdr:colOff>173567</xdr:colOff>
                    <xdr:row>68</xdr:row>
                    <xdr:rowOff>211667</xdr:rowOff>
                  </to>
                </anchor>
              </controlPr>
            </control>
          </mc:Choice>
        </mc:AlternateContent>
        <mc:AlternateContent xmlns:mc="http://schemas.openxmlformats.org/markup-compatibility/2006">
          <mc:Choice Requires="x14">
            <control shapeId="2149" r:id="rId38" name="Drop Down 101">
              <controlPr locked="0" defaultSize="0" autoLine="0" autoPict="0">
                <anchor moveWithCells="1">
                  <from>
                    <xdr:col>1</xdr:col>
                    <xdr:colOff>21167</xdr:colOff>
                    <xdr:row>68</xdr:row>
                    <xdr:rowOff>8467</xdr:rowOff>
                  </from>
                  <to>
                    <xdr:col>7</xdr:col>
                    <xdr:colOff>173567</xdr:colOff>
                    <xdr:row>68</xdr:row>
                    <xdr:rowOff>211667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7</vt:i4>
      </vt:variant>
    </vt:vector>
  </HeadingPairs>
  <TitlesOfParts>
    <vt:vector size="32"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Farbstoffe_qual</vt:lpstr>
      <vt:lpstr>Farbstoffe_quan</vt:lpstr>
      <vt:lpstr>Farbstoffe</vt:lpstr>
      <vt:lpstr>Phosphate</vt:lpstr>
      <vt:lpstr>Kollagen</vt:lpstr>
      <vt:lpstr>SLPhosphor</vt:lpstr>
      <vt:lpstr>Phosphat</vt:lpstr>
      <vt:lpstr>Natrium</vt:lpstr>
      <vt:lpstr>Wasser</vt:lpstr>
      <vt:lpstr>Fett</vt:lpstr>
      <vt:lpstr>Rohprotein</vt:lpstr>
      <vt:lpstr>pH-Wert</vt:lpstr>
      <vt:lpstr>NPN</vt:lpstr>
      <vt:lpstr>Asche</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2020-08-27T20:51:48Z</cp:lastPrinted>
  <dcterms:created xsi:type="dcterms:W3CDTF">2005-02-14T18:41:01Z</dcterms:created>
  <dcterms:modified xsi:type="dcterms:W3CDTF">2023-07-30T10:04:03Z</dcterms:modified>
</cp:coreProperties>
</file>