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DieseArbeitsmappe"/>
  <mc:AlternateContent xmlns:mc="http://schemas.openxmlformats.org/markup-compatibility/2006">
    <mc:Choice Requires="x15">
      <x15ac:absPath xmlns:x15ac="http://schemas.microsoft.com/office/spreadsheetml/2010/11/ac" url="C:\Daten\internet\html\xls\2023\"/>
    </mc:Choice>
  </mc:AlternateContent>
  <xr:revisionPtr revIDLastSave="0" documentId="13_ncr:1_{0064BE3B-25AC-48C5-B6C2-3F67188FE764}" xr6:coauthVersionLast="47" xr6:coauthVersionMax="47" xr10:uidLastSave="{00000000-0000-0000-0000-000000000000}"/>
  <workbookProtection workbookAlgorithmName="SHA-512" workbookHashValue="4di2S5sVs22fix3bM/HglVKZjLd8Z1X0u2Pkbt7W80efGPcb86J/AUXDKib0jqQferYSflLqCyrpCnZXSqp95Q==" workbookSaltValue="tH3JwQU91mA2AbjPdc/3zg==" workbookSpinCount="100000" lockStructure="1"/>
  <bookViews>
    <workbookView xWindow="-93" yWindow="-93" windowWidth="25786" windowHeight="13986" activeTab="8" xr2:uid="{00000000-000D-0000-FFFF-FFFF00000000}"/>
  </bookViews>
  <sheets>
    <sheet name="Significance" sheetId="90" r:id="rId1"/>
    <sheet name="Reporting" sheetId="91" r:id="rId2"/>
    <sheet name="Auswertung" sheetId="92" r:id="rId3"/>
    <sheet name="Datenübernahme" sheetId="93" r:id="rId4"/>
    <sheet name="Signifikanz" sheetId="94" r:id="rId5"/>
    <sheet name="Ausfüllhinweise" sheetId="95" r:id="rId6"/>
    <sheet name="Kontakt" sheetId="79" r:id="rId7"/>
    <sheet name="Teilnehmerdaten" sheetId="17" state="hidden" r:id="rId8"/>
    <sheet name="Ergebnisse" sheetId="5" r:id="rId9"/>
    <sheet name="Mitteilungen" sheetId="15" r:id="rId10"/>
    <sheet name="SacGluFruMal" sheetId="87" state="hidden" r:id="rId11"/>
    <sheet name="Lactose" sheetId="88" state="hidden" r:id="rId12"/>
    <sheet name="Eiweiss" sheetId="24" state="hidden" r:id="rId13"/>
    <sheet name="Kohlenhydrate" sheetId="81" state="hidden" r:id="rId14"/>
    <sheet name="Zucker" sheetId="82" state="hidden" r:id="rId15"/>
    <sheet name="Fett" sheetId="23" state="hidden" r:id="rId16"/>
    <sheet name="Fett_gesaettigt" sheetId="83" state="hidden" r:id="rId17"/>
    <sheet name="Ballaststoffe" sheetId="84" state="hidden" r:id="rId18"/>
    <sheet name="Kochsalz" sheetId="85" state="hidden" r:id="rId19"/>
    <sheet name="Wasser" sheetId="22" state="hidden" r:id="rId20"/>
    <sheet name="Natrium" sheetId="80" state="hidden" r:id="rId21"/>
    <sheet name="Asche" sheetId="25" state="hidden" r:id="rId22"/>
    <sheet name="Staerke" sheetId="26" state="hidden" r:id="rId23"/>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5">#REF!</definedName>
    <definedName name="Daten" localSheetId="18">#REF!</definedName>
    <definedName name="Daten">#REF!</definedName>
    <definedName name="_xlnm.Print_Area" localSheetId="3">Datenübernahme!$A$1:$C$8</definedName>
    <definedName name="_xlnm.Print_Area" localSheetId="4">Signifikanz!$A$1:$C$10</definedName>
    <definedName name="Elemente">[1]Parameter2!$B$3:$B$18</definedName>
    <definedName name="MBlei" localSheetId="5">#REF!</definedName>
    <definedName name="MBlei" localSheetId="18">#REF!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18">#REF!</definedName>
    <definedName name="Parameter2" localSheetId="6">#REF!</definedName>
    <definedName name="Parameter2">#REF!</definedName>
    <definedName name="Parameter2alt" localSheetId="5">#REF!</definedName>
    <definedName name="Parameter2alt" localSheetId="18">#REF!</definedName>
    <definedName name="Parameter2alt">#REF!</definedName>
    <definedName name="test" localSheetId="5">[2]Parameter2!$B$3:$B$18</definedName>
    <definedName name="test" localSheetId="2">[3]Parameter2!$B$3:$B$18</definedName>
    <definedName name="test" localSheetId="18">[4]Parameter2!$B$3:$B$18</definedName>
    <definedName name="test" localSheetId="6">[5]Parameter2!$B$3:$B$18</definedName>
    <definedName name="test" localSheetId="20">[6]Parameter2!$B$3:$B$18</definedName>
    <definedName name="test" localSheetId="1">[1]Parameter2!$B$3:$B$18</definedName>
    <definedName name="test">[7]Parameter2!$B$3:$B$18</definedName>
    <definedName name="test1" localSheetId="5">[8]Parameter2!$B$3:$B$18</definedName>
    <definedName name="test1">[9]Parameter2!$B$3:$B$18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 i="5" l="1"/>
  <c r="B4" i="17" l="1"/>
  <c r="C1" i="83"/>
  <c r="B11" i="17"/>
  <c r="B10" i="17"/>
  <c r="A13" i="5" l="1"/>
  <c r="F5" i="5"/>
  <c r="F4" i="5"/>
  <c r="C41" i="26" l="1"/>
  <c r="B1" i="87" l="1"/>
  <c r="G56" i="5" l="1"/>
  <c r="G55" i="5"/>
  <c r="G54" i="5"/>
  <c r="G53" i="5"/>
  <c r="G52" i="5"/>
  <c r="G51" i="5"/>
  <c r="D55" i="5"/>
  <c r="D54" i="5"/>
  <c r="D53" i="5"/>
  <c r="D52" i="5"/>
  <c r="D51" i="5"/>
  <c r="F29" i="5"/>
  <c r="F28" i="5"/>
  <c r="I67" i="5" s="1"/>
  <c r="F27" i="5"/>
  <c r="I65" i="5" s="1"/>
  <c r="F26" i="5"/>
  <c r="F25" i="5"/>
  <c r="I61" i="5" s="1"/>
  <c r="C1" i="88"/>
  <c r="H29" i="5" s="1"/>
  <c r="H27" i="5"/>
  <c r="A66" i="5" s="1"/>
  <c r="B27" i="17"/>
  <c r="C27" i="17"/>
  <c r="B26" i="17"/>
  <c r="C26" i="17"/>
  <c r="B24" i="17"/>
  <c r="C24" i="17"/>
  <c r="B25" i="17"/>
  <c r="C25" i="17"/>
  <c r="B14" i="17"/>
  <c r="C14" i="17"/>
  <c r="B15" i="17"/>
  <c r="C15" i="17"/>
  <c r="B16" i="17"/>
  <c r="C16" i="17"/>
  <c r="B17" i="17"/>
  <c r="C17" i="17"/>
  <c r="B18" i="17"/>
  <c r="C18" i="17"/>
  <c r="B19" i="17"/>
  <c r="C19" i="17"/>
  <c r="B20" i="17"/>
  <c r="C20" i="17"/>
  <c r="B21" i="17"/>
  <c r="C21" i="17"/>
  <c r="B22" i="17"/>
  <c r="C22" i="17"/>
  <c r="B23" i="17"/>
  <c r="C23" i="17"/>
  <c r="C13" i="17"/>
  <c r="B13" i="17"/>
  <c r="D61" i="80"/>
  <c r="D97" i="5" s="1"/>
  <c r="D47" i="80"/>
  <c r="D95" i="5" s="1"/>
  <c r="D40" i="80"/>
  <c r="D93" i="5" s="1"/>
  <c r="D29" i="80"/>
  <c r="D91" i="5" s="1"/>
  <c r="D13" i="80"/>
  <c r="D89" i="5" s="1"/>
  <c r="D2" i="80"/>
  <c r="F32" i="5"/>
  <c r="I78" i="5" s="1"/>
  <c r="C1" i="85"/>
  <c r="H32" i="5" s="1"/>
  <c r="C1" i="26"/>
  <c r="H30" i="5" s="1"/>
  <c r="C1" i="25"/>
  <c r="H34" i="5" s="1"/>
  <c r="C25" i="25"/>
  <c r="C1" i="22"/>
  <c r="H19" i="5" s="1"/>
  <c r="C1" i="84"/>
  <c r="C1" i="23"/>
  <c r="H20" i="5" s="1"/>
  <c r="C1" i="81"/>
  <c r="H23" i="5" s="1"/>
  <c r="C1" i="24"/>
  <c r="H22" i="5" s="1"/>
  <c r="H1" i="15"/>
  <c r="F22" i="5"/>
  <c r="I46" i="5"/>
  <c r="F23" i="5"/>
  <c r="I48" i="5" s="1"/>
  <c r="F20" i="5"/>
  <c r="I42" i="5" s="1"/>
  <c r="F21" i="5"/>
  <c r="I44" i="5" s="1"/>
  <c r="H21" i="5"/>
  <c r="F31" i="5"/>
  <c r="I76" i="5"/>
  <c r="A77" i="5" s="1"/>
  <c r="H31" i="5"/>
  <c r="F33" i="5"/>
  <c r="I93" i="5" s="1"/>
  <c r="F19" i="5"/>
  <c r="F34" i="5"/>
  <c r="I82" i="5" s="1"/>
  <c r="G34" i="5"/>
  <c r="I34" i="5"/>
  <c r="F30" i="5"/>
  <c r="I71" i="5" s="1"/>
  <c r="I51" i="5"/>
  <c r="A56" i="5"/>
  <c r="B87" i="5"/>
  <c r="B89" i="5"/>
  <c r="I89" i="5" s="1"/>
  <c r="B91" i="5"/>
  <c r="B93" i="5"/>
  <c r="B95" i="5"/>
  <c r="A96" i="5" s="1"/>
  <c r="B97" i="5"/>
  <c r="B1" i="17"/>
  <c r="B2" i="17"/>
  <c r="D5" i="17"/>
  <c r="D8" i="17" s="1"/>
  <c r="B5" i="17" s="1"/>
  <c r="B6" i="17"/>
  <c r="B7" i="17"/>
  <c r="B16" i="79"/>
  <c r="B17" i="79"/>
  <c r="B18" i="79"/>
  <c r="B19" i="79"/>
  <c r="H28" i="5"/>
  <c r="I63" i="5"/>
  <c r="H25" i="5"/>
  <c r="H26" i="5"/>
  <c r="I73" i="5" l="1"/>
  <c r="A75" i="5" s="1"/>
  <c r="A45" i="5"/>
  <c r="A47" i="5"/>
  <c r="A92" i="5"/>
  <c r="A90" i="5"/>
  <c r="A79" i="5"/>
  <c r="A43" i="5"/>
  <c r="A64" i="5"/>
  <c r="A49" i="5"/>
  <c r="A94" i="5"/>
  <c r="I84" i="5"/>
  <c r="I97" i="5"/>
  <c r="A98" i="5" s="1"/>
  <c r="A70" i="5"/>
  <c r="I69" i="5"/>
  <c r="A41" i="5"/>
  <c r="A62" i="5"/>
  <c r="A68" i="5"/>
  <c r="H33" i="5"/>
  <c r="I95" i="5"/>
  <c r="I91" i="5"/>
  <c r="A83" i="5"/>
  <c r="A72" i="5"/>
  <c r="I40" i="5"/>
  <c r="A85"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F5E1B97E-D473-4A1B-A28F-0CC4339CF4E1}">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C20A0CE5-BA73-48E8-ABDD-1599C6DB689B}">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9F081D15-6960-455C-81EE-B9EA2902D545}">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5"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<sst xmlns="http://schemas.openxmlformats.org/spreadsheetml/2006/main" count="677" uniqueCount="472">
  <si>
    <t>Ergebnisdatenblatt</t>
  </si>
  <si>
    <t>Parameter</t>
  </si>
  <si>
    <t>Einheit</t>
  </si>
  <si>
    <t>Kunden-Nr.</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</si>
  <si>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</si>
  <si>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</si>
  <si>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</si>
  <si>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</si>
  <si>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</si>
  <si>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</si>
  <si>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</si>
  <si>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</si>
  <si>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</si>
  <si>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</si>
  <si>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</si>
  <si>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</si>
  <si>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</si>
  <si>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</si>
  <si>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</si>
  <si>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</si>
  <si>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</si>
  <si>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</si>
  <si>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</si>
  <si>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</si>
  <si>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</si>
  <si>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</si>
  <si>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</si>
  <si>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</si>
  <si>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</si>
  <si>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</si>
  <si>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</si>
  <si>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</si>
  <si>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Parameter 7</t>
  </si>
  <si>
    <t>Methode</t>
  </si>
  <si>
    <t>Bezeichnung des Analysenverfahrens</t>
  </si>
  <si>
    <t>Anzahl</t>
  </si>
  <si>
    <t>Modifikation</t>
  </si>
  <si>
    <t>x</t>
  </si>
  <si>
    <t>Beispielhafter Wert [mg/kg]</t>
  </si>
  <si>
    <t>Teilnahmen</t>
  </si>
  <si>
    <t>g/100 g</t>
  </si>
  <si>
    <t>Ergebnisangabe mit 3 signifikanten Ziffern [mg/kg]</t>
  </si>
  <si>
    <t>Signifikante
Stellen</t>
  </si>
  <si>
    <t>Deadline</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</si>
  <si>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</si>
  <si>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</si>
  <si>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</si>
  <si>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</si>
  <si>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</si>
  <si>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</si>
  <si>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</si>
  <si>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</si>
  <si>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</si>
  <si>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</si>
  <si>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</si>
  <si>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</si>
  <si>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</si>
  <si>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interne Teilnahme:</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</si>
  <si>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</si>
  <si>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</si>
  <si>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</si>
  <si>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eMail-Kontrolle:</t>
  </si>
  <si>
    <t>Ergebnis der Überprüfung:</t>
  </si>
  <si>
    <t>Falls Sie einen Parameter nicht bearbeiten, lassen Sie die zugehörigen Ergebnisdatenfelder bitte leer.
If you are not analysing parameters in your laboratory do not write anything into the corresponding fields for the results.</t>
  </si>
  <si>
    <t>Annahmeschluss/Deadline:</t>
  </si>
  <si>
    <t>ja / yes</t>
  </si>
  <si>
    <t>nein / no</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</si>
  <si>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</si>
  <si>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</si>
  <si>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Zur Beschreibung des Analysenverfahrens verwenden Sie bitte die im unteren Teil dieses Datenblatts enthaltenen Auswahlfelder.
To describe your method use the Pulldown-menus following after the result area.</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</si>
  <si>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</si>
  <si>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</si>
  <si>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</si>
  <si>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</si>
  <si>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</si>
  <si>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</si>
  <si>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</si>
  <si>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Tabelle wurde bereits einmal erfolgreich gesendet, es handelt sich um eine Aktualisierung:
This table was sent before, successfully. It is an update:</t>
  </si>
  <si>
    <t>Wasser</t>
  </si>
  <si>
    <t>Fett</t>
  </si>
  <si>
    <t>Asche</t>
  </si>
  <si>
    <t>§ 64 LFGB Nr. L 06.00-6 (07.00-6)</t>
  </si>
  <si>
    <t>§ 64 LFGB Nr. L 06.00-6, modifiziert</t>
  </si>
  <si>
    <t>nach Weibull-Stoldt</t>
  </si>
  <si>
    <t>Extraktion mit Petrolether (Methode nach Grossfeld)</t>
  </si>
  <si>
    <t>nach Gerber</t>
  </si>
  <si>
    <t>Extraktion aus der Trockenmasse</t>
  </si>
  <si>
    <t>Mikrowellenextraktion</t>
  </si>
  <si>
    <t>Schweizerisches Lebensmittelbuch Kapitel 11/5.7</t>
  </si>
  <si>
    <t>NMR</t>
  </si>
  <si>
    <t>Bestimmung aus der Trockenmasse, ohne Säureaufschluss, Extraktion mit Soxtherm</t>
  </si>
  <si>
    <t>Butyrometer-Methode</t>
  </si>
  <si>
    <t>Mikromethode nach E. Schulte DLR 3/21 S. 85-89</t>
  </si>
  <si>
    <t>Fosslet</t>
  </si>
  <si>
    <t>Extraktion der Trockenmasse nach Grossfeld</t>
  </si>
  <si>
    <t>Extraktion mit Dichlormethan nach Gefriertrocknung</t>
  </si>
  <si>
    <t>Rohprotein (N * 6,25)</t>
  </si>
  <si>
    <t>§ 64 LFGB Nr. L 06.00-4, modifiziert</t>
  </si>
  <si>
    <t>§ 64 LFGB Nr. L 02.09-5</t>
  </si>
  <si>
    <r>
      <t xml:space="preserve">Trocknung bei 103 °C </t>
    </r>
    <r>
      <rPr>
        <sz val="10"/>
        <rFont val="Symbol"/>
        <family val="1"/>
        <charset val="2"/>
      </rPr>
      <t>±</t>
    </r>
    <r>
      <rPr>
        <sz val="10"/>
        <rFont val="Times New Roman"/>
        <family val="1"/>
      </rPr>
      <t xml:space="preserve"> 2 °C</t>
    </r>
  </si>
  <si>
    <r>
      <t xml:space="preserve">Trocknung bei 103 °C </t>
    </r>
    <r>
      <rPr>
        <sz val="10"/>
        <rFont val="Symbol"/>
        <family val="1"/>
        <charset val="2"/>
      </rPr>
      <t>±</t>
    </r>
    <r>
      <rPr>
        <sz val="10"/>
        <rFont val="Times New Roman"/>
        <family val="1"/>
      </rPr>
      <t xml:space="preserve"> 2 °C mit Seesand</t>
    </r>
  </si>
  <si>
    <t>§ 64 LFGB Nr. L 06.00-7 (Kjeldahl)</t>
  </si>
  <si>
    <t>§ 64 LFGB Nr. L 06.00-7 (Kjeldahl), modifiziert</t>
  </si>
  <si>
    <t>nach Kjeldahl</t>
  </si>
  <si>
    <t>nach Dumas</t>
  </si>
  <si>
    <t>§ 64 LFGB Nr. L 52.01.09-5</t>
  </si>
  <si>
    <t>§ 64 LFGB Nr. L 52.01.09-5, modifiziert</t>
  </si>
  <si>
    <t>§ 64 LFGB Nr. L 02.09-5, modifiziert</t>
  </si>
  <si>
    <t>§ 64 LFGB Nr. L 01.00-60</t>
  </si>
  <si>
    <t>§ 64 LFGB Nr. L 01.00-60, modifiziert</t>
  </si>
  <si>
    <t>§ 64 LFGB Nr. L 01.00-10</t>
  </si>
  <si>
    <t>§ 64 LFGB Nr. L 01.00-10, modifiziert</t>
  </si>
  <si>
    <t>§ 64 LFGB Nr. L 06.00-20 (Dumas)</t>
  </si>
  <si>
    <t>§ 64 LFGB Nr. L 06.00-20 (Dumas), modifiziert</t>
  </si>
  <si>
    <t>sonstiges</t>
  </si>
  <si>
    <t>Saccharose</t>
  </si>
  <si>
    <t>Glucose</t>
  </si>
  <si>
    <t>§ 64 LFGB Nr. L 06.00-4</t>
  </si>
  <si>
    <t>§ 64 LFGB Nr. L 53.00-4</t>
  </si>
  <si>
    <t>§ 64 LFGB Nr. L 53.00-4, modifiziert</t>
  </si>
  <si>
    <t>§ 64 LFGB Nr. L 31.00-4</t>
  </si>
  <si>
    <t>§ 64 LFGB Nr. L 31.00-4, modifiziert</t>
  </si>
  <si>
    <t>§ 64 LFGB Nr. L 01.00-77</t>
  </si>
  <si>
    <t>§ 64 LFGB Nr. L 01.00-77, modifiziert</t>
  </si>
  <si>
    <t>VDLUFA C 10.2</t>
  </si>
  <si>
    <t>Veraschungstemperatur</t>
  </si>
  <si>
    <t>&lt; 525 °C</t>
  </si>
  <si>
    <t>525 °C - 575 °C</t>
  </si>
  <si>
    <t>575 °C - 625 °C</t>
  </si>
  <si>
    <t>625 °C - 675 °C</t>
  </si>
  <si>
    <t>675 °C - 725 °C</t>
  </si>
  <si>
    <t>725 °C - 775 °C</t>
  </si>
  <si>
    <t>775 °C - 825 °C</t>
  </si>
  <si>
    <t>825 °C - 875 °C</t>
  </si>
  <si>
    <t>875 °C - 925 °C</t>
  </si>
  <si>
    <t>&gt; 925 °C</t>
  </si>
  <si>
    <t>Veraschungstemperaturbereich</t>
  </si>
  <si>
    <t>Fructose</t>
  </si>
  <si>
    <t>§ 64 LFGB Nr. L 01.00-20</t>
  </si>
  <si>
    <t>§ 64 LFGB Nr. L 01.00-20, modifiziert</t>
  </si>
  <si>
    <t>Veraschung bei der angegebenen Temperatur</t>
  </si>
  <si>
    <t>Schreiben Sie Ihre Daten in die farblich hinterlegten Felder. Geben Sie Ihre Ergebnisse in den aufgeführten Einheiten an.
Write your data into the coloured cells. Give your results in the units of column 2.</t>
  </si>
  <si>
    <t>Beispiel für die Eingabe von 2 eMail-Adressen:
Example how to type in 2 different e-mail addresses:</t>
  </si>
  <si>
    <t>info@lvus.de; ergebnisse@lvus.de</t>
  </si>
  <si>
    <t>§ 64 LFGB Nr. L 01.00-10/1</t>
  </si>
  <si>
    <t>§ 64 LFGB Nr. L 01.00-10/1, modifiziert</t>
  </si>
  <si>
    <t>§ 64 LFGB Nr. L 05.00-15</t>
  </si>
  <si>
    <t>§ 64 LFGB Nr. L 05.00-15, modifiziert</t>
  </si>
  <si>
    <t>§ 64 LFGB Nr. L 47.00-3</t>
  </si>
  <si>
    <t>§ 64 LFGB Nr. L 47.00-3, modifiziert</t>
  </si>
  <si>
    <t>nach Caviezel</t>
  </si>
  <si>
    <t>Eiweiß (N * 6,25)</t>
  </si>
  <si>
    <t>Kohlenhydrate</t>
  </si>
  <si>
    <t>Zucker</t>
  </si>
  <si>
    <t>Ballaststoffe</t>
  </si>
  <si>
    <t>Natrium</t>
  </si>
  <si>
    <t>Stärke</t>
  </si>
  <si>
    <t>Nährwerte</t>
  </si>
  <si>
    <t>Parameter 8</t>
  </si>
  <si>
    <t>Parameter 9</t>
  </si>
  <si>
    <t>Parameter 10</t>
  </si>
  <si>
    <t>Elemente</t>
  </si>
  <si>
    <t>Na</t>
  </si>
  <si>
    <t>Probeneinwaage</t>
  </si>
  <si>
    <t>&lt; 0,5 g</t>
  </si>
  <si>
    <t>0,5 g - 1,0 g</t>
  </si>
  <si>
    <t>1,0 g - 1,5 g</t>
  </si>
  <si>
    <t>1,5 g - 2,5 g</t>
  </si>
  <si>
    <t>2,5 g - 5,0 g</t>
  </si>
  <si>
    <t>5,0 g - 10,0 g</t>
  </si>
  <si>
    <t>&gt; 10,0 g</t>
  </si>
  <si>
    <t>Aufschluss</t>
  </si>
  <si>
    <t>Mikrowellendruckaufschluss</t>
  </si>
  <si>
    <t>Druckaufschluss</t>
  </si>
  <si>
    <t>Trockenveraschung bei 500 bis 540 °C</t>
  </si>
  <si>
    <t>Trockenveraschung bei 540 °C bis 560 °C</t>
  </si>
  <si>
    <t>Trockenveraschung bei 560 °C bis 600 °C</t>
  </si>
  <si>
    <t>Trockenveraschung bei über 600 °C</t>
  </si>
  <si>
    <t>Nassaufschluss</t>
  </si>
  <si>
    <t>Verbrennen</t>
  </si>
  <si>
    <t>Plasmaaufschluss</t>
  </si>
  <si>
    <t>wässrige Extraktion</t>
  </si>
  <si>
    <t>Trockenveraschung bei 450 bis 500 °C</t>
  </si>
  <si>
    <t>Sonstiger Aufschluss</t>
  </si>
  <si>
    <t>Säuren</t>
  </si>
  <si>
    <t>HCl</t>
  </si>
  <si>
    <t>Königswasser</t>
  </si>
  <si>
    <t>Sonstige Säure</t>
  </si>
  <si>
    <t>Oxidationsmittel</t>
  </si>
  <si>
    <t>entfällt</t>
  </si>
  <si>
    <t>Sonstiges Oxidationsmittel</t>
  </si>
  <si>
    <t>Messverfahren</t>
  </si>
  <si>
    <t>Flammen-AAS</t>
  </si>
  <si>
    <t>Flammenemmission</t>
  </si>
  <si>
    <t>ICP-OES</t>
  </si>
  <si>
    <t>ICP-AES</t>
  </si>
  <si>
    <t>Kapillarelektrophores</t>
  </si>
  <si>
    <t>Verfahren</t>
  </si>
  <si>
    <t>DIN EN ISO 11885</t>
  </si>
  <si>
    <t>DIN EN ISO 7980 DEV 3a</t>
  </si>
  <si>
    <t>DIN EN ISO 17294-2</t>
  </si>
  <si>
    <t>DIN EN ISO 14911</t>
  </si>
  <si>
    <t>VDLUA VII 2.2.2.6</t>
  </si>
  <si>
    <t>DIN EN ISO 15763</t>
  </si>
  <si>
    <t>DIN EN ISO 15510</t>
  </si>
  <si>
    <t>EN 15505</t>
  </si>
  <si>
    <t>AOAC 985.35</t>
  </si>
  <si>
    <t>DIN CEN/TS 15621, Vornorm, mod.</t>
  </si>
  <si>
    <t>§ 64 LFGB Nr. L 07.00-56</t>
  </si>
  <si>
    <t>§ 64 LFGB Nr. L 07.00-56, modifiziert</t>
  </si>
  <si>
    <r>
      <t>HNO</t>
    </r>
    <r>
      <rPr>
        <vertAlign val="subscript"/>
        <sz val="11"/>
        <rFont val="Times New Roman"/>
        <family val="1"/>
      </rPr>
      <t>3</t>
    </r>
  </si>
  <si>
    <r>
      <t>H</t>
    </r>
    <r>
      <rPr>
        <vertAlign val="subscript"/>
        <sz val="11"/>
        <rFont val="Times New Roman"/>
        <family val="1"/>
      </rPr>
      <t>2</t>
    </r>
    <r>
      <rPr>
        <sz val="11"/>
        <rFont val="Times New Roman"/>
        <family val="1"/>
      </rPr>
      <t>SO</t>
    </r>
    <r>
      <rPr>
        <vertAlign val="subscript"/>
        <sz val="11"/>
        <rFont val="Times New Roman"/>
        <family val="1"/>
      </rPr>
      <t>4</t>
    </r>
  </si>
  <si>
    <r>
      <t>H</t>
    </r>
    <r>
      <rPr>
        <vertAlign val="subscript"/>
        <sz val="11"/>
        <rFont val="Times New Roman"/>
        <family val="1"/>
      </rPr>
      <t>2</t>
    </r>
    <r>
      <rPr>
        <sz val="11"/>
        <rFont val="Times New Roman"/>
        <family val="1"/>
      </rPr>
      <t>O</t>
    </r>
    <r>
      <rPr>
        <vertAlign val="subscript"/>
        <sz val="11"/>
        <rFont val="Times New Roman"/>
        <family val="1"/>
      </rPr>
      <t>2</t>
    </r>
  </si>
  <si>
    <t>Messprinzip</t>
  </si>
  <si>
    <r>
      <t>HNO</t>
    </r>
    <r>
      <rPr>
        <vertAlign val="subscript"/>
        <sz val="11"/>
        <rFont val="Times New Roman"/>
        <family val="1"/>
      </rPr>
      <t>3</t>
    </r>
    <r>
      <rPr>
        <sz val="11"/>
        <rFont val="Times New Roman"/>
        <family val="1"/>
      </rPr>
      <t xml:space="preserve"> + HCl</t>
    </r>
  </si>
  <si>
    <r>
      <t>HNO</t>
    </r>
    <r>
      <rPr>
        <vertAlign val="subscript"/>
        <sz val="11"/>
        <rFont val="Times New Roman"/>
        <family val="1"/>
      </rPr>
      <t>3</t>
    </r>
    <r>
      <rPr>
        <sz val="11"/>
        <rFont val="Times New Roman"/>
        <family val="1"/>
      </rPr>
      <t xml:space="preserve"> + H</t>
    </r>
    <r>
      <rPr>
        <vertAlign val="subscript"/>
        <sz val="11"/>
        <rFont val="Times New Roman"/>
        <family val="1"/>
      </rPr>
      <t>2</t>
    </r>
    <r>
      <rPr>
        <sz val="11"/>
        <rFont val="Times New Roman"/>
        <family val="1"/>
      </rPr>
      <t>SO</t>
    </r>
    <r>
      <rPr>
        <vertAlign val="subscript"/>
        <sz val="11"/>
        <rFont val="Times New Roman"/>
        <family val="1"/>
      </rPr>
      <t>4</t>
    </r>
  </si>
  <si>
    <t>Eiweiß</t>
  </si>
  <si>
    <t>Summe aus Stärke und Zuckern</t>
  </si>
  <si>
    <t>100- Eiweiß-Fett-Wasser-Ballaststoffe-Asche</t>
  </si>
  <si>
    <t>Maltose</t>
  </si>
  <si>
    <t>Lactose</t>
  </si>
  <si>
    <t>Sonstige</t>
  </si>
  <si>
    <t>Prinzip</t>
  </si>
  <si>
    <t>Untersuchungsprinzip</t>
  </si>
  <si>
    <t>Ja/Yes</t>
  </si>
  <si>
    <t>Nein/No</t>
  </si>
  <si>
    <t>Enzymatisch</t>
  </si>
  <si>
    <t>HPLC</t>
  </si>
  <si>
    <t>Ionenchromatographisch</t>
  </si>
  <si>
    <t>GC (nach Derivatisierung)</t>
  </si>
  <si>
    <t>Untersucht wurden</t>
  </si>
  <si>
    <t>aus der Fettsäureverteilung</t>
  </si>
  <si>
    <t>Fett, gesäätigt</t>
  </si>
  <si>
    <t>Fett (gesättigte Fettsäuren)</t>
  </si>
  <si>
    <t>§ 64 LFGB Nr. L 00.00-18</t>
  </si>
  <si>
    <t>§ 64 LFGB Nr. L 00.00-18, modifiziert</t>
  </si>
  <si>
    <t>Bioquant Gesamtballaststoffe, Fa. Merck</t>
  </si>
  <si>
    <t>AOAC Methode 985.26 (auch modifiziert)</t>
  </si>
  <si>
    <t>AOAC Methode 991.43 (auch modifiziert)</t>
  </si>
  <si>
    <t>Schweizerisches Lebensmittelbuch (SLMB) 371.1, März 1994</t>
  </si>
  <si>
    <t>Beschreibung der verwendeten Analysenverfahren, Teil 2</t>
  </si>
  <si>
    <t>Beschreibung der verwendeten Analysenverfahren, Teil 1</t>
  </si>
  <si>
    <t>Staerke</t>
  </si>
  <si>
    <t>§ 64 LFGB Nr. L 17.00-5 (18.00-6)</t>
  </si>
  <si>
    <t>§ 64 LFGB Nr. L 17.00-5 (18.00-6), modifiziert</t>
  </si>
  <si>
    <t>Enzymatisch nach r-biopharm / Roche Nr. 10 207 748 035</t>
  </si>
  <si>
    <t>VDLUFA III 7.2.1</t>
  </si>
  <si>
    <t>Polarimetrisch</t>
  </si>
  <si>
    <t>VO (EWG) Nr. 4154/87 (enzymatisch)</t>
  </si>
  <si>
    <t>§ 64 LFGB Nr. L 48.02.07-3</t>
  </si>
  <si>
    <t>§ 64 LFGB Nr. L 48.02.07-3, modifiziert</t>
  </si>
  <si>
    <t>HPLC-RI-Detektion nach saurer und enzymatischer Hydrolyse</t>
  </si>
  <si>
    <t>AOAC 996.11</t>
  </si>
  <si>
    <t>HPLC-RI-Detektion nach enzymatischer Hydrolyse mit thermostabil alpha-Amylase und Amyloglucosidase</t>
  </si>
  <si>
    <t>Polarimetrische Bestimmung des Stärkegehaltes aus Matissek, Schnepel, Steiner S. 157 ff.</t>
  </si>
  <si>
    <t>Enzymatische Hydrolyse mit anschließender Ionenchromatographie mit amperometrischer Detektion</t>
  </si>
  <si>
    <t>§ 64 LFGB Nr. L 07.00-21</t>
  </si>
  <si>
    <t>§ 64 LFGB Nr. L 07.00-21, modifiziert</t>
  </si>
  <si>
    <t>§ 64 LFGB Nr. L 07.00-25</t>
  </si>
  <si>
    <t>§ 64 LFGB Nr. L 07.00-25, modifiziert</t>
  </si>
  <si>
    <t>Enzymatisch nach Megazyme</t>
  </si>
  <si>
    <t>VO (EG) Nr. 118/2010</t>
  </si>
  <si>
    <t>VO (EG) Nr. 900/2008</t>
  </si>
  <si>
    <t>Verfahren / Literatur</t>
  </si>
  <si>
    <t>Aufschlussprinzip</t>
  </si>
  <si>
    <t>verwendete Säure(n)</t>
  </si>
  <si>
    <t>keine weiteren</t>
  </si>
  <si>
    <t>bitte eingeben</t>
  </si>
  <si>
    <t>Weitere Zucker</t>
  </si>
  <si>
    <t>Luff-Schoorl (Summe der reduzierenden Zucker)</t>
  </si>
  <si>
    <t>Soxtherm nach Säureaufschluss</t>
  </si>
  <si>
    <t>Summe aus Stärke + Zucker + Dextrin</t>
  </si>
  <si>
    <t>Luff-Schoorl nach HCl-Aufschluss</t>
  </si>
  <si>
    <t>Bestimmung der Zucker vor und nach enzymatischem Abbau</t>
  </si>
  <si>
    <t>Ionensensitive Bestimmung</t>
  </si>
  <si>
    <t>Kochsalz</t>
  </si>
  <si>
    <t>Kochsalz (über Chlorid)</t>
  </si>
  <si>
    <t>Chlorid</t>
  </si>
  <si>
    <t>Potentiometrisch nach Heißwasserextraktion und Eiweißfällung</t>
  </si>
  <si>
    <t>SLMB Methode Nr. 322.1</t>
  </si>
  <si>
    <t>§ 64 LFGB Nr. L 26.11.03-2: 1983-05, auch modifiziert</t>
  </si>
  <si>
    <r>
      <t>Extraktion mit siedendem Wasser, Titration nach Ansäuern mit 0,05mol/L Hg(NO</t>
    </r>
    <r>
      <rPr>
        <vertAlign val="subscript"/>
        <sz val="10"/>
        <rFont val="Times New Roman"/>
        <family val="1"/>
      </rPr>
      <t>3</t>
    </r>
    <r>
      <rPr>
        <sz val="10"/>
        <rFont val="Times New Roman"/>
        <family val="1"/>
      </rPr>
      <t>)</t>
    </r>
    <r>
      <rPr>
        <vertAlign val="subscript"/>
        <sz val="10"/>
        <rFont val="Times New Roman"/>
        <family val="1"/>
      </rPr>
      <t>2</t>
    </r>
    <r>
      <rPr>
        <sz val="10"/>
        <rFont val="Times New Roman"/>
        <family val="1"/>
      </rPr>
      <t>; Indikator: Diphenylcarbazon/Bromphenolblau</t>
    </r>
  </si>
  <si>
    <t>§ 64 LFGB Nr. L 03.00-11: 2007-12 (DIN EN ISO 5943), auch modifiziert</t>
  </si>
  <si>
    <t>§ 64 LFGB Nr. L 17.00-6: 1988-12, auch modifiziert</t>
  </si>
  <si>
    <t>Schweizerisches Lebensmittelbuch Kapitel 11/5.6.1</t>
  </si>
  <si>
    <t xml:space="preserve">Potentiometrisch (auch aus der Asche) durch Titration mit Quecksilbernitrat </t>
  </si>
  <si>
    <t>Ionenchromatographisch (auch aus der Asche)</t>
  </si>
  <si>
    <t>Nach Vollhard</t>
  </si>
  <si>
    <t>Nach Mohr</t>
  </si>
  <si>
    <t>Potentiometrisch (auch aus der Asche) durch Titration mit Silbernitrat</t>
  </si>
  <si>
    <t>Parameter 11</t>
  </si>
  <si>
    <t>§ 64 LFGB Nr. L 17.00-15 (18.00-13)</t>
  </si>
  <si>
    <t>§ 64 LFGB Nr. L 17.00-15 (18.00-13), modifiziert</t>
  </si>
  <si>
    <t>§ 64 LFGB Nr. L 17.00-4 (18.00-5)</t>
  </si>
  <si>
    <t>§ 64 LFGB Nr. L 17.00-4 (18.00-5), modifiziert</t>
  </si>
  <si>
    <t>SLMB 22/5.1 (458.1) Soxhlet</t>
  </si>
  <si>
    <t>SLMB 1612.2 (GC)</t>
  </si>
  <si>
    <t xml:space="preserve">ANKOM Filterbag-Extraktion nach Hydrolyse </t>
  </si>
  <si>
    <t>§ 64 LFGB Nr. L 44.00-3, auch modifiziert</t>
  </si>
  <si>
    <t>§ 64 LFGB Nr. L 02.06-1, auch modifiziert</t>
  </si>
  <si>
    <t>§ 64 LFGB Nr. L 20.01/02, auch modifiziert</t>
  </si>
  <si>
    <t>§ 64 LFGB Nr. L 02.09-4, auch modifiziert</t>
  </si>
  <si>
    <t>§ 64 LFGB Nr. L 01.00-27, auch modifiziert</t>
  </si>
  <si>
    <t>§ 64 LFGB Nr. L 46.02-1, auch modifiziert</t>
  </si>
  <si>
    <t>§ 64 LFGB Nr. L 04.00-8, auch modifiziert</t>
  </si>
  <si>
    <t>§ 64 LFGB Nr. L 02.06-2, auch modifiziert</t>
  </si>
  <si>
    <t>§ 64 LFGB Nr. L 17.00-1 (18.00-12), auch modifiziert</t>
  </si>
  <si>
    <t>§ 64 LFGB Nr. L 16.01-1, auch modifiziert</t>
  </si>
  <si>
    <t>§ 64 LFGB Nr. L 16.01-2</t>
  </si>
  <si>
    <t>§ 64 LFGB Nr. L 16.01-2, modifiziert</t>
  </si>
  <si>
    <t>§ 64 LFGB Nr. L 00.00-144, auch modifiziert</t>
  </si>
  <si>
    <t>VDLUFA III,10.8.2</t>
  </si>
  <si>
    <t>Atomemissionsspektrometrie (AES)</t>
  </si>
  <si>
    <t>§ 64 LFGB Nr. L 08.00-60</t>
  </si>
  <si>
    <t>§ 64 LFGB Nr. L 08.00-60, modifiziert</t>
  </si>
  <si>
    <t>Enzymatische Bestimmung der als untersucht angegebenen Zucker</t>
  </si>
  <si>
    <t>§ 64 LFGB Nr. L 20.01/02-5</t>
  </si>
  <si>
    <t>§ 64 LFGB Nr. L 20.01/02-5, modifiziert</t>
  </si>
  <si>
    <t>ÖNORM N 4003 (potentiometrisch nach Heißwasserextraktion und Eiweißfällung)</t>
  </si>
  <si>
    <t>SMART Trac II, gemäß AOAC Official Method 2008.06 8947</t>
  </si>
  <si>
    <t>wässrige Extraktion wie bei der enzymatischen Bestimmung der Citronensäure; Säure zur Eiweißfällung</t>
  </si>
  <si>
    <t>ICP-MS</t>
  </si>
  <si>
    <t>§ 64 LFGB Nr. L 04.00-10, auch modifiziert</t>
  </si>
  <si>
    <t>Kohlenhydrate, gesamt</t>
  </si>
  <si>
    <t>Zucker, gesamt</t>
  </si>
  <si>
    <t>Saccharose, wasserfrei</t>
  </si>
  <si>
    <t>Glucose, wasserfrei</t>
  </si>
  <si>
    <t>Fructose, wasserfrei</t>
  </si>
  <si>
    <t>Maltose, wasserfrei</t>
  </si>
  <si>
    <t>Lactose, wasserfrei</t>
  </si>
  <si>
    <t>Parameter 12</t>
  </si>
  <si>
    <t>Parameter 13</t>
  </si>
  <si>
    <t>Parameter 14</t>
  </si>
  <si>
    <t>Parameter 15</t>
  </si>
  <si>
    <t>§ 64 LFGB Nr. L 52.06-5 (enzymatisches Verfahren)</t>
  </si>
  <si>
    <t>§ 64 LFGB Nr. L 52.06-5 (enzymatisches Verfahren), modifiziert</t>
  </si>
  <si>
    <t>Enzymatisch nach r-biopharm / Roche Nr. 10 716 260 035 (Saccharose, Glucose, Fructose)</t>
  </si>
  <si>
    <t>Enzymatisch nach r-biopharm / Roche Nr. 10 139 106 035 (Glucose, Fructose)</t>
  </si>
  <si>
    <t>Enzymatisch nach r-biopharm / Roche Best.Nr. 11 113 950 035 (Maltose, Saccharose, Glucose)</t>
  </si>
  <si>
    <t>SCIL-Testsatz Nr. 1247</t>
  </si>
  <si>
    <t>HPLC- oder IC-Verfahren mit RI-Detektion</t>
  </si>
  <si>
    <t>HPLC- oder IC-Verfahren mit sonstiger Detektion</t>
  </si>
  <si>
    <t>IFU Nr. 55</t>
  </si>
  <si>
    <t>Enzymatisch nach r-biopharm / Roche Nr. 10 716 251 035 (Glucose)</t>
  </si>
  <si>
    <t>Enzymatisch nach r-biopharm / Roche Nr. 10 139 041 035 (Saccharose, Glucose)</t>
  </si>
  <si>
    <t>Scil Testsatz Best-Nr. 1211</t>
  </si>
  <si>
    <t>Megazyme Kit K-SUFRG</t>
  </si>
  <si>
    <t>Enzymatisch nach Thermo Fisher Scientific Gallery</t>
  </si>
  <si>
    <t>Enzymatisch nach § 64 LFGB Nr. L 07.00-22 (auch kombiniert mit § 64 LFGB Nr. L 07.00-17)</t>
  </si>
  <si>
    <t>§ 64 LFGB Nr. L 40.00-7</t>
  </si>
  <si>
    <t>§ 64 LFGB Nr. L 40.00-7, modifiziert</t>
  </si>
  <si>
    <t>GC</t>
  </si>
  <si>
    <t>§ 64 LFGB Nr. L 07.00-24 (auch modifiziert)</t>
  </si>
  <si>
    <t>Ionenchromatographie - Inline Dialyse</t>
  </si>
  <si>
    <t>MIT Diagnostic MIT 558-240</t>
  </si>
  <si>
    <t>§ 64 LFGB Nr. L 02.00-12 (auch modifiziert)</t>
  </si>
  <si>
    <t>§ 64 LFGB Nr. L 44.00-6</t>
  </si>
  <si>
    <t>§ 64 LFGB Nr. L 44.00-6, modifiziert</t>
  </si>
  <si>
    <t>§ 64 LFGB Nr. L 07.00-23</t>
  </si>
  <si>
    <t>§ 64 LFGB Nr. L 07.00-23, modifiziert</t>
  </si>
  <si>
    <t>Enzymatisch nach r-biopharm / roche 10 176 303 035 (Lac/Galac)</t>
  </si>
  <si>
    <t>Enzymatisch nach r-biopharm 10 986 119 035</t>
  </si>
  <si>
    <t>Enzymatisch nach SCIL 200 086</t>
  </si>
  <si>
    <t>HPLC (diverse Detektoren)</t>
  </si>
  <si>
    <t>Polarimetrisch nach Thieler: ZLUF 80 440-449 (1940)</t>
  </si>
  <si>
    <t>Ionenchromatographie nach Carrez-Klärung</t>
  </si>
  <si>
    <t>HPLC auf Kationenaustauscher mit Bleibelegung (analog  64 LFGB Nr. L 00.00-72: Bestimmung der Zuckeralkohole)</t>
  </si>
  <si>
    <t>Hochleistungs-Anionen-Austausch Chromatographie mit gepulster amperometrischer Detektion</t>
  </si>
  <si>
    <t>Ionenchromatographie (diverse Detektoren)</t>
  </si>
  <si>
    <t>EnzymeFast Lactose, Firma ifp Institut für Produktqualität</t>
  </si>
  <si>
    <t>Aufarbeitung nach L 07.00-17, enzymatisch nach Roche/r-biopharm 10 176 303 035</t>
  </si>
  <si>
    <t>Enzymatisch nach r-biopharm Enzytec E1213</t>
  </si>
  <si>
    <t>Enzymatisch nach Thermo Fisher Gallery</t>
  </si>
  <si>
    <t>Megazyme K-LACAR</t>
  </si>
  <si>
    <t>Beschreibung der verwendeten Analysenverfahren, Teil 3</t>
  </si>
  <si>
    <t>Vakuumtrocknung gemäß Meth. 2 Anlage II zur Richtlinie 79/796 EWG (26.07.79)</t>
  </si>
  <si>
    <t>DIN 10758 : 1997-05 (auch modifiziert); Verwendung eines Lichtstreudetektors (ELSD), Einsatz einer HILIC HPLC Säule, keine Bestimmung von Turanose, Erweiterung der Methode für Lactose</t>
  </si>
  <si>
    <t>Enzymatisch nach r-biopharm / Roche Nr. E8110 (Liquid Lactose)</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</si>
  <si>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</si>
  <si>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</si>
  <si>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</si>
  <si>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</si>
  <si>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</si>
  <si>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</si>
  <si>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</si>
  <si>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</si>
  <si>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</si>
  <si>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</si>
  <si>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</si>
  <si>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</si>
  <si>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Thermometrische Bestimmung von Natrium in Lebensmittel (Nudeln), Application Work AW TI DE1-0684-072015, 13. Juli 2015, Fa. Metrohm</t>
  </si>
  <si>
    <t>Thermometrische Titration</t>
  </si>
  <si>
    <t>Schweizerisches Lebensmittelbuch Methode Nr. 467.1 (enzymatisch)</t>
  </si>
  <si>
    <t>§ 64 L 07.00-33:1987-05</t>
  </si>
  <si>
    <t>§ 64 L 07.00-33:1987-05, modifiziert</t>
  </si>
  <si>
    <t>CEN/TS 15754:2008-09 (Futtermittel- Bestimmung des Zuckergehalts- Hochleistungs-Anionenaustausch-Chromatographieverfahren (HPAEC-PAD)</t>
  </si>
  <si>
    <t>§ 64 Nr. L 48.02.07-2:1985-05</t>
  </si>
  <si>
    <t>§ 64 Nr. L 48.02.07-2:1985-05, auch modifiziert</t>
  </si>
  <si>
    <t>§ 64 LFGB Nr. L 08.00-60, auch modifiziert</t>
  </si>
  <si>
    <t>§ 64 LFGB Nr. L 18.00-12:1988-12, auch modifizert</t>
  </si>
  <si>
    <t>Trockenschrank 130 °C +/- 3 °C</t>
  </si>
  <si>
    <t>§ 64 LFGB Nr. L 18.00-23, auch modifiziert</t>
  </si>
  <si>
    <t>E</t>
  </si>
  <si>
    <t>P</t>
  </si>
  <si>
    <t>Stärke, Untersuchungsprinzip</t>
  </si>
  <si>
    <t>Reduktometrisch</t>
  </si>
  <si>
    <t>Gesamtkohlenhydrate, reduktometrisch</t>
  </si>
  <si>
    <t>Enzymatisch nach saurer Hydrolyse</t>
  </si>
  <si>
    <t>Glucane</t>
  </si>
  <si>
    <t>Reduktometrisch nach enzymatischer Hydrolyse</t>
  </si>
  <si>
    <t>Gesamtkohlenhydrate, polarimetrisch</t>
  </si>
  <si>
    <t>Nachweis mit Iod/Iodkalium-Lösung (Lugol)</t>
  </si>
  <si>
    <t>qualitativ</t>
  </si>
  <si>
    <t>Reduktometrisch nach saurer Hydrolyse</t>
  </si>
  <si>
    <t>Gesamtglucane</t>
  </si>
  <si>
    <t>HPLC-Bestimmung</t>
  </si>
  <si>
    <t>(*)</t>
  </si>
  <si>
    <t>V.1</t>
  </si>
  <si>
    <t>§ 64 LFGB Nr. L 16.00-5, modifiziert</t>
  </si>
  <si>
    <t>§ 64 LFGB Nr. L 16.00-5</t>
  </si>
  <si>
    <t>§ 64 LFGB Nr. L 07.00-5/1: 2010-01 (potentiometrisch), auch modifiziert</t>
  </si>
  <si>
    <t>§ 64 LFGB Nr. L 07.00-5/2: 2010-01 (nach Volhard), auch modifiziert</t>
  </si>
  <si>
    <t>§ 64 LFGB Nr. L 13.05-4 (potentiometrisch), auch modifiziert</t>
  </si>
  <si>
    <t>§ 64 LFGB Nr. L 05.02-2, auch modifiziert</t>
  </si>
  <si>
    <t>§ 64 LFGB Nr. L 06.00-3, auch modifiziert</t>
  </si>
  <si>
    <t>§ 64 LFGB Nr. L 03.00-9, auch modifiziert</t>
  </si>
  <si>
    <t>§ 64 LFGB Nr. L 00.00-135, auch modifiziert</t>
  </si>
  <si>
    <t>§ 64 LFGB Nr. L 00.00-19/1, auch modifiziert</t>
  </si>
  <si>
    <t>§ 64 LFGB Nr. L 17.00-17, auch modifiziert</t>
  </si>
  <si>
    <t>§ 64 LFGB Nr. L 31.00-10 (DIN EN 1134), auch modifiziert</t>
  </si>
  <si>
    <t>§ 64 LFGB Nr. L 06.00-4 und L 06.00-9</t>
  </si>
  <si>
    <t>Salzsäureaufschluss, enzymatische Glucose Bestimmung, Umrechnung auf Stärke vgl. § 64 LFGB Nr. L 07.00-33</t>
  </si>
  <si>
    <t>100- Eiweiß-Fett-Wasser-Asche</t>
  </si>
  <si>
    <r>
      <rPr>
        <vertAlign val="superscript"/>
        <sz val="11"/>
        <rFont val="Times New Roman"/>
        <family val="1"/>
      </rPr>
      <t>(*)</t>
    </r>
    <r>
      <rPr>
        <b/>
        <sz val="11"/>
        <color rgb="FFFF0000"/>
        <rFont val="Times New Roman"/>
        <family val="1"/>
      </rPr>
      <t xml:space="preserve"> siehe Zeile 8</t>
    </r>
  </si>
  <si>
    <t>Alle Gehalte sollen direkt auf die Probe bezogen werden. Gehalte zwischen 0,010 g/100 g und 10,0 g/100 g sollen möglichst mit 3 und Gehalte ab 10,0 g/100 g  möglichst mit 4 gültigen (signifikanten) Ziffern angegeben werden! Gehalte unter 1 g/100 g können auch nur mit 2 signifikanten Ziffern angegeben, falls verfahrensbedingt keine 3. Ziffer möglich ist. Beispiele zur Angabe signifikanter Ziffern sind in "Hinweise1" enthalten.</t>
  </si>
  <si>
    <t>?</t>
  </si>
  <si>
    <t>DIN EN 15621, auch modifiziert</t>
  </si>
  <si>
    <t>DIN EN 16943 2016-01, auch modifiziert</t>
  </si>
  <si>
    <t>§ 64 LFGB Nr. L 17.00-3 (18.00-4)</t>
  </si>
  <si>
    <t>§ 64 LFGB Nr. L 17.00-3 (18.00-4), modifiziert</t>
  </si>
  <si>
    <t>Kontaktname</t>
  </si>
  <si>
    <t>Mailadresse</t>
  </si>
  <si>
    <t>Zertifikat geeignet</t>
  </si>
  <si>
    <t>Leco-TGA</t>
  </si>
  <si>
    <t>EN ISO 12966</t>
  </si>
  <si>
    <t>§ 64 LFGB Nr. 13.00-27/2 2018-06</t>
  </si>
  <si>
    <t>DGF-Einheitsmedthode C-VI 11d (19)</t>
  </si>
  <si>
    <t>Enzytec Testkit Art. Nr. E1268</t>
  </si>
  <si>
    <t>Enzymatisch nach Enzytec Testkit Art. Nr. E8160 (Glucose/Fructoe) E8180 (Saccharose)</t>
  </si>
  <si>
    <t>§ 64 LFGB Nr. L 07.00-22/1983-05 (auch kombiniert mit § 64 LFGB Nr. L07.00-25/1983-05)</t>
  </si>
  <si>
    <t>§ 64 LFGB Nr. L 31.00-12 bzw. 31.00-13 (enzymatische Verfahren)</t>
  </si>
  <si>
    <t>§ 64 LFGB Nr. L 31.00-12 bzw. 31.00-13 (enzymatische Verfahren), modifiziert</t>
  </si>
  <si>
    <t>VDLUFA Bd. III 7.1.4</t>
  </si>
  <si>
    <t>§ 64 L 00.00-168:2020-11, auch modifiziert</t>
  </si>
  <si>
    <t>DIN EN 16943, Aufschluss nach DIN EN 13805</t>
  </si>
  <si>
    <t>Photometrisch, Aquakem</t>
  </si>
  <si>
    <t>Leco TGA</t>
  </si>
  <si>
    <t>01F</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</si>
  <si>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</si>
  <si>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</si>
  <si>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</si>
  <si>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</si>
  <si>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</si>
  <si>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t>
    </r>
  </si>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</sst>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54"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1"/>
      <color indexed="9"/>
      <name val="Times New Roman"/>
      <family val="1"/>
    </font>
    <font>
      <sz val="13"/>
      <name val="Times New Roman"/>
      <family val="1"/>
    </font>
    <font>
      <sz val="13"/>
      <color indexed="9"/>
      <name val="Times New Roman"/>
      <family val="1"/>
    </font>
    <font>
      <sz val="12"/>
      <color indexed="12"/>
      <name val="Times New Roman"/>
      <family val="1"/>
    </font>
    <font>
      <sz val="12"/>
      <color indexed="10"/>
      <name val="Times New Roman"/>
      <family val="1"/>
    </font>
    <font>
      <b/>
      <sz val="11"/>
      <name val="Times New Roman"/>
      <family val="1"/>
    </font>
    <font>
      <sz val="11"/>
      <color indexed="12"/>
      <name val="Times New Roman"/>
      <family val="1"/>
    </font>
    <font>
      <i/>
      <vertAlign val="subscript"/>
      <sz val="11"/>
      <name val="Times New Roman"/>
      <family val="1"/>
    </font>
    <font>
      <sz val="12"/>
      <color indexed="9"/>
      <name val="Times New Roman"/>
      <family val="1"/>
    </font>
    <font>
      <sz val="10"/>
      <name val="Symbol"/>
      <family val="1"/>
      <charset val="2"/>
    </font>
    <font>
      <sz val="11"/>
      <color indexed="9"/>
      <name val="Arial"/>
      <family val="2"/>
    </font>
    <font>
      <b/>
      <sz val="11"/>
      <color indexed="63"/>
      <name val="Arial"/>
      <family val="2"/>
    </font>
    <font>
      <b/>
      <sz val="11"/>
      <color indexed="52"/>
      <name val="Arial"/>
      <family val="2"/>
    </font>
    <font>
      <sz val="11"/>
      <color indexed="62"/>
      <name val="Arial"/>
      <family val="2"/>
    </font>
    <font>
      <b/>
      <sz val="11"/>
      <color indexed="8"/>
      <name val="Arial"/>
      <family val="2"/>
    </font>
    <font>
      <i/>
      <sz val="11"/>
      <color indexed="23"/>
      <name val="Arial"/>
      <family val="2"/>
    </font>
    <font>
      <sz val="11"/>
      <color indexed="17"/>
      <name val="Arial"/>
      <family val="2"/>
    </font>
    <font>
      <sz val="11"/>
      <color indexed="60"/>
      <name val="Arial"/>
      <family val="2"/>
    </font>
    <font>
      <sz val="11"/>
      <color indexed="20"/>
      <name val="Arial"/>
      <family val="2"/>
    </font>
    <font>
      <b/>
      <sz val="18"/>
      <color indexed="56"/>
      <name val="Cambria"/>
      <family val="2"/>
    </font>
    <font>
      <b/>
      <sz val="15"/>
      <color indexed="56"/>
      <name val="Arial"/>
      <family val="2"/>
    </font>
    <font>
      <b/>
      <sz val="13"/>
      <color indexed="56"/>
      <name val="Arial"/>
      <family val="2"/>
    </font>
    <font>
      <b/>
      <sz val="11"/>
      <color indexed="56"/>
      <name val="Arial"/>
      <family val="2"/>
    </font>
    <font>
      <sz val="11"/>
      <color indexed="52"/>
      <name val="Arial"/>
      <family val="2"/>
    </font>
    <font>
      <sz val="11"/>
      <color indexed="10"/>
      <name val="Arial"/>
      <family val="2"/>
    </font>
    <font>
      <b/>
      <sz val="11"/>
      <color indexed="9"/>
      <name val="Arial"/>
      <family val="2"/>
    </font>
    <font>
      <vertAlign val="subscript"/>
      <sz val="11"/>
      <name val="Times New Roman"/>
      <family val="1"/>
    </font>
    <font>
      <i/>
      <sz val="13"/>
      <name val="Times New Roman"/>
      <family val="1"/>
    </font>
    <font>
      <vertAlign val="subscript"/>
      <sz val="10"/>
      <name val="Times New Roman"/>
      <family val="1"/>
    </font>
    <font>
      <vertAlign val="superscript"/>
      <sz val="13"/>
      <name val="Times New Roman"/>
      <family val="1"/>
    </font>
    <font>
      <vertAlign val="superscript"/>
      <sz val="11"/>
      <name val="Times New Roman"/>
      <family val="1"/>
    </font>
    <font>
      <sz val="11"/>
      <color theme="0"/>
      <name val="Times New Roman"/>
      <family val="1"/>
    </font>
    <font>
      <sz val="8"/>
      <color rgb="FFCCFFCC"/>
      <name val="Times New Roman"/>
      <family val="1"/>
    </font>
    <font>
      <sz val="11"/>
      <color indexed="8"/>
      <name val="Calibri"/>
      <family val="2"/>
    </font>
    <font>
      <sz val="11"/>
      <color indexed="9"/>
      <name val="Calibri"/>
      <family val="2"/>
    </font>
    <font>
      <b/>
      <sz val="11"/>
      <color rgb="FFFF0000"/>
      <name val="Times New Roman"/>
      <family val="1"/>
    </font>
    <font>
      <i/>
      <sz val="11"/>
      <color theme="0" tint="-0.499984740745262"/>
      <name val="Times New Roman"/>
      <family val="1"/>
    </font>
  </fonts>
  <fills count="28">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theme="0" tint="-0.14999847407452621"/>
        <bgColor indexed="64"/>
      </patternFill>
    </fill>
    <fill>
      <patternFill patternType="solid">
        <fgColor rgb="FFCCFFFF"/>
        <bgColor indexed="64"/>
      </patternFill>
    </fill>
    <fill>
      <patternFill patternType="solid">
        <fgColor rgb="FFCCFFCC"/>
        <bgColor indexed="64"/>
      </patternFill>
    </fill>
    <fill>
      <patternFill patternType="solid">
        <fgColor indexed="9"/>
      </patternFill>
    </fill>
    <fill>
      <patternFill patternType="solid">
        <fgColor indexed="27"/>
      </patternFill>
    </fill>
    <fill>
      <patternFill patternType="solid">
        <fgColor indexed="29"/>
      </patternFill>
    </fill>
    <fill>
      <patternFill patternType="solid">
        <fgColor indexed="44"/>
      </patternFill>
    </fill>
    <fill>
      <patternFill patternType="solid">
        <fgColor theme="4" tint="0.79998168889431442"/>
        <bgColor indexed="64"/>
      </patternFill>
    </fill>
    <fill>
      <patternFill patternType="solid">
        <fgColor theme="6" tint="0.79998168889431442"/>
        <bgColor indexed="64"/>
      </patternFill>
    </fill>
  </fills>
  <borders count="16">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top style="thin">
        <color indexed="17"/>
      </top>
      <bottom/>
      <diagonal/>
    </border>
    <border>
      <left/>
      <right/>
      <top style="thick">
        <color indexed="17"/>
      </top>
      <bottom style="thin">
        <color indexed="17"/>
      </bottom>
      <diagonal/>
    </border>
    <border>
      <left style="thin">
        <color indexed="64"/>
      </left>
      <right style="thin">
        <color indexed="64"/>
      </right>
      <top/>
      <bottom style="thin">
        <color indexed="64"/>
      </bottom>
      <diagonal/>
    </border>
    <border>
      <left/>
      <right/>
      <top style="thick">
        <color indexed="17"/>
      </top>
      <bottom/>
      <diagonal/>
    </border>
    <border>
      <left/>
      <right/>
      <top/>
      <bottom style="thin">
        <color indexed="64"/>
      </bottom>
      <diagonal/>
    </border>
  </borders>
  <cellStyleXfs count="48">
    <xf numFmtId="0" fontId="0" fillId="0" borderId="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10" borderId="0" applyNumberFormat="0" applyBorder="0" applyAlignment="0" applyProtection="0"/>
    <xf numFmtId="0" fontId="28" fillId="11" borderId="1" applyNumberFormat="0" applyAlignment="0" applyProtection="0"/>
    <xf numFmtId="0" fontId="29" fillId="11" borderId="2" applyNumberFormat="0" applyAlignment="0" applyProtection="0"/>
    <xf numFmtId="0" fontId="30" fillId="4" borderId="2" applyNumberFormat="0" applyAlignment="0" applyProtection="0"/>
    <xf numFmtId="0" fontId="31" fillId="0" borderId="3" applyNumberFormat="0" applyFill="0" applyAlignment="0" applyProtection="0"/>
    <xf numFmtId="0" fontId="32" fillId="0" borderId="0" applyNumberFormat="0" applyFill="0" applyBorder="0" applyAlignment="0" applyProtection="0"/>
    <xf numFmtId="0" fontId="33" fillId="3" borderId="0" applyNumberFormat="0" applyBorder="0" applyAlignment="0" applyProtection="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34" fillId="12" borderId="0" applyNumberFormat="0" applyBorder="0" applyAlignment="0" applyProtection="0"/>
    <xf numFmtId="0" fontId="5" fillId="13" borderId="4" applyNumberFormat="0" applyFont="0" applyAlignment="0" applyProtection="0"/>
    <xf numFmtId="0" fontId="35" fillId="2" borderId="0" applyNumberFormat="0" applyBorder="0" applyAlignment="0" applyProtection="0"/>
    <xf numFmtId="0" fontId="5" fillId="0" borderId="0"/>
    <xf numFmtId="0" fontId="36" fillId="0" borderId="0" applyNumberFormat="0" applyFill="0" applyBorder="0" applyAlignment="0" applyProtection="0"/>
    <xf numFmtId="0" fontId="37" fillId="0" borderId="5" applyNumberFormat="0" applyFill="0" applyAlignment="0" applyProtection="0"/>
    <xf numFmtId="0" fontId="38" fillId="0" borderId="6" applyNumberFormat="0" applyFill="0" applyAlignment="0" applyProtection="0"/>
    <xf numFmtId="0" fontId="39" fillId="0" borderId="7" applyNumberFormat="0" applyFill="0" applyAlignment="0" applyProtection="0"/>
    <xf numFmtId="0" fontId="39" fillId="0" borderId="0" applyNumberFormat="0" applyFill="0" applyBorder="0" applyAlignment="0" applyProtection="0"/>
    <xf numFmtId="0" fontId="40" fillId="0" borderId="8" applyNumberFormat="0" applyFill="0" applyAlignment="0" applyProtection="0"/>
    <xf numFmtId="0" fontId="41" fillId="0" borderId="0" applyNumberFormat="0" applyFill="0" applyBorder="0" applyAlignment="0" applyProtection="0"/>
    <xf numFmtId="0" fontId="42" fillId="14" borderId="9" applyNumberFormat="0" applyAlignment="0" applyProtection="0"/>
    <xf numFmtId="0" fontId="50" fillId="22" borderId="0" applyNumberFormat="0" applyBorder="0" applyAlignment="0" applyProtection="0"/>
    <xf numFmtId="0" fontId="50" fillId="4" borderId="0" applyNumberFormat="0" applyBorder="0" applyAlignment="0" applyProtection="0"/>
    <xf numFmtId="0" fontId="50" fillId="13" borderId="0" applyNumberFormat="0" applyBorder="0" applyAlignment="0" applyProtection="0"/>
    <xf numFmtId="0" fontId="50" fillId="22" borderId="0" applyNumberFormat="0" applyBorder="0" applyAlignment="0" applyProtection="0"/>
    <xf numFmtId="0" fontId="50" fillId="23" borderId="0" applyNumberFormat="0" applyBorder="0" applyAlignment="0" applyProtection="0"/>
    <xf numFmtId="0" fontId="50" fillId="4" borderId="0" applyNumberFormat="0" applyBorder="0" applyAlignment="0" applyProtection="0"/>
    <xf numFmtId="0" fontId="50" fillId="11" borderId="0" applyNumberFormat="0" applyBorder="0" applyAlignment="0" applyProtection="0"/>
    <xf numFmtId="0" fontId="50" fillId="24" borderId="0" applyNumberFormat="0" applyBorder="0" applyAlignment="0" applyProtection="0"/>
    <xf numFmtId="0" fontId="50" fillId="12" borderId="0" applyNumberFormat="0" applyBorder="0" applyAlignment="0" applyProtection="0"/>
    <xf numFmtId="0" fontId="50" fillId="11" borderId="0" applyNumberFormat="0" applyBorder="0" applyAlignment="0" applyProtection="0"/>
    <xf numFmtId="0" fontId="50" fillId="25" borderId="0" applyNumberFormat="0" applyBorder="0" applyAlignment="0" applyProtection="0"/>
    <xf numFmtId="0" fontId="50" fillId="4" borderId="0" applyNumberFormat="0" applyBorder="0" applyAlignment="0" applyProtection="0"/>
    <xf numFmtId="0" fontId="51" fillId="6" borderId="0" applyNumberFormat="0" applyBorder="0" applyAlignment="0" applyProtection="0"/>
    <xf numFmtId="0" fontId="51" fillId="24" borderId="0" applyNumberFormat="0" applyBorder="0" applyAlignment="0" applyProtection="0"/>
    <xf numFmtId="0" fontId="51" fillId="12" borderId="0" applyNumberFormat="0" applyBorder="0" applyAlignment="0" applyProtection="0"/>
    <xf numFmtId="0" fontId="51" fillId="11" borderId="0" applyNumberFormat="0" applyBorder="0" applyAlignment="0" applyProtection="0"/>
    <xf numFmtId="0" fontId="51" fillId="6" borderId="0" applyNumberFormat="0" applyBorder="0" applyAlignment="0" applyProtection="0"/>
    <xf numFmtId="0" fontId="51" fillId="4" borderId="0" applyNumberFormat="0" applyBorder="0" applyAlignment="0" applyProtection="0"/>
    <xf numFmtId="0" fontId="5" fillId="0" borderId="0"/>
    <xf numFmtId="0" fontId="5" fillId="0" borderId="0"/>
    <xf numFmtId="0" fontId="1" fillId="0" borderId="0" applyNumberFormat="0" applyFill="0" applyBorder="0" applyAlignment="0" applyProtection="0">
      <alignment vertical="top"/>
      <protection locked="0"/>
    </xf>
  </cellStyleXfs>
  <cellXfs count="187">
    <xf numFmtId="0" fontId="0" fillId="0" borderId="0" xfId="0"/>
    <xf numFmtId="0" fontId="4" fillId="0" borderId="0" xfId="0" applyFont="1"/>
    <xf numFmtId="0" fontId="0" fillId="15" borderId="0" xfId="0" applyFill="1"/>
    <xf numFmtId="0" fontId="0" fillId="15" borderId="0" xfId="0" applyFill="1" applyAlignment="1">
      <alignment horizontal="center"/>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9" fillId="0" borderId="0" xfId="0" applyFont="1" applyProtection="1">
      <protection hidden="1"/>
    </xf>
    <xf numFmtId="0" fontId="0" fillId="0" borderId="0" xfId="0" applyAlignment="1" applyProtection="1">
      <alignment vertical="center"/>
      <protection hidden="1"/>
    </xf>
    <xf numFmtId="0" fontId="11" fillId="17" borderId="0" xfId="0" applyFont="1" applyFill="1" applyAlignment="1" applyProtection="1">
      <alignment vertical="center"/>
      <protection hidden="1"/>
    </xf>
    <xf numFmtId="0" fontId="17" fillId="0" borderId="0" xfId="0" applyFont="1" applyProtection="1">
      <protection hidden="1"/>
    </xf>
    <xf numFmtId="0" fontId="16" fillId="0" borderId="0" xfId="0" applyFont="1" applyAlignment="1" applyProtection="1">
      <alignment horizontal="left" wrapText="1"/>
      <protection hidden="1"/>
    </xf>
    <xf numFmtId="0" fontId="18" fillId="0" borderId="0" xfId="0" applyFont="1" applyProtection="1">
      <protection hidden="1"/>
    </xf>
    <xf numFmtId="0" fontId="18" fillId="0" borderId="0" xfId="0" applyFont="1" applyAlignment="1" applyProtection="1">
      <alignment wrapText="1"/>
      <protection hidden="1"/>
    </xf>
    <xf numFmtId="0" fontId="18" fillId="0" borderId="0" xfId="0" applyFont="1" applyAlignment="1">
      <alignment wrapText="1"/>
    </xf>
    <xf numFmtId="0" fontId="18" fillId="0" borderId="0" xfId="0" applyFont="1" applyAlignment="1" applyProtection="1">
      <alignment horizontal="left" wrapText="1"/>
      <protection hidden="1"/>
    </xf>
    <xf numFmtId="0" fontId="18" fillId="0" borderId="0" xfId="0" applyFont="1" applyAlignment="1">
      <alignment vertical="center" wrapText="1"/>
    </xf>
    <xf numFmtId="0" fontId="18" fillId="0" borderId="0" xfId="0" applyFont="1" applyAlignment="1" applyProtection="1">
      <alignment horizontal="center"/>
      <protection hidden="1"/>
    </xf>
    <xf numFmtId="0" fontId="20" fillId="0" borderId="0" xfId="0" applyFont="1" applyProtection="1">
      <protection hidden="1"/>
    </xf>
    <xf numFmtId="0" fontId="18" fillId="17" borderId="0" xfId="0" applyFont="1" applyFill="1" applyAlignment="1" applyProtection="1">
      <alignment vertical="center" wrapText="1"/>
      <protection hidden="1"/>
    </xf>
    <xf numFmtId="0" fontId="16" fillId="0" borderId="0" xfId="0" applyFont="1" applyAlignment="1">
      <alignment horizontal="left" wrapText="1"/>
    </xf>
    <xf numFmtId="49" fontId="0" fillId="15" borderId="0" xfId="0" applyNumberFormat="1" applyFill="1" applyAlignment="1">
      <alignment horizontal="center"/>
    </xf>
    <xf numFmtId="0" fontId="18" fillId="0" borderId="0" xfId="0" applyFont="1" applyAlignment="1" applyProtection="1">
      <alignment horizontal="center" vertical="center"/>
      <protection hidden="1"/>
    </xf>
    <xf numFmtId="14" fontId="0" fillId="15" borderId="0" xfId="0" applyNumberFormat="1" applyFill="1" applyAlignment="1">
      <alignment horizontal="center"/>
    </xf>
    <xf numFmtId="0" fontId="22" fillId="0" borderId="0" xfId="0" applyFont="1"/>
    <xf numFmtId="0" fontId="8" fillId="0" borderId="0" xfId="0" applyFont="1" applyAlignment="1">
      <alignment vertical="center"/>
    </xf>
    <xf numFmtId="0" fontId="0" fillId="0" borderId="0" xfId="0" applyAlignment="1">
      <alignment vertical="center"/>
    </xf>
    <xf numFmtId="0" fontId="22" fillId="0" borderId="0" xfId="0" applyFont="1" applyAlignment="1">
      <alignment vertical="center"/>
    </xf>
    <xf numFmtId="0" fontId="11" fillId="0" borderId="0" xfId="0" applyFont="1" applyAlignment="1">
      <alignment vertical="center"/>
    </xf>
    <xf numFmtId="0" fontId="16" fillId="16" borderId="0" xfId="0" applyFont="1" applyFill="1" applyProtection="1">
      <protection hidden="1"/>
    </xf>
    <xf numFmtId="0" fontId="21" fillId="0" borderId="0" xfId="0" applyFont="1" applyAlignment="1" applyProtection="1">
      <alignment vertical="center"/>
      <protection hidden="1"/>
    </xf>
    <xf numFmtId="0" fontId="16" fillId="0" borderId="0" xfId="0" applyFont="1" applyAlignment="1" applyProtection="1">
      <alignment horizontal="left"/>
      <protection hidden="1"/>
    </xf>
    <xf numFmtId="0" fontId="7" fillId="17" borderId="0" xfId="0" applyFont="1" applyFill="1" applyProtection="1">
      <protection hidden="1"/>
    </xf>
    <xf numFmtId="0" fontId="5" fillId="0" borderId="0" xfId="0" applyFont="1"/>
    <xf numFmtId="0" fontId="16" fillId="0" borderId="11" xfId="0" applyFont="1" applyBorder="1" applyAlignment="1">
      <alignment horizontal="justify" vertical="top" wrapText="1"/>
    </xf>
    <xf numFmtId="0" fontId="16" fillId="0" borderId="11" xfId="0" applyFont="1" applyBorder="1" applyAlignment="1">
      <alignment wrapText="1"/>
    </xf>
    <xf numFmtId="0" fontId="16" fillId="0" borderId="0" xfId="0" applyFont="1" applyAlignment="1">
      <alignment horizontal="justify" vertical="top" wrapText="1"/>
    </xf>
    <xf numFmtId="0" fontId="7" fillId="0" borderId="0" xfId="0" applyFont="1" applyAlignment="1">
      <alignment vertical="center" wrapText="1"/>
    </xf>
    <xf numFmtId="0" fontId="16" fillId="0" borderId="0" xfId="0" applyFont="1"/>
    <xf numFmtId="0" fontId="16" fillId="0" borderId="0" xfId="0" applyFont="1" applyProtection="1">
      <protection locked="0"/>
    </xf>
    <xf numFmtId="0" fontId="16" fillId="0" borderId="12" xfId="0" applyFont="1" applyBorder="1" applyAlignment="1">
      <alignment horizontal="justify" vertical="top" wrapText="1"/>
    </xf>
    <xf numFmtId="0" fontId="19" fillId="0" borderId="0" xfId="0" applyFont="1" applyAlignment="1" applyProtection="1">
      <alignment horizontal="center" vertical="center"/>
      <protection hidden="1"/>
    </xf>
    <xf numFmtId="0" fontId="5" fillId="0" borderId="0" xfId="0" applyFont="1" applyAlignment="1" applyProtection="1">
      <alignment horizontal="justify" vertical="top" wrapText="1"/>
      <protection hidden="1"/>
    </xf>
    <xf numFmtId="0" fontId="4" fillId="0" borderId="0" xfId="0" applyFont="1" applyProtection="1">
      <protection hidden="1"/>
    </xf>
    <xf numFmtId="0" fontId="4" fillId="0" borderId="0" xfId="0" applyFont="1" applyAlignment="1" applyProtection="1">
      <alignment horizontal="left" wrapText="1"/>
      <protection hidden="1"/>
    </xf>
    <xf numFmtId="0" fontId="5" fillId="0" borderId="0" xfId="0" applyFont="1" applyProtection="1">
      <protection hidden="1"/>
    </xf>
    <xf numFmtId="0" fontId="5" fillId="0" borderId="0" xfId="0" applyFont="1" applyAlignment="1" applyProtection="1">
      <alignment wrapText="1"/>
      <protection hidden="1"/>
    </xf>
    <xf numFmtId="0" fontId="4" fillId="0" borderId="0" xfId="0" applyFont="1" applyAlignment="1" applyProtection="1">
      <alignment horizontal="justify" vertical="top" wrapText="1"/>
      <protection hidden="1"/>
    </xf>
    <xf numFmtId="0" fontId="4" fillId="17" borderId="0" xfId="0" applyFont="1" applyFill="1" applyAlignment="1" applyProtection="1">
      <alignment wrapText="1"/>
      <protection hidden="1"/>
    </xf>
    <xf numFmtId="0" fontId="16" fillId="0" borderId="0" xfId="0" applyFont="1" applyAlignment="1" applyProtection="1">
      <alignment horizontal="left"/>
      <protection locked="0"/>
    </xf>
    <xf numFmtId="0" fontId="16" fillId="0" borderId="12" xfId="0" applyFont="1" applyBorder="1" applyAlignment="1">
      <alignment horizontal="left" vertical="top" wrapText="1"/>
    </xf>
    <xf numFmtId="0" fontId="23" fillId="0" borderId="0" xfId="0" applyFont="1" applyAlignment="1">
      <alignment horizontal="left" vertical="center" wrapText="1"/>
    </xf>
    <xf numFmtId="0" fontId="23" fillId="0" borderId="0" xfId="0" applyFont="1" applyAlignment="1">
      <alignment horizontal="left" vertical="center"/>
    </xf>
    <xf numFmtId="49" fontId="1" fillId="15" borderId="0" xfId="13" applyNumberFormat="1" applyFill="1" applyAlignment="1" applyProtection="1">
      <alignment vertical="center"/>
      <protection locked="0"/>
    </xf>
    <xf numFmtId="0" fontId="0" fillId="17" borderId="0" xfId="0" applyFill="1" applyAlignment="1" applyProtection="1">
      <alignment horizontal="left"/>
      <protection hidden="1"/>
    </xf>
    <xf numFmtId="0" fontId="5" fillId="0" borderId="13" xfId="0" applyFont="1" applyBorder="1" applyAlignment="1">
      <alignment vertical="top" wrapText="1"/>
    </xf>
    <xf numFmtId="0" fontId="5" fillId="0" borderId="0" xfId="0" applyFont="1" applyAlignment="1">
      <alignment horizontal="center"/>
    </xf>
    <xf numFmtId="0" fontId="0" fillId="0" borderId="0" xfId="0" applyProtection="1">
      <protection locked="0" hidden="1"/>
    </xf>
    <xf numFmtId="0" fontId="0" fillId="0" borderId="0" xfId="0" applyAlignment="1" applyProtection="1">
      <alignment horizontal="center"/>
      <protection locked="0" hidden="1"/>
    </xf>
    <xf numFmtId="0" fontId="0" fillId="0" borderId="0" xfId="0" applyAlignment="1">
      <alignment horizontal="center"/>
    </xf>
    <xf numFmtId="0" fontId="5" fillId="0" borderId="0" xfId="18"/>
    <xf numFmtId="0" fontId="44" fillId="17" borderId="0" xfId="0" applyFont="1" applyFill="1" applyAlignment="1" applyProtection="1">
      <alignment horizontal="right" vertical="center" wrapText="1"/>
      <protection hidden="1"/>
    </xf>
    <xf numFmtId="0" fontId="4" fillId="0" borderId="0" xfId="0" applyFont="1" applyProtection="1">
      <protection locked="0" hidden="1"/>
    </xf>
    <xf numFmtId="0" fontId="4" fillId="0" borderId="12" xfId="0" applyFont="1" applyBorder="1" applyAlignment="1" applyProtection="1">
      <alignment horizontal="justify" vertical="top" wrapText="1"/>
      <protection hidden="1"/>
    </xf>
    <xf numFmtId="0" fontId="5" fillId="0" borderId="0" xfId="0" applyFont="1" applyAlignment="1">
      <alignment horizontal="justify" vertical="top" wrapText="1"/>
    </xf>
    <xf numFmtId="0" fontId="5" fillId="0" borderId="0" xfId="0" applyFont="1" applyAlignment="1" applyProtection="1">
      <alignment horizontal="left" vertical="top" wrapText="1"/>
      <protection hidden="1"/>
    </xf>
    <xf numFmtId="0" fontId="9" fillId="18" borderId="0" xfId="0" applyFont="1" applyFill="1" applyProtection="1">
      <protection hidden="1"/>
    </xf>
    <xf numFmtId="0" fontId="0" fillId="18" borderId="0" xfId="0" applyFill="1" applyProtection="1">
      <protection hidden="1"/>
    </xf>
    <xf numFmtId="0" fontId="23" fillId="18" borderId="0" xfId="0" applyFont="1" applyFill="1" applyProtection="1">
      <protection hidden="1"/>
    </xf>
    <xf numFmtId="0" fontId="6" fillId="18" borderId="0" xfId="0" applyFont="1" applyFill="1" applyProtection="1">
      <protection hidden="1"/>
    </xf>
    <xf numFmtId="0" fontId="8" fillId="18" borderId="0" xfId="0" applyFont="1" applyFill="1" applyAlignment="1" applyProtection="1">
      <alignment vertical="center" wrapText="1"/>
      <protection hidden="1"/>
    </xf>
    <xf numFmtId="0" fontId="5" fillId="18" borderId="0" xfId="0" applyFont="1" applyFill="1" applyAlignment="1" applyProtection="1">
      <alignment vertical="center"/>
      <protection hidden="1"/>
    </xf>
    <xf numFmtId="0" fontId="1" fillId="18" borderId="0" xfId="13" applyFill="1" applyBorder="1" applyAlignment="1" applyProtection="1">
      <protection hidden="1"/>
    </xf>
    <xf numFmtId="0" fontId="11" fillId="18" borderId="0" xfId="0" applyFont="1" applyFill="1" applyAlignment="1" applyProtection="1">
      <alignment vertical="center"/>
      <protection hidden="1"/>
    </xf>
    <xf numFmtId="0" fontId="4" fillId="0" borderId="0" xfId="0" applyFont="1" applyAlignment="1">
      <alignment horizontal="justify" vertical="top" wrapText="1"/>
    </xf>
    <xf numFmtId="0" fontId="5" fillId="0" borderId="0" xfId="0" applyFont="1" applyAlignment="1">
      <alignment horizontal="left" vertical="top" wrapText="1"/>
    </xf>
    <xf numFmtId="0" fontId="21" fillId="0" borderId="0" xfId="0" applyFont="1" applyProtection="1">
      <protection hidden="1"/>
    </xf>
    <xf numFmtId="0" fontId="0" fillId="18" borderId="0" xfId="0" applyFill="1" applyAlignment="1" applyProtection="1">
      <alignment horizontal="center" vertical="center"/>
      <protection hidden="1"/>
    </xf>
    <xf numFmtId="0" fontId="25" fillId="0" borderId="0" xfId="0" applyFont="1" applyProtection="1">
      <protection hidden="1"/>
    </xf>
    <xf numFmtId="0" fontId="16" fillId="0" borderId="0" xfId="18" applyFont="1" applyAlignment="1" applyProtection="1">
      <alignment horizontal="left"/>
      <protection hidden="1"/>
    </xf>
    <xf numFmtId="0" fontId="16" fillId="0" borderId="0" xfId="18" applyFont="1"/>
    <xf numFmtId="0" fontId="16" fillId="0" borderId="0" xfId="18" applyFont="1" applyAlignment="1">
      <alignment horizontal="left"/>
    </xf>
    <xf numFmtId="0" fontId="16" fillId="0" borderId="0" xfId="18" applyFont="1" applyAlignment="1">
      <alignment horizontal="justify" vertical="top" wrapText="1"/>
    </xf>
    <xf numFmtId="0" fontId="16" fillId="0" borderId="0" xfId="18" applyFont="1" applyAlignment="1">
      <alignment wrapText="1"/>
    </xf>
    <xf numFmtId="0" fontId="16" fillId="0" borderId="0" xfId="18" applyFont="1" applyAlignment="1">
      <alignment horizontal="left" vertical="top" wrapText="1"/>
    </xf>
    <xf numFmtId="0" fontId="16" fillId="0" borderId="0" xfId="18" applyFont="1" applyAlignment="1">
      <alignment horizontal="left" wrapText="1"/>
    </xf>
    <xf numFmtId="0" fontId="16" fillId="0" borderId="12" xfId="18" applyFont="1" applyBorder="1" applyAlignment="1">
      <alignment horizontal="left" vertical="top" wrapText="1"/>
    </xf>
    <xf numFmtId="0" fontId="16" fillId="0" borderId="12" xfId="18" applyFont="1" applyBorder="1" applyAlignment="1">
      <alignment horizontal="justify" vertical="top" wrapText="1"/>
    </xf>
    <xf numFmtId="0" fontId="16" fillId="0" borderId="0" xfId="18" applyFont="1" applyAlignment="1" applyProtection="1">
      <alignment horizontal="left"/>
      <protection locked="0"/>
    </xf>
    <xf numFmtId="0" fontId="48" fillId="0" borderId="0" xfId="0" applyFont="1" applyProtection="1">
      <protection hidden="1"/>
    </xf>
    <xf numFmtId="0" fontId="48" fillId="0" borderId="0" xfId="0" applyFont="1" applyAlignment="1" applyProtection="1">
      <alignment horizontal="left"/>
      <protection locked="0" hidden="1"/>
    </xf>
    <xf numFmtId="49" fontId="18" fillId="15" borderId="0" xfId="0" applyNumberFormat="1" applyFont="1" applyFill="1" applyAlignment="1" applyProtection="1">
      <alignment vertical="center"/>
      <protection locked="0"/>
    </xf>
    <xf numFmtId="49" fontId="4" fillId="15" borderId="0" xfId="0" applyNumberFormat="1" applyFont="1" applyFill="1" applyProtection="1">
      <protection locked="0"/>
    </xf>
    <xf numFmtId="0" fontId="5" fillId="0" borderId="0" xfId="0" applyFont="1" applyAlignment="1" applyProtection="1">
      <alignment horizontal="left" vertical="center"/>
      <protection hidden="1"/>
    </xf>
    <xf numFmtId="0" fontId="4" fillId="0" borderId="0" xfId="18" applyFont="1" applyProtection="1">
      <protection hidden="1"/>
    </xf>
    <xf numFmtId="0" fontId="4" fillId="0" borderId="12" xfId="18" applyFont="1" applyBorder="1" applyAlignment="1" applyProtection="1">
      <alignment horizontal="justify" vertical="top" wrapText="1"/>
      <protection hidden="1"/>
    </xf>
    <xf numFmtId="0" fontId="5" fillId="0" borderId="12" xfId="18" applyBorder="1" applyAlignment="1" applyProtection="1">
      <alignment horizontal="justify" vertical="top" wrapText="1"/>
      <protection hidden="1"/>
    </xf>
    <xf numFmtId="0" fontId="5" fillId="0" borderId="0" xfId="18" applyAlignment="1" applyProtection="1">
      <alignment horizontal="justify" vertical="top" wrapText="1"/>
      <protection hidden="1"/>
    </xf>
    <xf numFmtId="0" fontId="16" fillId="0" borderId="0" xfId="18" applyFont="1" applyAlignment="1" applyProtection="1">
      <alignment wrapText="1"/>
      <protection hidden="1"/>
    </xf>
    <xf numFmtId="0" fontId="5" fillId="0" borderId="0" xfId="18" applyProtection="1">
      <protection hidden="1"/>
    </xf>
    <xf numFmtId="0" fontId="4" fillId="0" borderId="0" xfId="18" applyFont="1" applyProtection="1">
      <protection locked="0" hidden="1"/>
    </xf>
    <xf numFmtId="0" fontId="4" fillId="0" borderId="14" xfId="18" applyFont="1" applyBorder="1" applyAlignment="1" applyProtection="1">
      <alignment horizontal="justify" vertical="top" wrapText="1"/>
      <protection hidden="1"/>
    </xf>
    <xf numFmtId="0" fontId="4" fillId="0" borderId="0" xfId="18" applyFont="1" applyAlignment="1" applyProtection="1">
      <alignment horizontal="left" wrapText="1"/>
      <protection hidden="1"/>
    </xf>
    <xf numFmtId="0" fontId="4" fillId="0" borderId="0" xfId="18" applyFont="1" applyAlignment="1" applyProtection="1">
      <alignment horizontal="left" vertical="top" wrapText="1"/>
      <protection hidden="1"/>
    </xf>
    <xf numFmtId="0" fontId="4" fillId="0" borderId="0" xfId="18" applyFont="1" applyAlignment="1" applyProtection="1">
      <alignment horizontal="center"/>
      <protection hidden="1"/>
    </xf>
    <xf numFmtId="0" fontId="9" fillId="0" borderId="0" xfId="0" applyFont="1" applyAlignment="1" applyProtection="1">
      <alignment vertical="center"/>
      <protection hidden="1"/>
    </xf>
    <xf numFmtId="0" fontId="17" fillId="0" borderId="0" xfId="0" applyFont="1" applyAlignment="1" applyProtection="1">
      <alignment vertical="center"/>
      <protection hidden="1"/>
    </xf>
    <xf numFmtId="0" fontId="49" fillId="17" borderId="0" xfId="0" applyFont="1" applyFill="1" applyAlignment="1" applyProtection="1">
      <alignment horizontal="center" vertical="center"/>
      <protection hidden="1"/>
    </xf>
    <xf numFmtId="0" fontId="18" fillId="19" borderId="0" xfId="0" applyFont="1" applyFill="1" applyAlignment="1" applyProtection="1">
      <alignment horizontal="center" vertical="center"/>
      <protection hidden="1"/>
    </xf>
    <xf numFmtId="0" fontId="16" fillId="0" borderId="0" xfId="0" applyFont="1" applyAlignment="1">
      <alignment horizontal="justify" vertical="top"/>
    </xf>
    <xf numFmtId="0" fontId="16" fillId="0" borderId="0" xfId="18" applyFont="1" applyProtection="1">
      <protection locked="0"/>
    </xf>
    <xf numFmtId="0" fontId="46" fillId="0" borderId="0" xfId="0" applyFont="1" applyAlignment="1" applyProtection="1">
      <alignment horizontal="center" vertical="center"/>
      <protection hidden="1"/>
    </xf>
    <xf numFmtId="0" fontId="16" fillId="0" borderId="11" xfId="0" applyFont="1" applyBorder="1"/>
    <xf numFmtId="0" fontId="16" fillId="0" borderId="0" xfId="0" applyFont="1" applyAlignment="1">
      <alignment wrapText="1"/>
    </xf>
    <xf numFmtId="0" fontId="5" fillId="26" borderId="0" xfId="0" applyFont="1" applyFill="1" applyAlignment="1">
      <alignment vertical="center"/>
    </xf>
    <xf numFmtId="0" fontId="5" fillId="0" borderId="0" xfId="0" applyFont="1" applyAlignment="1">
      <alignment vertical="center"/>
    </xf>
    <xf numFmtId="0" fontId="5" fillId="27" borderId="0" xfId="0" applyFont="1" applyFill="1" applyAlignment="1">
      <alignment horizontal="left" vertical="center"/>
    </xf>
    <xf numFmtId="1" fontId="5" fillId="15" borderId="0" xfId="0" applyNumberFormat="1" applyFont="1" applyFill="1" applyAlignment="1">
      <alignment horizontal="center"/>
    </xf>
    <xf numFmtId="0" fontId="5" fillId="0" borderId="0" xfId="46"/>
    <xf numFmtId="0" fontId="22" fillId="0" borderId="0" xfId="46" applyFont="1"/>
    <xf numFmtId="0" fontId="5" fillId="17" borderId="10" xfId="46" applyFill="1" applyBorder="1" applyAlignment="1">
      <alignment horizontal="left" vertical="top" wrapText="1"/>
    </xf>
    <xf numFmtId="0" fontId="4" fillId="16" borderId="10" xfId="46" applyFont="1" applyFill="1" applyBorder="1" applyAlignment="1">
      <alignment horizontal="center" vertical="top" wrapText="1"/>
    </xf>
    <xf numFmtId="2" fontId="21" fillId="16" borderId="10" xfId="46" applyNumberFormat="1" applyFont="1" applyFill="1" applyBorder="1" applyAlignment="1">
      <alignment horizontal="center" vertical="top" wrapText="1"/>
    </xf>
    <xf numFmtId="0" fontId="5" fillId="16" borderId="0" xfId="46" applyFill="1"/>
    <xf numFmtId="0" fontId="5" fillId="0" borderId="0" xfId="46" applyAlignment="1">
      <alignment vertical="center"/>
    </xf>
    <xf numFmtId="0" fontId="8" fillId="0" borderId="0" xfId="46" applyFont="1" applyAlignment="1">
      <alignment vertical="center"/>
    </xf>
    <xf numFmtId="0" fontId="4" fillId="0" borderId="0" xfId="46" applyFont="1" applyAlignment="1">
      <alignment vertical="center"/>
    </xf>
    <xf numFmtId="0" fontId="4" fillId="0" borderId="0" xfId="46" applyFont="1"/>
    <xf numFmtId="0" fontId="4" fillId="16" borderId="0" xfId="46" applyFont="1" applyFill="1"/>
    <xf numFmtId="0" fontId="4" fillId="16" borderId="0" xfId="46" applyFont="1" applyFill="1" applyAlignment="1">
      <alignment vertical="center"/>
    </xf>
    <xf numFmtId="0" fontId="14" fillId="16" borderId="0" xfId="47" applyFont="1" applyFill="1" applyAlignment="1" applyProtection="1">
      <alignment horizontal="justify" vertical="center"/>
    </xf>
    <xf numFmtId="0" fontId="4" fillId="16" borderId="10" xfId="46" applyFont="1" applyFill="1" applyBorder="1" applyAlignment="1">
      <alignment horizontal="left" vertical="top" wrapText="1"/>
    </xf>
    <xf numFmtId="164" fontId="21" fillId="16" borderId="10" xfId="46" applyNumberFormat="1" applyFont="1" applyFill="1" applyBorder="1" applyAlignment="1">
      <alignment horizontal="center" vertical="top" wrapText="1"/>
    </xf>
    <xf numFmtId="0" fontId="5" fillId="16" borderId="0" xfId="46" applyFill="1" applyAlignment="1">
      <alignment vertical="center"/>
    </xf>
    <xf numFmtId="0" fontId="11" fillId="21" borderId="0" xfId="0" applyFont="1" applyFill="1" applyAlignment="1" applyProtection="1">
      <alignment vertical="center"/>
      <protection hidden="1"/>
    </xf>
    <xf numFmtId="1" fontId="4" fillId="0" borderId="0" xfId="0" applyNumberFormat="1" applyFont="1" applyProtection="1">
      <protection hidden="1"/>
    </xf>
    <xf numFmtId="49" fontId="5" fillId="15" borderId="0" xfId="0" applyNumberFormat="1" applyFont="1" applyFill="1" applyAlignment="1" applyProtection="1">
      <alignment vertical="center"/>
      <protection locked="0"/>
    </xf>
    <xf numFmtId="0" fontId="5" fillId="0" borderId="15" xfId="46" applyBorder="1" applyAlignment="1">
      <alignment horizontal="left" wrapText="1"/>
    </xf>
    <xf numFmtId="0" fontId="5" fillId="0" borderId="15" xfId="46" applyBorder="1" applyAlignment="1">
      <alignment horizontal="left"/>
    </xf>
    <xf numFmtId="0" fontId="8" fillId="0" borderId="0" xfId="46" applyFont="1" applyAlignment="1">
      <alignment horizontal="left" wrapText="1"/>
    </xf>
    <xf numFmtId="0" fontId="8" fillId="0" borderId="0" xfId="46" applyFont="1" applyAlignment="1">
      <alignment horizontal="left"/>
    </xf>
    <xf numFmtId="0" fontId="5" fillId="0" borderId="0" xfId="46" applyAlignment="1">
      <alignment horizontal="left" wrapText="1"/>
    </xf>
    <xf numFmtId="0" fontId="5" fillId="0" borderId="0" xfId="46" applyAlignment="1">
      <alignment horizontal="left"/>
    </xf>
    <xf numFmtId="0" fontId="9" fillId="0" borderId="0" xfId="46" applyFont="1" applyAlignment="1">
      <alignment horizontal="left" wrapText="1"/>
    </xf>
    <xf numFmtId="0" fontId="5" fillId="0" borderId="0" xfId="46" applyAlignment="1">
      <alignment horizontal="left" vertical="center" wrapText="1"/>
    </xf>
    <xf numFmtId="0" fontId="5" fillId="0" borderId="0" xfId="46" applyAlignment="1">
      <alignment horizontal="left" vertical="center"/>
    </xf>
    <xf numFmtId="0" fontId="8" fillId="0" borderId="0" xfId="46" applyFont="1" applyAlignment="1">
      <alignment horizontal="left" vertical="center"/>
    </xf>
    <xf numFmtId="0" fontId="4" fillId="0" borderId="0" xfId="46" applyFont="1" applyAlignment="1">
      <alignment horizontal="left"/>
    </xf>
    <xf numFmtId="0" fontId="4" fillId="0" borderId="0" xfId="46" applyFont="1" applyAlignment="1">
      <alignment horizontal="left" vertical="center" wrapText="1"/>
    </xf>
    <xf numFmtId="0" fontId="4" fillId="0" borderId="0" xfId="46" applyFont="1" applyAlignment="1">
      <alignment horizontal="left" vertical="center"/>
    </xf>
    <xf numFmtId="0" fontId="8" fillId="16" borderId="0" xfId="46" applyFont="1" applyFill="1" applyAlignment="1">
      <alignment horizontal="left"/>
    </xf>
    <xf numFmtId="0" fontId="8" fillId="16" borderId="15" xfId="46" applyFont="1" applyFill="1" applyBorder="1" applyAlignment="1">
      <alignment horizontal="left" vertical="center" wrapText="1"/>
    </xf>
    <xf numFmtId="0" fontId="4" fillId="16" borderId="15" xfId="46" applyFont="1" applyFill="1" applyBorder="1" applyAlignment="1">
      <alignment horizontal="left" vertical="center"/>
    </xf>
    <xf numFmtId="0" fontId="4" fillId="16" borderId="0" xfId="46" applyFont="1" applyFill="1" applyAlignment="1">
      <alignment horizontal="left" vertical="center"/>
    </xf>
    <xf numFmtId="0" fontId="4" fillId="16" borderId="0" xfId="46" applyFont="1" applyFill="1" applyAlignment="1">
      <alignment horizontal="left" wrapText="1"/>
    </xf>
    <xf numFmtId="0" fontId="4" fillId="16" borderId="0" xfId="46" applyFont="1" applyFill="1" applyAlignment="1">
      <alignment horizontal="left"/>
    </xf>
    <xf numFmtId="0" fontId="5" fillId="16" borderId="0" xfId="46" applyFill="1" applyAlignment="1">
      <alignment horizontal="left" wrapText="1"/>
    </xf>
    <xf numFmtId="0" fontId="5" fillId="16" borderId="0" xfId="46" applyFill="1" applyAlignment="1">
      <alignment horizontal="left" vertical="center" wrapText="1"/>
    </xf>
    <xf numFmtId="0" fontId="9" fillId="0" borderId="0" xfId="46" applyFont="1" applyAlignment="1">
      <alignment horizontal="left" vertical="center"/>
    </xf>
    <xf numFmtId="0" fontId="22" fillId="16" borderId="0" xfId="46" applyFont="1" applyFill="1" applyAlignment="1">
      <alignment horizontal="left" vertical="center" wrapText="1"/>
    </xf>
    <xf numFmtId="0" fontId="5" fillId="27" borderId="0" xfId="0" applyFont="1" applyFill="1" applyAlignment="1">
      <alignment horizontal="left" vertical="center" wrapText="1"/>
    </xf>
    <xf numFmtId="0" fontId="5" fillId="27" borderId="0" xfId="0" applyFont="1" applyFill="1" applyAlignment="1">
      <alignment horizontal="left" vertical="center"/>
    </xf>
    <xf numFmtId="0" fontId="0" fillId="0" borderId="0" xfId="0" applyAlignment="1">
      <alignment horizontal="left" vertical="center"/>
    </xf>
    <xf numFmtId="0" fontId="5" fillId="26" borderId="0" xfId="0" applyFont="1" applyFill="1" applyAlignment="1">
      <alignment horizontal="left" vertical="center" wrapText="1"/>
    </xf>
    <xf numFmtId="0" fontId="5" fillId="26" borderId="0" xfId="0" applyFont="1" applyFill="1" applyAlignment="1">
      <alignment horizontal="left" vertical="center"/>
    </xf>
    <xf numFmtId="0" fontId="22" fillId="27" borderId="0" xfId="46" applyFont="1" applyFill="1" applyAlignment="1">
      <alignment horizontal="left" vertical="center" wrapText="1"/>
    </xf>
    <xf numFmtId="0" fontId="0" fillId="17" borderId="0" xfId="0" applyFill="1" applyAlignment="1" applyProtection="1">
      <alignment horizontal="center"/>
      <protection hidden="1"/>
    </xf>
    <xf numFmtId="0" fontId="0" fillId="17" borderId="0" xfId="0" applyFill="1" applyAlignment="1" applyProtection="1">
      <alignment horizontal="left"/>
      <protection locked="0" hidden="1"/>
    </xf>
    <xf numFmtId="0" fontId="0" fillId="17" borderId="0" xfId="0" applyFill="1" applyAlignment="1" applyProtection="1">
      <alignment horizontal="left"/>
      <protection hidden="1"/>
    </xf>
    <xf numFmtId="0" fontId="5" fillId="21" borderId="0" xfId="0" applyFont="1" applyFill="1" applyAlignment="1" applyProtection="1">
      <alignment vertical="center" wrapText="1"/>
      <protection locked="0"/>
    </xf>
    <xf numFmtId="0" fontId="0" fillId="21" borderId="0" xfId="0" applyFill="1" applyAlignment="1" applyProtection="1">
      <alignment vertical="center" wrapText="1"/>
      <protection locked="0"/>
    </xf>
    <xf numFmtId="0" fontId="0" fillId="17" borderId="0" xfId="0" applyFill="1" applyAlignment="1" applyProtection="1">
      <alignment vertical="center" wrapText="1"/>
      <protection locked="0"/>
    </xf>
    <xf numFmtId="0" fontId="0" fillId="17" borderId="0" xfId="0" applyFill="1" applyAlignment="1" applyProtection="1">
      <alignment horizontal="left" vertical="center"/>
      <protection hidden="1"/>
    </xf>
    <xf numFmtId="0" fontId="0" fillId="20" borderId="0" xfId="0" applyFill="1" applyAlignment="1" applyProtection="1">
      <alignment vertical="center" wrapText="1"/>
      <protection locked="0"/>
    </xf>
    <xf numFmtId="0" fontId="0" fillId="17" borderId="0" xfId="0" applyFill="1" applyAlignment="1" applyProtection="1">
      <alignment vertical="center" wrapText="1"/>
      <protection locked="0" hidden="1"/>
    </xf>
    <xf numFmtId="0" fontId="21" fillId="0" borderId="0" xfId="0" applyFont="1" applyAlignment="1" applyProtection="1">
      <alignment horizontal="left" vertical="center" wrapText="1"/>
      <protection hidden="1"/>
    </xf>
    <xf numFmtId="0" fontId="16" fillId="0" borderId="0" xfId="0" applyFont="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5" fillId="0" borderId="0" xfId="0" applyFont="1" applyAlignment="1" applyProtection="1">
      <alignment horizontal="left" vertical="center"/>
      <protection hidden="1"/>
    </xf>
    <xf numFmtId="0" fontId="1" fillId="0" borderId="0" xfId="13" applyFill="1" applyBorder="1" applyAlignment="1" applyProtection="1">
      <alignment horizontal="left"/>
      <protection hidden="1"/>
    </xf>
    <xf numFmtId="14" fontId="15" fillId="0" borderId="0" xfId="0" applyNumberFormat="1" applyFont="1" applyAlignment="1" applyProtection="1">
      <alignment horizontal="left"/>
      <protection hidden="1"/>
    </xf>
    <xf numFmtId="0" fontId="7" fillId="0" borderId="0" xfId="0" applyFont="1" applyAlignment="1" applyProtection="1">
      <alignment horizontal="left" vertical="center" wrapText="1"/>
      <protection hidden="1"/>
    </xf>
    <xf numFmtId="0" fontId="4" fillId="15" borderId="0" xfId="0" applyFont="1" applyFill="1" applyAlignment="1" applyProtection="1">
      <alignment horizontal="left"/>
      <protection locked="0"/>
    </xf>
  </cellXfs>
  <cellStyles count="48">
    <cellStyle name="20% - Akzent1" xfId="27" xr:uid="{00000000-0005-0000-0000-000000000000}"/>
    <cellStyle name="20% - Akzent2" xfId="28" xr:uid="{00000000-0005-0000-0000-000001000000}"/>
    <cellStyle name="20% - Akzent3" xfId="29" xr:uid="{00000000-0005-0000-0000-000002000000}"/>
    <cellStyle name="20% - Akzent4" xfId="30" xr:uid="{00000000-0005-0000-0000-000003000000}"/>
    <cellStyle name="20% - Akzent5" xfId="31" xr:uid="{00000000-0005-0000-0000-000004000000}"/>
    <cellStyle name="20% - Akzent6" xfId="32" xr:uid="{00000000-0005-0000-0000-000005000000}"/>
    <cellStyle name="40% - Akzent1" xfId="33" xr:uid="{00000000-0005-0000-0000-000006000000}"/>
    <cellStyle name="40% - Akzent2" xfId="34" xr:uid="{00000000-0005-0000-0000-000007000000}"/>
    <cellStyle name="40% - Akzent3" xfId="35" xr:uid="{00000000-0005-0000-0000-000008000000}"/>
    <cellStyle name="40% - Akzent4" xfId="36" xr:uid="{00000000-0005-0000-0000-000009000000}"/>
    <cellStyle name="40% - Akzent5" xfId="37" xr:uid="{00000000-0005-0000-0000-00000A000000}"/>
    <cellStyle name="40% - Akzent6" xfId="38" xr:uid="{00000000-0005-0000-0000-00000B000000}"/>
    <cellStyle name="60% - Akzent1" xfId="39" xr:uid="{00000000-0005-0000-0000-00000C000000}"/>
    <cellStyle name="60% - Akzent2" xfId="40" xr:uid="{00000000-0005-0000-0000-00000D000000}"/>
    <cellStyle name="60% - Akzent3" xfId="41" xr:uid="{00000000-0005-0000-0000-00000E000000}"/>
    <cellStyle name="60% - Akzent4" xfId="42" xr:uid="{00000000-0005-0000-0000-00000F000000}"/>
    <cellStyle name="60% - Akzent5" xfId="43" xr:uid="{00000000-0005-0000-0000-000010000000}"/>
    <cellStyle name="60% - Akzent6" xfId="44" xr:uid="{00000000-0005-0000-0000-000011000000}"/>
    <cellStyle name="Akzent1" xfId="1" builtinId="29" customBuiltin="1"/>
    <cellStyle name="Akzent2" xfId="2" builtinId="33" customBuiltin="1"/>
    <cellStyle name="Akzent3" xfId="3" builtinId="37" customBuiltin="1"/>
    <cellStyle name="Akzent4" xfId="4" builtinId="41" customBuiltin="1"/>
    <cellStyle name="Akzent5" xfId="5" builtinId="45" customBuiltin="1"/>
    <cellStyle name="Akzent6" xfId="6" builtinId="49" customBuiltin="1"/>
    <cellStyle name="Ausgabe" xfId="7" builtinId="21" customBuiltin="1"/>
    <cellStyle name="Berechnung" xfId="8" builtinId="22" customBuiltin="1"/>
    <cellStyle name="Eingabe" xfId="9" builtinId="20" customBuiltin="1"/>
    <cellStyle name="Ergebnis" xfId="10" builtinId="25" customBuiltin="1"/>
    <cellStyle name="Erklärender Text" xfId="11" builtinId="53" customBuiltin="1"/>
    <cellStyle name="Gut" xfId="12" builtinId="26" customBuiltin="1"/>
    <cellStyle name="Hyperlink 2" xfId="14" xr:uid="{00000000-0005-0000-0000-00001F000000}"/>
    <cellStyle name="Link" xfId="13" builtinId="8"/>
    <cellStyle name="Link 2" xfId="47" xr:uid="{E6E73435-5941-43E7-A8EC-FA488AAA96A2}"/>
    <cellStyle name="Neutral" xfId="15" builtinId="28" customBuiltin="1"/>
    <cellStyle name="Notiz" xfId="16" builtinId="10" customBuiltin="1"/>
    <cellStyle name="Schlecht" xfId="17" builtinId="27" customBuiltin="1"/>
    <cellStyle name="Standard" xfId="0" builtinId="0"/>
    <cellStyle name="Standard 2" xfId="18" xr:uid="{00000000-0005-0000-0000-000024000000}"/>
    <cellStyle name="Standard 2 2 2" xfId="46" xr:uid="{B5C87882-F1CC-4734-96EE-99802B071FDB}"/>
    <cellStyle name="Standard 3" xfId="45" xr:uid="{00000000-0005-0000-0000-000025000000}"/>
    <cellStyle name="Überschrift" xfId="19" builtinId="15" customBuiltin="1"/>
    <cellStyle name="Überschrift 1" xfId="20" builtinId="16" customBuiltin="1"/>
    <cellStyle name="Überschrift 2" xfId="21" builtinId="17" customBuiltin="1"/>
    <cellStyle name="Überschrift 3" xfId="22" builtinId="18" customBuiltin="1"/>
    <cellStyle name="Überschrift 4" xfId="23" builtinId="19" customBuiltin="1"/>
    <cellStyle name="Verknüpfte Zelle" xfId="24" builtinId="24" customBuiltin="1"/>
    <cellStyle name="Warnender Text" xfId="25" builtinId="11" customBuiltin="1"/>
    <cellStyle name="Zelle überprüfen" xfId="26" builtinId="23" customBuiltin="1"/>
  </cellStyles>
  <dxfs count="58">
    <dxf>
      <fill>
        <patternFill>
          <bgColor indexed="1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ill>
        <patternFill>
          <bgColor rgb="FFFFFFCC"/>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externalLink" Target="externalLinks/externalLink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sharedStrings" Target="sharedStrings.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Drop" dropLines="30" dropStyle="combo" dx="18" fmlaLink="Kochsalz!$B$1" fmlaRange="Kochsalz!$B$3:$B$23" sel="21" val="0"/>
</file>

<file path=xl/ctrlProps/ctrlProp10.xml><?xml version="1.0" encoding="utf-8"?>
<formControlPr xmlns="http://schemas.microsoft.com/office/spreadsheetml/2009/9/main" objectType="Drop" dropLines="30" dropStyle="combo" dx="18" fmlaLink="Natrium!$B$47" fmlaRange="Natrium!$B$48:$B$58" sel="11" val="0"/>
</file>

<file path=xl/ctrlProps/ctrlProp11.xml><?xml version="1.0" encoding="utf-8"?>
<formControlPr xmlns="http://schemas.microsoft.com/office/spreadsheetml/2009/9/main" objectType="Drop" dropLines="50" dropStyle="combo" dx="18" fmlaLink="Natrium!$B$61" fmlaRange="Natrium!$B$62:$B$88" sel="27" val="0"/>
</file>

<file path=xl/ctrlProps/ctrlProp12.xml><?xml version="1.0" encoding="utf-8"?>
<formControlPr xmlns="http://schemas.microsoft.com/office/spreadsheetml/2009/9/main" objectType="Drop" dropLines="50" dropStyle="combo" dx="18" fmlaLink="Fett!$B$1" fmlaRange="Fett!$B$3:$B$34" sel="32" val="0"/>
</file>

<file path=xl/ctrlProps/ctrlProp13.xml><?xml version="1.0" encoding="utf-8"?>
<formControlPr xmlns="http://schemas.microsoft.com/office/spreadsheetml/2009/9/main" objectType="Drop" dropLines="30" dropStyle="combo" dx="18" fmlaLink="Fett_gesaettigt!$B$1" fmlaRange="Fett_gesaettigt!$B$3:$B$8" sel="6" val="0"/>
</file>

<file path=xl/ctrlProps/ctrlProp14.xml><?xml version="1.0" encoding="utf-8"?>
<formControlPr xmlns="http://schemas.microsoft.com/office/spreadsheetml/2009/9/main" objectType="Drop" dropLines="30" dropStyle="combo" dx="18" fmlaLink="Ballaststoffe!$B$1" fmlaRange="Ballaststoffe!$B$3:$B$10" sel="8" val="0"/>
</file>

<file path=xl/ctrlProps/ctrlProp15.xml><?xml version="1.0" encoding="utf-8"?>
<formControlPr xmlns="http://schemas.microsoft.com/office/spreadsheetml/2009/9/main" objectType="Drop" dropLines="30" dropStyle="combo" dx="18" fmlaLink="Zucker!$C$1" fmlaRange="Zucker!$B$3:$B$4" sel="2" val="0"/>
</file>

<file path=xl/ctrlProps/ctrlProp16.xml><?xml version="1.0" encoding="utf-8"?>
<formControlPr xmlns="http://schemas.microsoft.com/office/spreadsheetml/2009/9/main" objectType="Drop" dropLines="30" dropStyle="combo" dx="18" fmlaLink="Zucker!$D$1" fmlaRange="Zucker!$B$3:$B$4" sel="2" val="0"/>
</file>

<file path=xl/ctrlProps/ctrlProp17.xml><?xml version="1.0" encoding="utf-8"?>
<formControlPr xmlns="http://schemas.microsoft.com/office/spreadsheetml/2009/9/main" objectType="Drop" dropLines="30" dropStyle="combo" dx="18" fmlaLink="Zucker!$E$1" fmlaRange="Zucker!$B$3:$B$4" sel="2" val="0"/>
</file>

<file path=xl/ctrlProps/ctrlProp18.xml><?xml version="1.0" encoding="utf-8"?>
<formControlPr xmlns="http://schemas.microsoft.com/office/spreadsheetml/2009/9/main" objectType="Drop" dropLines="30" dropStyle="combo" dx="18" fmlaLink="Zucker!$F$1" fmlaRange="Zucker!$B$3:$B$4" sel="2" val="0"/>
</file>

<file path=xl/ctrlProps/ctrlProp19.xml><?xml version="1.0" encoding="utf-8"?>
<formControlPr xmlns="http://schemas.microsoft.com/office/spreadsheetml/2009/9/main" objectType="Drop" dropLines="30" dropStyle="combo" dx="18" fmlaLink="Zucker!$G$1" fmlaRange="Zucker!$B$3:$B$4" sel="2" val="0"/>
</file>

<file path=xl/ctrlProps/ctrlProp2.xml><?xml version="1.0" encoding="utf-8"?>
<formControlPr xmlns="http://schemas.microsoft.com/office/spreadsheetml/2009/9/main" objectType="Drop" dropLines="30" dropStyle="combo" dx="18" fmlaLink="Kohlenhydrate!$B$1" fmlaRange="Kohlenhydrate!$B$3:$B$11" sel="9" val="0"/>
</file>

<file path=xl/ctrlProps/ctrlProp20.xml><?xml version="1.0" encoding="utf-8"?>
<formControlPr xmlns="http://schemas.microsoft.com/office/spreadsheetml/2009/9/main" objectType="Drop" dropLines="30" dropStyle="combo" dx="18" fmlaLink="Zucker!$C$10" fmlaRange="Zucker!$B$11:$B$17" sel="7" val="0"/>
</file>

<file path=xl/ctrlProps/ctrlProp21.xml><?xml version="1.0" encoding="utf-8"?>
<formControlPr xmlns="http://schemas.microsoft.com/office/spreadsheetml/2009/9/main" objectType="Drop" dropLines="30" dropStyle="combo" dx="18" fmlaLink="Zucker!$D$10" fmlaRange="Zucker!$B$11:$B$17" sel="7" val="0"/>
</file>

<file path=xl/ctrlProps/ctrlProp22.xml><?xml version="1.0" encoding="utf-8"?>
<formControlPr xmlns="http://schemas.microsoft.com/office/spreadsheetml/2009/9/main" objectType="Drop" dropLines="30" dropStyle="combo" dx="18" fmlaLink="Zucker!$E$10" fmlaRange="Zucker!$B$11:$B$17" sel="7" val="0"/>
</file>

<file path=xl/ctrlProps/ctrlProp23.xml><?xml version="1.0" encoding="utf-8"?>
<formControlPr xmlns="http://schemas.microsoft.com/office/spreadsheetml/2009/9/main" objectType="Drop" dropLines="30" dropStyle="combo" dx="18" fmlaLink="Zucker!$F$10" fmlaRange="Zucker!$B$11:$B$17" sel="7" val="0"/>
</file>

<file path=xl/ctrlProps/ctrlProp24.xml><?xml version="1.0" encoding="utf-8"?>
<formControlPr xmlns="http://schemas.microsoft.com/office/spreadsheetml/2009/9/main" objectType="Drop" dropLines="30" dropStyle="combo" dx="18" fmlaLink="Zucker!$G$10" fmlaRange="Zucker!$B$11:$B$17" sel="7" val="0"/>
</file>

<file path=xl/ctrlProps/ctrlProp25.xml><?xml version="1.0" encoding="utf-8"?>
<formControlPr xmlns="http://schemas.microsoft.com/office/spreadsheetml/2009/9/main" objectType="Drop" dropLines="30" dropStyle="combo" dx="18" fmlaLink="Zucker!$H$10" fmlaRange="Zucker!$B$11:$B$17" sel="7" val="0"/>
</file>

<file path=xl/ctrlProps/ctrlProp26.xml><?xml version="1.0" encoding="utf-8"?>
<formControlPr xmlns="http://schemas.microsoft.com/office/spreadsheetml/2009/9/main" objectType="Drop" dropLines="30" dropStyle="combo" dx="18" fmlaLink="Zucker!$B$21" fmlaRange="Zucker!$B$22:$B$23" sel="2" val="0"/>
</file>

<file path=xl/ctrlProps/ctrlProp27.xml><?xml version="1.0" encoding="utf-8"?>
<formControlPr xmlns="http://schemas.microsoft.com/office/spreadsheetml/2009/9/main" objectType="Drop" dropLines="30" dropStyle="combo" dx="18" fmlaLink="Wasser!$B$1" fmlaRange="Wasser!$B$3:$B$25" sel="23" val="0"/>
</file>

<file path=xl/ctrlProps/ctrlProp28.xml><?xml version="1.0" encoding="utf-8"?>
<formControlPr xmlns="http://schemas.microsoft.com/office/spreadsheetml/2009/9/main" objectType="Drop" dropLines="30" dropStyle="combo" dx="18" fmlaLink="SacGluFruMal!$C$1" fmlaRange="SacGluFruMal!$B$3:$B$34" sel="32" val="2"/>
</file>

<file path=xl/ctrlProps/ctrlProp29.xml><?xml version="1.0" encoding="utf-8"?>
<formControlPr xmlns="http://schemas.microsoft.com/office/spreadsheetml/2009/9/main" objectType="Drop" dropLines="50" dropStyle="combo" dx="18" fmlaLink="SacGluFruMal!$D$1" fmlaRange="SacGluFruMal!$B$3:$B$34" sel="32" val="0"/>
</file>

<file path=xl/ctrlProps/ctrlProp3.xml><?xml version="1.0" encoding="utf-8"?>
<formControlPr xmlns="http://schemas.microsoft.com/office/spreadsheetml/2009/9/main" objectType="Drop" dropLines="30" dropStyle="combo" dx="18" fmlaLink="Eiweiss!$B$1" fmlaRange="Eiweiss!$B$3:$B$26" sel="24" val="0"/>
</file>

<file path=xl/ctrlProps/ctrlProp30.xml><?xml version="1.0" encoding="utf-8"?>
<formControlPr xmlns="http://schemas.microsoft.com/office/spreadsheetml/2009/9/main" objectType="Drop" dropLines="50" dropStyle="combo" dx="18" fmlaLink="SacGluFruMal!$E$1" fmlaRange="SacGluFruMal!$B$3:$B$34" sel="32" val="0"/>
</file>

<file path=xl/ctrlProps/ctrlProp31.xml><?xml version="1.0" encoding="utf-8"?>
<formControlPr xmlns="http://schemas.microsoft.com/office/spreadsheetml/2009/9/main" objectType="Drop" dropLines="50" dropStyle="combo" dx="18" fmlaLink="SacGluFruMal!$F$1" fmlaRange="SacGluFruMal!$B$3:$B$34" sel="32" val="0"/>
</file>

<file path=xl/ctrlProps/ctrlProp32.xml><?xml version="1.0" encoding="utf-8"?>
<formControlPr xmlns="http://schemas.microsoft.com/office/spreadsheetml/2009/9/main" objectType="Drop" dropLines="50" dropStyle="combo" dx="18" fmlaLink="Lactose!$B$1" fmlaRange="Lactose!$B$3:$B$28" sel="26" val="0"/>
</file>

<file path=xl/ctrlProps/ctrlProp33.xml><?xml version="1.0" encoding="utf-8"?>
<formControlPr xmlns="http://schemas.microsoft.com/office/spreadsheetml/2009/9/main" objectType="Drop" dropLines="30" dropStyle="combo" dx="18" fmlaLink="Asche!$B$1" fmlaRange="Asche!$B$3:$B$21" sel="19" val="0"/>
</file>

<file path=xl/ctrlProps/ctrlProp4.xml><?xml version="1.0" encoding="utf-8"?>
<formControlPr xmlns="http://schemas.microsoft.com/office/spreadsheetml/2009/9/main" objectType="Drop" dropLines="30" dropStyle="combo" dx="18" fmlaLink="Staerke!$B$1" fmlaRange="Staerke!$B$3:$B$29" sel="27" val="0"/>
</file>

<file path=xl/ctrlProps/ctrlProp5.xml><?xml version="1.0" encoding="utf-8"?>
<formControlPr xmlns="http://schemas.microsoft.com/office/spreadsheetml/2009/9/main" objectType="Drop" dropLines="15" dropStyle="combo" dx="18" fmlaLink="Teilnehmerdaten!$D$4" fmlaRange="Teilnehmerdaten!$G$5:$G$6" sel="2" val="0"/>
</file>

<file path=xl/ctrlProps/ctrlProp6.xml><?xml version="1.0" encoding="utf-8"?>
<formControlPr xmlns="http://schemas.microsoft.com/office/spreadsheetml/2009/9/main" objectType="Drop" dropStyle="combo" dx="18" fmlaLink="Natrium!$B$2" fmlaRange="Natrium!$B$3:$B$10" sel="8" val="0"/>
</file>

<file path=xl/ctrlProps/ctrlProp7.xml><?xml version="1.0" encoding="utf-8"?>
<formControlPr xmlns="http://schemas.microsoft.com/office/spreadsheetml/2009/9/main" objectType="Drop" dropLines="20" dropStyle="combo" dx="18" fmlaLink="Natrium!$B$13" fmlaRange="Natrium!$B$14:$B$26" sel="13" val="0"/>
</file>

<file path=xl/ctrlProps/ctrlProp8.xml><?xml version="1.0" encoding="utf-8"?>
<formControlPr xmlns="http://schemas.microsoft.com/office/spreadsheetml/2009/9/main" objectType="Drop" dropLines="20" dropStyle="combo" dx="18" fmlaLink="Natrium!$B$29" fmlaRange="Natrium!$B$30:$B$37" sel="8" val="0"/>
</file>

<file path=xl/ctrlProps/ctrlProp9.xml><?xml version="1.0" encoding="utf-8"?>
<formControlPr xmlns="http://schemas.microsoft.com/office/spreadsheetml/2009/9/main" objectType="Drop" dropStyle="combo" dx="18" fmlaLink="Natrium!$B$40" fmlaRange="Natrium!$B$41:$B$44" sel="4"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34506</xdr:colOff>
      <xdr:row>40</xdr:row>
      <xdr:rowOff>138023</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3373" cy="72500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8467</xdr:colOff>
          <xdr:row>77</xdr:row>
          <xdr:rowOff>8467</xdr:rowOff>
        </xdr:from>
        <xdr:to>
          <xdr:col>7</xdr:col>
          <xdr:colOff>287867</xdr:colOff>
          <xdr:row>78</xdr:row>
          <xdr:rowOff>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47</xdr:row>
          <xdr:rowOff>29633</xdr:rowOff>
        </xdr:from>
        <xdr:to>
          <xdr:col>7</xdr:col>
          <xdr:colOff>296333</xdr:colOff>
          <xdr:row>48</xdr:row>
          <xdr:rowOff>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45</xdr:row>
          <xdr:rowOff>21167</xdr:rowOff>
        </xdr:from>
        <xdr:to>
          <xdr:col>7</xdr:col>
          <xdr:colOff>296333</xdr:colOff>
          <xdr:row>46</xdr:row>
          <xdr:rowOff>0</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8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70</xdr:row>
          <xdr:rowOff>29633</xdr:rowOff>
        </xdr:from>
        <xdr:to>
          <xdr:col>7</xdr:col>
          <xdr:colOff>296333</xdr:colOff>
          <xdr:row>71</xdr:row>
          <xdr:rowOff>0</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8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14</xdr:row>
          <xdr:rowOff>160867</xdr:rowOff>
        </xdr:from>
        <xdr:to>
          <xdr:col>7</xdr:col>
          <xdr:colOff>0</xdr:colOff>
          <xdr:row>15</xdr:row>
          <xdr:rowOff>0</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8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86</xdr:row>
          <xdr:rowOff>21167</xdr:rowOff>
        </xdr:from>
        <xdr:to>
          <xdr:col>2</xdr:col>
          <xdr:colOff>182033</xdr:colOff>
          <xdr:row>87</xdr:row>
          <xdr:rowOff>0</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8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88</xdr:row>
          <xdr:rowOff>21167</xdr:rowOff>
        </xdr:from>
        <xdr:to>
          <xdr:col>6</xdr:col>
          <xdr:colOff>0</xdr:colOff>
          <xdr:row>89</xdr:row>
          <xdr:rowOff>0</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8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90</xdr:row>
          <xdr:rowOff>21167</xdr:rowOff>
        </xdr:from>
        <xdr:to>
          <xdr:col>6</xdr:col>
          <xdr:colOff>0</xdr:colOff>
          <xdr:row>91</xdr:row>
          <xdr:rowOff>0</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8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92</xdr:row>
          <xdr:rowOff>21167</xdr:rowOff>
        </xdr:from>
        <xdr:to>
          <xdr:col>6</xdr:col>
          <xdr:colOff>0</xdr:colOff>
          <xdr:row>93</xdr:row>
          <xdr:rowOff>0</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8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94</xdr:row>
          <xdr:rowOff>8467</xdr:rowOff>
        </xdr:from>
        <xdr:to>
          <xdr:col>6</xdr:col>
          <xdr:colOff>0</xdr:colOff>
          <xdr:row>95</xdr:row>
          <xdr:rowOff>0</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8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96</xdr:row>
          <xdr:rowOff>8467</xdr:rowOff>
        </xdr:from>
        <xdr:to>
          <xdr:col>6</xdr:col>
          <xdr:colOff>0</xdr:colOff>
          <xdr:row>97</xdr:row>
          <xdr:rowOff>0</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8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41</xdr:row>
          <xdr:rowOff>29633</xdr:rowOff>
        </xdr:from>
        <xdr:to>
          <xdr:col>7</xdr:col>
          <xdr:colOff>296333</xdr:colOff>
          <xdr:row>42</xdr:row>
          <xdr:rowOff>0</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8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43</xdr:row>
          <xdr:rowOff>29633</xdr:rowOff>
        </xdr:from>
        <xdr:to>
          <xdr:col>7</xdr:col>
          <xdr:colOff>296333</xdr:colOff>
          <xdr:row>44</xdr:row>
          <xdr:rowOff>0</xdr:rowOff>
        </xdr:to>
        <xdr:sp macro="" textlink="">
          <xdr:nvSpPr>
            <xdr:cNvPr id="2131" name="Drop Down 83" hidden="1">
              <a:extLst>
                <a:ext uri="{63B3BB69-23CF-44E3-9099-C40C66FF867C}">
                  <a14:compatExt spid="_x0000_s2131"/>
                </a:ext>
                <a:ext uri="{FF2B5EF4-FFF2-40B4-BE49-F238E27FC236}">
                  <a16:creationId xmlns:a16="http://schemas.microsoft.com/office/drawing/2014/main" id="{00000000-0008-0000-08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75</xdr:row>
          <xdr:rowOff>29633</xdr:rowOff>
        </xdr:from>
        <xdr:to>
          <xdr:col>7</xdr:col>
          <xdr:colOff>296333</xdr:colOff>
          <xdr:row>76</xdr:row>
          <xdr:rowOff>0</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8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50</xdr:row>
          <xdr:rowOff>29633</xdr:rowOff>
        </xdr:from>
        <xdr:to>
          <xdr:col>3</xdr:col>
          <xdr:colOff>0</xdr:colOff>
          <xdr:row>51</xdr:row>
          <xdr:rowOff>0</xdr:rowOff>
        </xdr:to>
        <xdr:sp macro="" textlink="">
          <xdr:nvSpPr>
            <xdr:cNvPr id="2133" name="Drop Down 85" hidden="1">
              <a:extLst>
                <a:ext uri="{63B3BB69-23CF-44E3-9099-C40C66FF867C}">
                  <a14:compatExt spid="_x0000_s2133"/>
                </a:ext>
                <a:ext uri="{FF2B5EF4-FFF2-40B4-BE49-F238E27FC236}">
                  <a16:creationId xmlns:a16="http://schemas.microsoft.com/office/drawing/2014/main" id="{00000000-0008-0000-08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51</xdr:row>
          <xdr:rowOff>21167</xdr:rowOff>
        </xdr:from>
        <xdr:to>
          <xdr:col>3</xdr:col>
          <xdr:colOff>0</xdr:colOff>
          <xdr:row>51</xdr:row>
          <xdr:rowOff>237067</xdr:rowOff>
        </xdr:to>
        <xdr:sp macro="" textlink="">
          <xdr:nvSpPr>
            <xdr:cNvPr id="2135" name="Drop Down 87" hidden="1">
              <a:extLst>
                <a:ext uri="{63B3BB69-23CF-44E3-9099-C40C66FF867C}">
                  <a14:compatExt spid="_x0000_s2135"/>
                </a:ext>
                <a:ext uri="{FF2B5EF4-FFF2-40B4-BE49-F238E27FC236}">
                  <a16:creationId xmlns:a16="http://schemas.microsoft.com/office/drawing/2014/main" id="{00000000-0008-0000-08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52</xdr:row>
          <xdr:rowOff>21167</xdr:rowOff>
        </xdr:from>
        <xdr:to>
          <xdr:col>3</xdr:col>
          <xdr:colOff>0</xdr:colOff>
          <xdr:row>52</xdr:row>
          <xdr:rowOff>237067</xdr:rowOff>
        </xdr:to>
        <xdr:sp macro="" textlink="">
          <xdr:nvSpPr>
            <xdr:cNvPr id="2136" name="Drop Down 88" hidden="1">
              <a:extLst>
                <a:ext uri="{63B3BB69-23CF-44E3-9099-C40C66FF867C}">
                  <a14:compatExt spid="_x0000_s2136"/>
                </a:ext>
                <a:ext uri="{FF2B5EF4-FFF2-40B4-BE49-F238E27FC236}">
                  <a16:creationId xmlns:a16="http://schemas.microsoft.com/office/drawing/2014/main" id="{00000000-0008-0000-08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53</xdr:row>
          <xdr:rowOff>21167</xdr:rowOff>
        </xdr:from>
        <xdr:to>
          <xdr:col>3</xdr:col>
          <xdr:colOff>0</xdr:colOff>
          <xdr:row>53</xdr:row>
          <xdr:rowOff>237067</xdr:rowOff>
        </xdr:to>
        <xdr:sp macro="" textlink="">
          <xdr:nvSpPr>
            <xdr:cNvPr id="2137" name="Drop Down 89" hidden="1">
              <a:extLst>
                <a:ext uri="{63B3BB69-23CF-44E3-9099-C40C66FF867C}">
                  <a14:compatExt spid="_x0000_s2137"/>
                </a:ext>
                <a:ext uri="{FF2B5EF4-FFF2-40B4-BE49-F238E27FC236}">
                  <a16:creationId xmlns:a16="http://schemas.microsoft.com/office/drawing/2014/main" id="{00000000-0008-0000-08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54</xdr:row>
          <xdr:rowOff>0</xdr:rowOff>
        </xdr:from>
        <xdr:to>
          <xdr:col>3</xdr:col>
          <xdr:colOff>0</xdr:colOff>
          <xdr:row>54</xdr:row>
          <xdr:rowOff>237067</xdr:rowOff>
        </xdr:to>
        <xdr:sp macro="" textlink="">
          <xdr:nvSpPr>
            <xdr:cNvPr id="2138" name="Drop Down 90" hidden="1">
              <a:extLst>
                <a:ext uri="{63B3BB69-23CF-44E3-9099-C40C66FF867C}">
                  <a14:compatExt spid="_x0000_s2138"/>
                </a:ext>
                <a:ext uri="{FF2B5EF4-FFF2-40B4-BE49-F238E27FC236}">
                  <a16:creationId xmlns:a16="http://schemas.microsoft.com/office/drawing/2014/main" id="{00000000-0008-0000-08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372533</xdr:colOff>
          <xdr:row>50</xdr:row>
          <xdr:rowOff>29633</xdr:rowOff>
        </xdr:from>
        <xdr:to>
          <xdr:col>6</xdr:col>
          <xdr:colOff>0</xdr:colOff>
          <xdr:row>51</xdr:row>
          <xdr:rowOff>0</xdr:rowOff>
        </xdr:to>
        <xdr:sp macro="" textlink="">
          <xdr:nvSpPr>
            <xdr:cNvPr id="2139" name="Drop Down 91" hidden="1">
              <a:extLst>
                <a:ext uri="{63B3BB69-23CF-44E3-9099-C40C66FF867C}">
                  <a14:compatExt spid="_x0000_s2139"/>
                </a:ext>
                <a:ext uri="{FF2B5EF4-FFF2-40B4-BE49-F238E27FC236}">
                  <a16:creationId xmlns:a16="http://schemas.microsoft.com/office/drawing/2014/main" id="{00000000-0008-0000-08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372533</xdr:colOff>
          <xdr:row>51</xdr:row>
          <xdr:rowOff>29633</xdr:rowOff>
        </xdr:from>
        <xdr:to>
          <xdr:col>6</xdr:col>
          <xdr:colOff>0</xdr:colOff>
          <xdr:row>52</xdr:row>
          <xdr:rowOff>0</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8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372533</xdr:colOff>
          <xdr:row>52</xdr:row>
          <xdr:rowOff>21167</xdr:rowOff>
        </xdr:from>
        <xdr:to>
          <xdr:col>6</xdr:col>
          <xdr:colOff>0</xdr:colOff>
          <xdr:row>52</xdr:row>
          <xdr:rowOff>237067</xdr:rowOff>
        </xdr:to>
        <xdr:sp macro="" textlink="">
          <xdr:nvSpPr>
            <xdr:cNvPr id="2141" name="Drop Down 93" hidden="1">
              <a:extLst>
                <a:ext uri="{63B3BB69-23CF-44E3-9099-C40C66FF867C}">
                  <a14:compatExt spid="_x0000_s2141"/>
                </a:ext>
                <a:ext uri="{FF2B5EF4-FFF2-40B4-BE49-F238E27FC236}">
                  <a16:creationId xmlns:a16="http://schemas.microsoft.com/office/drawing/2014/main" id="{00000000-0008-0000-0800-00005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372533</xdr:colOff>
          <xdr:row>53</xdr:row>
          <xdr:rowOff>29633</xdr:rowOff>
        </xdr:from>
        <xdr:to>
          <xdr:col>6</xdr:col>
          <xdr:colOff>0</xdr:colOff>
          <xdr:row>54</xdr:row>
          <xdr:rowOff>0</xdr:rowOff>
        </xdr:to>
        <xdr:sp macro="" textlink="">
          <xdr:nvSpPr>
            <xdr:cNvPr id="2142" name="Drop Down 94" hidden="1">
              <a:extLst>
                <a:ext uri="{63B3BB69-23CF-44E3-9099-C40C66FF867C}">
                  <a14:compatExt spid="_x0000_s2142"/>
                </a:ext>
                <a:ext uri="{FF2B5EF4-FFF2-40B4-BE49-F238E27FC236}">
                  <a16:creationId xmlns:a16="http://schemas.microsoft.com/office/drawing/2014/main" id="{00000000-0008-0000-0800-00005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372533</xdr:colOff>
          <xdr:row>54</xdr:row>
          <xdr:rowOff>29633</xdr:rowOff>
        </xdr:from>
        <xdr:to>
          <xdr:col>6</xdr:col>
          <xdr:colOff>0</xdr:colOff>
          <xdr:row>55</xdr:row>
          <xdr:rowOff>0</xdr:rowOff>
        </xdr:to>
        <xdr:sp macro="" textlink="">
          <xdr:nvSpPr>
            <xdr:cNvPr id="2143" name="Drop Down 95" hidden="1">
              <a:extLst>
                <a:ext uri="{63B3BB69-23CF-44E3-9099-C40C66FF867C}">
                  <a14:compatExt spid="_x0000_s2143"/>
                </a:ext>
                <a:ext uri="{FF2B5EF4-FFF2-40B4-BE49-F238E27FC236}">
                  <a16:creationId xmlns:a16="http://schemas.microsoft.com/office/drawing/2014/main" id="{00000000-0008-0000-08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372533</xdr:colOff>
          <xdr:row>55</xdr:row>
          <xdr:rowOff>29633</xdr:rowOff>
        </xdr:from>
        <xdr:to>
          <xdr:col>6</xdr:col>
          <xdr:colOff>0</xdr:colOff>
          <xdr:row>56</xdr:row>
          <xdr:rowOff>0</xdr:rowOff>
        </xdr:to>
        <xdr:sp macro="" textlink="">
          <xdr:nvSpPr>
            <xdr:cNvPr id="2144" name="Drop Down 96" hidden="1">
              <a:extLst>
                <a:ext uri="{63B3BB69-23CF-44E3-9099-C40C66FF867C}">
                  <a14:compatExt spid="_x0000_s2144"/>
                </a:ext>
                <a:ext uri="{FF2B5EF4-FFF2-40B4-BE49-F238E27FC236}">
                  <a16:creationId xmlns:a16="http://schemas.microsoft.com/office/drawing/2014/main" id="{00000000-0008-0000-08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1557867</xdr:colOff>
          <xdr:row>55</xdr:row>
          <xdr:rowOff>8467</xdr:rowOff>
        </xdr:from>
        <xdr:to>
          <xdr:col>0</xdr:col>
          <xdr:colOff>2624667</xdr:colOff>
          <xdr:row>55</xdr:row>
          <xdr:rowOff>237067</xdr:rowOff>
        </xdr:to>
        <xdr:sp macro="" textlink="">
          <xdr:nvSpPr>
            <xdr:cNvPr id="2147" name="Drop Down 99" hidden="1">
              <a:extLst>
                <a:ext uri="{63B3BB69-23CF-44E3-9099-C40C66FF867C}">
                  <a14:compatExt spid="_x0000_s2147"/>
                </a:ext>
                <a:ext uri="{FF2B5EF4-FFF2-40B4-BE49-F238E27FC236}">
                  <a16:creationId xmlns:a16="http://schemas.microsoft.com/office/drawing/2014/main" id="{00000000-0008-0000-08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38</xdr:row>
          <xdr:rowOff>0</xdr:rowOff>
        </xdr:from>
        <xdr:to>
          <xdr:col>7</xdr:col>
          <xdr:colOff>287867</xdr:colOff>
          <xdr:row>40</xdr:row>
          <xdr:rowOff>0</xdr:rowOff>
        </xdr:to>
        <xdr:sp macro="" textlink="">
          <xdr:nvSpPr>
            <xdr:cNvPr id="2148" name="Drop Down 100" hidden="1">
              <a:extLst>
                <a:ext uri="{63B3BB69-23CF-44E3-9099-C40C66FF867C}">
                  <a14:compatExt spid="_x0000_s2148"/>
                </a:ext>
                <a:ext uri="{FF2B5EF4-FFF2-40B4-BE49-F238E27FC236}">
                  <a16:creationId xmlns:a16="http://schemas.microsoft.com/office/drawing/2014/main" id="{00000000-0008-0000-08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60</xdr:row>
          <xdr:rowOff>29633</xdr:rowOff>
        </xdr:from>
        <xdr:to>
          <xdr:col>7</xdr:col>
          <xdr:colOff>296333</xdr:colOff>
          <xdr:row>61</xdr:row>
          <xdr:rowOff>0</xdr:rowOff>
        </xdr:to>
        <xdr:sp macro="" textlink="">
          <xdr:nvSpPr>
            <xdr:cNvPr id="2155" name="Drop Down 107" hidden="1">
              <a:extLst>
                <a:ext uri="{63B3BB69-23CF-44E3-9099-C40C66FF867C}">
                  <a14:compatExt spid="_x0000_s2155"/>
                </a:ext>
                <a:ext uri="{FF2B5EF4-FFF2-40B4-BE49-F238E27FC236}">
                  <a16:creationId xmlns:a16="http://schemas.microsoft.com/office/drawing/2014/main" id="{00000000-0008-0000-0800-00006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62</xdr:row>
          <xdr:rowOff>29633</xdr:rowOff>
        </xdr:from>
        <xdr:to>
          <xdr:col>7</xdr:col>
          <xdr:colOff>296333</xdr:colOff>
          <xdr:row>63</xdr:row>
          <xdr:rowOff>0</xdr:rowOff>
        </xdr:to>
        <xdr:sp macro="" textlink="">
          <xdr:nvSpPr>
            <xdr:cNvPr id="2156" name="Drop Down 108" hidden="1">
              <a:extLst>
                <a:ext uri="{63B3BB69-23CF-44E3-9099-C40C66FF867C}">
                  <a14:compatExt spid="_x0000_s2156"/>
                </a:ext>
                <a:ext uri="{FF2B5EF4-FFF2-40B4-BE49-F238E27FC236}">
                  <a16:creationId xmlns:a16="http://schemas.microsoft.com/office/drawing/2014/main" id="{00000000-0008-0000-08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64</xdr:row>
          <xdr:rowOff>29633</xdr:rowOff>
        </xdr:from>
        <xdr:to>
          <xdr:col>7</xdr:col>
          <xdr:colOff>296333</xdr:colOff>
          <xdr:row>65</xdr:row>
          <xdr:rowOff>0</xdr:rowOff>
        </xdr:to>
        <xdr:sp macro="" textlink="">
          <xdr:nvSpPr>
            <xdr:cNvPr id="2157" name="Drop Down 109" hidden="1">
              <a:extLst>
                <a:ext uri="{63B3BB69-23CF-44E3-9099-C40C66FF867C}">
                  <a14:compatExt spid="_x0000_s2157"/>
                </a:ext>
                <a:ext uri="{FF2B5EF4-FFF2-40B4-BE49-F238E27FC236}">
                  <a16:creationId xmlns:a16="http://schemas.microsoft.com/office/drawing/2014/main" id="{00000000-0008-0000-08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66</xdr:row>
          <xdr:rowOff>29633</xdr:rowOff>
        </xdr:from>
        <xdr:to>
          <xdr:col>7</xdr:col>
          <xdr:colOff>296333</xdr:colOff>
          <xdr:row>67</xdr:row>
          <xdr:rowOff>0</xdr:rowOff>
        </xdr:to>
        <xdr:sp macro="" textlink="">
          <xdr:nvSpPr>
            <xdr:cNvPr id="2158" name="Drop Down 110" hidden="1">
              <a:extLst>
                <a:ext uri="{63B3BB69-23CF-44E3-9099-C40C66FF867C}">
                  <a14:compatExt spid="_x0000_s2158"/>
                </a:ext>
                <a:ext uri="{FF2B5EF4-FFF2-40B4-BE49-F238E27FC236}">
                  <a16:creationId xmlns:a16="http://schemas.microsoft.com/office/drawing/2014/main" id="{00000000-0008-0000-0800-00006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68</xdr:row>
          <xdr:rowOff>29633</xdr:rowOff>
        </xdr:from>
        <xdr:to>
          <xdr:col>7</xdr:col>
          <xdr:colOff>296333</xdr:colOff>
          <xdr:row>69</xdr:row>
          <xdr:rowOff>0</xdr:rowOff>
        </xdr:to>
        <xdr:sp macro="" textlink="">
          <xdr:nvSpPr>
            <xdr:cNvPr id="2159" name="Drop Down 111" hidden="1">
              <a:extLst>
                <a:ext uri="{63B3BB69-23CF-44E3-9099-C40C66FF867C}">
                  <a14:compatExt spid="_x0000_s2159"/>
                </a:ext>
                <a:ext uri="{FF2B5EF4-FFF2-40B4-BE49-F238E27FC236}">
                  <a16:creationId xmlns:a16="http://schemas.microsoft.com/office/drawing/2014/main" id="{00000000-0008-0000-08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81</xdr:row>
          <xdr:rowOff>8467</xdr:rowOff>
        </xdr:from>
        <xdr:to>
          <xdr:col>7</xdr:col>
          <xdr:colOff>287867</xdr:colOff>
          <xdr:row>82</xdr:row>
          <xdr:rowOff>0</xdr:rowOff>
        </xdr:to>
        <xdr:sp macro="" textlink="">
          <xdr:nvSpPr>
            <xdr:cNvPr id="2160" name="Drop Down 112" hidden="1">
              <a:extLst>
                <a:ext uri="{63B3BB69-23CF-44E3-9099-C40C66FF867C}">
                  <a14:compatExt spid="_x0000_s2160"/>
                </a:ext>
                <a:ext uri="{FF2B5EF4-FFF2-40B4-BE49-F238E27FC236}">
                  <a16:creationId xmlns:a16="http://schemas.microsoft.com/office/drawing/2014/main" id="{00000000-0008-0000-0800-00007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Daten\TABELLEN\LVU\Ergebnistabellen\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TABELLEN\LVU\Ergebnistabellen\2013\ungeschuetzt\Daten\TABELLEN\LVU\Ergebnistabellen\2007\ungesch&#252;tzt\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R:\Daten\TABELLEN\LVU\Ergebnistabellen\2007\ungesch&#252;tzt\07-01a-ungesch&#252;tz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Extraktion der Trockenmasse nach Grossfeld</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mailto:ergebnisse@lvus.de"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omments" Target="../comments3.xml"/><Relationship Id="rId2" Type="http://schemas.openxmlformats.org/officeDocument/2006/relationships/printerSettings" Target="../printerSettings/printerSettings9.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8" Type="http://schemas.openxmlformats.org/officeDocument/2006/relationships/ctrlProp" Target="../ctrlProps/ctrlProp4.xml"/><Relationship Id="rId3"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35842-BCC9-4837-B1B5-8D589EE49227}">
  <dimension ref="A1:C13"/>
  <sheetViews>
    <sheetView workbookViewId="0">
      <selection activeCell="C13" sqref="C13"/>
    </sheetView>
  </sheetViews>
  <sheetFormatPr baseColWidth="10" defaultColWidth="11.41015625" defaultRowHeight="14" x14ac:dyDescent="0.45"/>
  <cols>
    <col min="1" max="2" width="27.703125" style="122" customWidth="1"/>
    <col min="3" max="3" width="30.41015625" style="122" customWidth="1"/>
    <col min="4" max="16384" width="11.41015625" style="122"/>
  </cols>
  <sheetData>
    <row r="1" spans="1:3" ht="30.75" customHeight="1" x14ac:dyDescent="0.45">
      <c r="A1" s="143" t="s">
        <v>44</v>
      </c>
      <c r="B1" s="144"/>
      <c r="C1" s="144"/>
    </row>
    <row r="2" spans="1:3" ht="51.95" customHeight="1" x14ac:dyDescent="0.45">
      <c r="A2" s="145" t="s">
        <v>60</v>
      </c>
      <c r="B2" s="146"/>
      <c r="C2" s="146"/>
    </row>
    <row r="3" spans="1:3" ht="74.25" customHeight="1" x14ac:dyDescent="0.45">
      <c r="A3" s="145" t="s">
        <v>73</v>
      </c>
      <c r="B3" s="145"/>
      <c r="C3" s="145"/>
    </row>
    <row r="4" spans="1:3" ht="80.45" customHeight="1" x14ac:dyDescent="0.6">
      <c r="A4" s="145" t="s">
        <v>76</v>
      </c>
      <c r="B4" s="146"/>
      <c r="C4" s="146"/>
    </row>
    <row r="5" spans="1:3" ht="30.45" customHeight="1" x14ac:dyDescent="0.5">
      <c r="A5" s="147"/>
      <c r="B5" s="147"/>
      <c r="C5" s="147"/>
    </row>
    <row r="6" spans="1:3" ht="30.45" customHeight="1" x14ac:dyDescent="0.45">
      <c r="A6" s="123" t="s">
        <v>45</v>
      </c>
    </row>
    <row r="7" spans="1:3" ht="54" customHeight="1" x14ac:dyDescent="0.45">
      <c r="A7" s="141" t="s">
        <v>46</v>
      </c>
      <c r="B7" s="142"/>
      <c r="C7" s="142"/>
    </row>
    <row r="9" spans="1:3" x14ac:dyDescent="0.45">
      <c r="A9" s="124" t="s">
        <v>47</v>
      </c>
      <c r="B9" s="124" t="s">
        <v>48</v>
      </c>
    </row>
    <row r="10" spans="1:3" ht="15.35" x14ac:dyDescent="0.45">
      <c r="A10" s="125">
        <v>1379</v>
      </c>
      <c r="B10" s="125">
        <v>1380</v>
      </c>
    </row>
    <row r="11" spans="1:3" ht="15.35" x14ac:dyDescent="0.45">
      <c r="A11" s="125">
        <v>179.34</v>
      </c>
      <c r="B11" s="125">
        <v>179</v>
      </c>
    </row>
    <row r="12" spans="1:3" ht="15.35" x14ac:dyDescent="0.45">
      <c r="A12" s="125">
        <v>80.12</v>
      </c>
      <c r="B12" s="125">
        <v>80.099999999999994</v>
      </c>
    </row>
    <row r="13" spans="1:3" ht="15.35" x14ac:dyDescent="0.45">
      <c r="A13" s="125">
        <v>7.8</v>
      </c>
      <c r="B13" s="126">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38"/>
  <sheetViews>
    <sheetView workbookViewId="0">
      <selection activeCell="A2" sqref="A2:G2"/>
    </sheetView>
  </sheetViews>
  <sheetFormatPr baseColWidth="10" defaultColWidth="11.41015625" defaultRowHeight="15.35" x14ac:dyDescent="0.5"/>
  <cols>
    <col min="1" max="7" width="12.64453125" style="1" customWidth="1"/>
    <col min="8" max="16384" width="11.41015625" style="1"/>
  </cols>
  <sheetData>
    <row r="1" spans="1:8" x14ac:dyDescent="0.5">
      <c r="A1" s="1" t="s">
        <v>20</v>
      </c>
      <c r="H1" s="82">
        <f>COUNTA(A2:G38)</f>
        <v>0</v>
      </c>
    </row>
    <row r="2" spans="1:8" x14ac:dyDescent="0.5">
      <c r="A2" s="186"/>
      <c r="B2" s="186"/>
      <c r="C2" s="186"/>
      <c r="D2" s="186"/>
      <c r="E2" s="186"/>
      <c r="F2" s="186"/>
      <c r="G2" s="186"/>
    </row>
    <row r="3" spans="1:8" x14ac:dyDescent="0.5">
      <c r="A3" s="186"/>
      <c r="B3" s="186"/>
      <c r="C3" s="186"/>
      <c r="D3" s="186"/>
      <c r="E3" s="186"/>
      <c r="F3" s="186"/>
      <c r="G3" s="186"/>
    </row>
    <row r="4" spans="1:8" x14ac:dyDescent="0.5">
      <c r="A4" s="186"/>
      <c r="B4" s="186"/>
      <c r="C4" s="186"/>
      <c r="D4" s="186"/>
      <c r="E4" s="186"/>
      <c r="F4" s="186"/>
      <c r="G4" s="186"/>
    </row>
    <row r="5" spans="1:8" x14ac:dyDescent="0.5">
      <c r="A5" s="186"/>
      <c r="B5" s="186"/>
      <c r="C5" s="186"/>
      <c r="D5" s="186"/>
      <c r="E5" s="186"/>
      <c r="F5" s="186"/>
      <c r="G5" s="186"/>
    </row>
    <row r="6" spans="1:8" x14ac:dyDescent="0.5">
      <c r="A6" s="186"/>
      <c r="B6" s="186"/>
      <c r="C6" s="186"/>
      <c r="D6" s="186"/>
      <c r="E6" s="186"/>
      <c r="F6" s="186"/>
      <c r="G6" s="186"/>
    </row>
    <row r="7" spans="1:8" x14ac:dyDescent="0.5">
      <c r="A7" s="186"/>
      <c r="B7" s="186"/>
      <c r="C7" s="186"/>
      <c r="D7" s="186"/>
      <c r="E7" s="186"/>
      <c r="F7" s="186"/>
      <c r="G7" s="186"/>
    </row>
    <row r="8" spans="1:8" x14ac:dyDescent="0.5">
      <c r="A8" s="186"/>
      <c r="B8" s="186"/>
      <c r="C8" s="186"/>
      <c r="D8" s="186"/>
      <c r="E8" s="186"/>
      <c r="F8" s="186"/>
      <c r="G8" s="186"/>
    </row>
    <row r="9" spans="1:8" x14ac:dyDescent="0.5">
      <c r="A9" s="186"/>
      <c r="B9" s="186"/>
      <c r="C9" s="186"/>
      <c r="D9" s="186"/>
      <c r="E9" s="186"/>
      <c r="F9" s="186"/>
      <c r="G9" s="186"/>
    </row>
    <row r="10" spans="1:8" x14ac:dyDescent="0.5">
      <c r="A10" s="186"/>
      <c r="B10" s="186"/>
      <c r="C10" s="186"/>
      <c r="D10" s="186"/>
      <c r="E10" s="186"/>
      <c r="F10" s="186"/>
      <c r="G10" s="186"/>
    </row>
    <row r="11" spans="1:8" x14ac:dyDescent="0.5">
      <c r="A11" s="186"/>
      <c r="B11" s="186"/>
      <c r="C11" s="186"/>
      <c r="D11" s="186"/>
      <c r="E11" s="186"/>
      <c r="F11" s="186"/>
      <c r="G11" s="186"/>
    </row>
    <row r="12" spans="1:8" x14ac:dyDescent="0.5">
      <c r="A12" s="186"/>
      <c r="B12" s="186"/>
      <c r="C12" s="186"/>
      <c r="D12" s="186"/>
      <c r="E12" s="186"/>
      <c r="F12" s="186"/>
      <c r="G12" s="186"/>
    </row>
    <row r="13" spans="1:8" x14ac:dyDescent="0.5">
      <c r="A13" s="186"/>
      <c r="B13" s="186"/>
      <c r="C13" s="186"/>
      <c r="D13" s="186"/>
      <c r="E13" s="186"/>
      <c r="F13" s="186"/>
      <c r="G13" s="186"/>
    </row>
    <row r="14" spans="1:8" x14ac:dyDescent="0.5">
      <c r="A14" s="186"/>
      <c r="B14" s="186"/>
      <c r="C14" s="186"/>
      <c r="D14" s="186"/>
      <c r="E14" s="186"/>
      <c r="F14" s="186"/>
      <c r="G14" s="186"/>
    </row>
    <row r="15" spans="1:8" x14ac:dyDescent="0.5">
      <c r="A15" s="186"/>
      <c r="B15" s="186"/>
      <c r="C15" s="186"/>
      <c r="D15" s="186"/>
      <c r="E15" s="186"/>
      <c r="F15" s="186"/>
      <c r="G15" s="186"/>
    </row>
    <row r="16" spans="1:8" x14ac:dyDescent="0.5">
      <c r="A16" s="186"/>
      <c r="B16" s="186"/>
      <c r="C16" s="186"/>
      <c r="D16" s="186"/>
      <c r="E16" s="186"/>
      <c r="F16" s="186"/>
      <c r="G16" s="186"/>
    </row>
    <row r="17" spans="1:7" x14ac:dyDescent="0.5">
      <c r="A17" s="186"/>
      <c r="B17" s="186"/>
      <c r="C17" s="186"/>
      <c r="D17" s="186"/>
      <c r="E17" s="186"/>
      <c r="F17" s="186"/>
      <c r="G17" s="186"/>
    </row>
    <row r="18" spans="1:7" x14ac:dyDescent="0.5">
      <c r="A18" s="186"/>
      <c r="B18" s="186"/>
      <c r="C18" s="186"/>
      <c r="D18" s="186"/>
      <c r="E18" s="186"/>
      <c r="F18" s="186"/>
      <c r="G18" s="186"/>
    </row>
    <row r="19" spans="1:7" x14ac:dyDescent="0.5">
      <c r="A19" s="186"/>
      <c r="B19" s="186"/>
      <c r="C19" s="186"/>
      <c r="D19" s="186"/>
      <c r="E19" s="186"/>
      <c r="F19" s="186"/>
      <c r="G19" s="186"/>
    </row>
    <row r="20" spans="1:7" x14ac:dyDescent="0.5">
      <c r="A20" s="186"/>
      <c r="B20" s="186"/>
      <c r="C20" s="186"/>
      <c r="D20" s="186"/>
      <c r="E20" s="186"/>
      <c r="F20" s="186"/>
      <c r="G20" s="186"/>
    </row>
    <row r="21" spans="1:7" x14ac:dyDescent="0.5">
      <c r="A21" s="186"/>
      <c r="B21" s="186"/>
      <c r="C21" s="186"/>
      <c r="D21" s="186"/>
      <c r="E21" s="186"/>
      <c r="F21" s="186"/>
      <c r="G21" s="186"/>
    </row>
    <row r="22" spans="1:7" x14ac:dyDescent="0.5">
      <c r="A22" s="186"/>
      <c r="B22" s="186"/>
      <c r="C22" s="186"/>
      <c r="D22" s="186"/>
      <c r="E22" s="186"/>
      <c r="F22" s="186"/>
      <c r="G22" s="186"/>
    </row>
    <row r="23" spans="1:7" x14ac:dyDescent="0.5">
      <c r="A23" s="186"/>
      <c r="B23" s="186"/>
      <c r="C23" s="186"/>
      <c r="D23" s="186"/>
      <c r="E23" s="186"/>
      <c r="F23" s="186"/>
      <c r="G23" s="186"/>
    </row>
    <row r="24" spans="1:7" x14ac:dyDescent="0.5">
      <c r="A24" s="186"/>
      <c r="B24" s="186"/>
      <c r="C24" s="186"/>
      <c r="D24" s="186"/>
      <c r="E24" s="186"/>
      <c r="F24" s="186"/>
      <c r="G24" s="186"/>
    </row>
    <row r="25" spans="1:7" x14ac:dyDescent="0.5">
      <c r="A25" s="186"/>
      <c r="B25" s="186"/>
      <c r="C25" s="186"/>
      <c r="D25" s="186"/>
      <c r="E25" s="186"/>
      <c r="F25" s="186"/>
      <c r="G25" s="186"/>
    </row>
    <row r="26" spans="1:7" x14ac:dyDescent="0.5">
      <c r="A26" s="186"/>
      <c r="B26" s="186"/>
      <c r="C26" s="186"/>
      <c r="D26" s="186"/>
      <c r="E26" s="186"/>
      <c r="F26" s="186"/>
      <c r="G26" s="186"/>
    </row>
    <row r="27" spans="1:7" x14ac:dyDescent="0.5">
      <c r="A27" s="186"/>
      <c r="B27" s="186"/>
      <c r="C27" s="186"/>
      <c r="D27" s="186"/>
      <c r="E27" s="186"/>
      <c r="F27" s="186"/>
      <c r="G27" s="186"/>
    </row>
    <row r="28" spans="1:7" x14ac:dyDescent="0.5">
      <c r="A28" s="186"/>
      <c r="B28" s="186"/>
      <c r="C28" s="186"/>
      <c r="D28" s="186"/>
      <c r="E28" s="186"/>
      <c r="F28" s="186"/>
      <c r="G28" s="186"/>
    </row>
    <row r="29" spans="1:7" x14ac:dyDescent="0.5">
      <c r="A29" s="186"/>
      <c r="B29" s="186"/>
      <c r="C29" s="186"/>
      <c r="D29" s="186"/>
      <c r="E29" s="186"/>
      <c r="F29" s="186"/>
      <c r="G29" s="186"/>
    </row>
    <row r="30" spans="1:7" x14ac:dyDescent="0.5">
      <c r="A30" s="186"/>
      <c r="B30" s="186"/>
      <c r="C30" s="186"/>
      <c r="D30" s="186"/>
      <c r="E30" s="186"/>
      <c r="F30" s="186"/>
      <c r="G30" s="186"/>
    </row>
    <row r="31" spans="1:7" x14ac:dyDescent="0.5">
      <c r="A31" s="186"/>
      <c r="B31" s="186"/>
      <c r="C31" s="186"/>
      <c r="D31" s="186"/>
      <c r="E31" s="186"/>
      <c r="F31" s="186"/>
      <c r="G31" s="186"/>
    </row>
    <row r="32" spans="1:7" x14ac:dyDescent="0.5">
      <c r="A32" s="186"/>
      <c r="B32" s="186"/>
      <c r="C32" s="186"/>
      <c r="D32" s="186"/>
      <c r="E32" s="186"/>
      <c r="F32" s="186"/>
      <c r="G32" s="186"/>
    </row>
    <row r="33" spans="1:7" x14ac:dyDescent="0.5">
      <c r="A33" s="186"/>
      <c r="B33" s="186"/>
      <c r="C33" s="186"/>
      <c r="D33" s="186"/>
      <c r="E33" s="186"/>
      <c r="F33" s="186"/>
      <c r="G33" s="186"/>
    </row>
    <row r="34" spans="1:7" x14ac:dyDescent="0.5">
      <c r="A34" s="186"/>
      <c r="B34" s="186"/>
      <c r="C34" s="186"/>
      <c r="D34" s="186"/>
      <c r="E34" s="186"/>
      <c r="F34" s="186"/>
      <c r="G34" s="186"/>
    </row>
    <row r="35" spans="1:7" x14ac:dyDescent="0.5">
      <c r="A35" s="186"/>
      <c r="B35" s="186"/>
      <c r="C35" s="186"/>
      <c r="D35" s="186"/>
      <c r="E35" s="186"/>
      <c r="F35" s="186"/>
      <c r="G35" s="186"/>
    </row>
    <row r="36" spans="1:7" x14ac:dyDescent="0.5">
      <c r="A36" s="186"/>
      <c r="B36" s="186"/>
      <c r="C36" s="186"/>
      <c r="D36" s="186"/>
      <c r="E36" s="186"/>
      <c r="F36" s="186"/>
      <c r="G36" s="186"/>
    </row>
    <row r="37" spans="1:7" x14ac:dyDescent="0.5">
      <c r="A37" s="186"/>
      <c r="B37" s="186"/>
      <c r="C37" s="186"/>
      <c r="D37" s="186"/>
      <c r="E37" s="186"/>
      <c r="F37" s="186"/>
      <c r="G37" s="186"/>
    </row>
    <row r="38" spans="1:7" x14ac:dyDescent="0.5">
      <c r="A38" s="186"/>
      <c r="B38" s="186"/>
      <c r="C38" s="186"/>
      <c r="D38" s="186"/>
      <c r="E38" s="186"/>
      <c r="F38" s="186"/>
      <c r="G38" s="186"/>
    </row>
  </sheetData>
  <sheetProtection algorithmName="SHA-512" hashValue="g+SZZ/h6loPVHVHbC1sMAyEoOP1IHVRlgLvT/EcIURjrBZkko9jvXnMD1JNBOSZyU/ID+UJlpNiAIaPHwNsM0w==" saltValue="YdqF0+heus2egcQV1q6OGQ==" spinCount="100000" sheet="1" objects="1" scenarios="1"/>
  <mergeCells count="37">
    <mergeCell ref="A14:G14"/>
    <mergeCell ref="A15:G15"/>
    <mergeCell ref="A16:G16"/>
    <mergeCell ref="A17:G17"/>
    <mergeCell ref="A2:G2"/>
    <mergeCell ref="A3:G3"/>
    <mergeCell ref="A4:G4"/>
    <mergeCell ref="A5:G5"/>
    <mergeCell ref="A12:G12"/>
    <mergeCell ref="A13:G13"/>
    <mergeCell ref="A10:G10"/>
    <mergeCell ref="A11:G11"/>
    <mergeCell ref="A6:G6"/>
    <mergeCell ref="A7:G7"/>
    <mergeCell ref="A8:G8"/>
    <mergeCell ref="A9:G9"/>
    <mergeCell ref="A18:G18"/>
    <mergeCell ref="A19:G19"/>
    <mergeCell ref="A20:G20"/>
    <mergeCell ref="A21:G21"/>
    <mergeCell ref="A22:G22"/>
    <mergeCell ref="A23:G23"/>
    <mergeCell ref="A26:G26"/>
    <mergeCell ref="A27:G27"/>
    <mergeCell ref="A28:G28"/>
    <mergeCell ref="A29:G29"/>
    <mergeCell ref="A24:G24"/>
    <mergeCell ref="A25:G25"/>
    <mergeCell ref="A30:G30"/>
    <mergeCell ref="A31:G31"/>
    <mergeCell ref="A32:G32"/>
    <mergeCell ref="A33:G33"/>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4"/>
  <sheetViews>
    <sheetView workbookViewId="0">
      <selection activeCell="A2" sqref="A2:G2"/>
    </sheetView>
  </sheetViews>
  <sheetFormatPr baseColWidth="10" defaultColWidth="11.41015625" defaultRowHeight="15.35" x14ac:dyDescent="0.5"/>
  <cols>
    <col min="1" max="1" width="13.1171875" style="98" customWidth="1"/>
    <col min="2" max="2" width="55.1171875" style="103" customWidth="1"/>
    <col min="3" max="16384" width="11.41015625" style="98"/>
  </cols>
  <sheetData>
    <row r="1" spans="1:6" ht="15.7" thickBot="1" x14ac:dyDescent="0.55000000000000004">
      <c r="A1" s="98" t="s">
        <v>115</v>
      </c>
      <c r="B1" s="98">
        <f>MAX($A$3:$A$34)-1</f>
        <v>31</v>
      </c>
      <c r="C1" s="108">
        <v>32</v>
      </c>
      <c r="D1" s="108">
        <v>32</v>
      </c>
      <c r="E1" s="108">
        <v>32</v>
      </c>
      <c r="F1" s="108">
        <v>32</v>
      </c>
    </row>
    <row r="2" spans="1:6" ht="15.7" thickTop="1" x14ac:dyDescent="0.5">
      <c r="A2" s="99" t="s">
        <v>33</v>
      </c>
      <c r="B2" s="100" t="s">
        <v>34</v>
      </c>
      <c r="C2" s="108" t="s">
        <v>115</v>
      </c>
      <c r="D2" s="108" t="s">
        <v>116</v>
      </c>
      <c r="E2" s="108" t="s">
        <v>137</v>
      </c>
      <c r="F2" s="108" t="s">
        <v>219</v>
      </c>
    </row>
    <row r="3" spans="1:6" x14ac:dyDescent="0.5">
      <c r="A3" s="101">
        <v>1</v>
      </c>
      <c r="B3" s="86" t="s">
        <v>334</v>
      </c>
      <c r="C3" s="102"/>
      <c r="D3" s="102"/>
    </row>
    <row r="4" spans="1:6" x14ac:dyDescent="0.5">
      <c r="A4" s="101">
        <v>2</v>
      </c>
      <c r="B4" s="86" t="s">
        <v>335</v>
      </c>
      <c r="C4" s="98" t="s">
        <v>37</v>
      </c>
    </row>
    <row r="5" spans="1:6" x14ac:dyDescent="0.5">
      <c r="A5" s="101">
        <v>3</v>
      </c>
      <c r="B5" s="86" t="s">
        <v>450</v>
      </c>
    </row>
    <row r="6" spans="1:6" ht="25.35" x14ac:dyDescent="0.5">
      <c r="A6" s="101">
        <v>4</v>
      </c>
      <c r="B6" s="86" t="s">
        <v>451</v>
      </c>
      <c r="C6" s="98" t="s">
        <v>37</v>
      </c>
    </row>
    <row r="7" spans="1:6" ht="25.35" x14ac:dyDescent="0.5">
      <c r="A7" s="101">
        <v>5</v>
      </c>
      <c r="B7" s="86" t="s">
        <v>336</v>
      </c>
    </row>
    <row r="8" spans="1:6" ht="25.35" x14ac:dyDescent="0.5">
      <c r="A8" s="101">
        <v>6</v>
      </c>
      <c r="B8" s="86" t="s">
        <v>337</v>
      </c>
    </row>
    <row r="9" spans="1:6" ht="25.35" x14ac:dyDescent="0.5">
      <c r="A9" s="101">
        <v>7</v>
      </c>
      <c r="B9" s="86" t="s">
        <v>338</v>
      </c>
    </row>
    <row r="10" spans="1:6" x14ac:dyDescent="0.5">
      <c r="A10" s="101">
        <v>8</v>
      </c>
      <c r="B10" s="86" t="s">
        <v>339</v>
      </c>
    </row>
    <row r="11" spans="1:6" x14ac:dyDescent="0.5">
      <c r="A11" s="101">
        <v>9</v>
      </c>
      <c r="B11" s="86" t="s">
        <v>340</v>
      </c>
    </row>
    <row r="12" spans="1:6" x14ac:dyDescent="0.5">
      <c r="A12" s="101">
        <v>10</v>
      </c>
      <c r="B12" s="86" t="s">
        <v>341</v>
      </c>
    </row>
    <row r="13" spans="1:6" x14ac:dyDescent="0.5">
      <c r="A13" s="101">
        <v>11</v>
      </c>
      <c r="B13" s="86" t="s">
        <v>342</v>
      </c>
    </row>
    <row r="14" spans="1:6" x14ac:dyDescent="0.5">
      <c r="A14" s="101">
        <v>12</v>
      </c>
      <c r="B14" s="86" t="s">
        <v>343</v>
      </c>
    </row>
    <row r="15" spans="1:6" ht="25.35" x14ac:dyDescent="0.5">
      <c r="A15" s="101">
        <v>13</v>
      </c>
      <c r="B15" s="86" t="s">
        <v>344</v>
      </c>
    </row>
    <row r="16" spans="1:6" x14ac:dyDescent="0.5">
      <c r="A16" s="101">
        <v>14</v>
      </c>
      <c r="B16" s="86" t="s">
        <v>345</v>
      </c>
    </row>
    <row r="17" spans="1:3" x14ac:dyDescent="0.5">
      <c r="A17" s="101">
        <v>15</v>
      </c>
      <c r="B17" s="86" t="s">
        <v>346</v>
      </c>
    </row>
    <row r="18" spans="1:3" x14ac:dyDescent="0.5">
      <c r="A18" s="101">
        <v>16</v>
      </c>
      <c r="B18" s="86" t="s">
        <v>347</v>
      </c>
    </row>
    <row r="19" spans="1:3" ht="25.35" x14ac:dyDescent="0.5">
      <c r="A19" s="101">
        <v>17</v>
      </c>
      <c r="B19" s="86" t="s">
        <v>348</v>
      </c>
    </row>
    <row r="20" spans="1:3" x14ac:dyDescent="0.5">
      <c r="A20" s="101">
        <v>18</v>
      </c>
      <c r="B20" s="86" t="s">
        <v>349</v>
      </c>
    </row>
    <row r="21" spans="1:3" x14ac:dyDescent="0.5">
      <c r="A21" s="101">
        <v>19</v>
      </c>
      <c r="B21" s="86" t="s">
        <v>350</v>
      </c>
      <c r="C21" s="98" t="s">
        <v>37</v>
      </c>
    </row>
    <row r="22" spans="1:3" x14ac:dyDescent="0.5">
      <c r="A22" s="101">
        <v>20</v>
      </c>
      <c r="B22" s="86" t="s">
        <v>351</v>
      </c>
    </row>
    <row r="23" spans="1:3" x14ac:dyDescent="0.5">
      <c r="A23" s="101">
        <v>21</v>
      </c>
      <c r="B23" s="86" t="s">
        <v>352</v>
      </c>
    </row>
    <row r="24" spans="1:3" x14ac:dyDescent="0.5">
      <c r="A24" s="101">
        <v>22</v>
      </c>
      <c r="B24" s="86" t="s">
        <v>353</v>
      </c>
    </row>
    <row r="25" spans="1:3" ht="25.35" x14ac:dyDescent="0.5">
      <c r="A25" s="101">
        <v>23</v>
      </c>
      <c r="B25" s="86" t="s">
        <v>449</v>
      </c>
    </row>
    <row r="26" spans="1:3" x14ac:dyDescent="0.5">
      <c r="A26" s="101">
        <v>24</v>
      </c>
      <c r="B26" s="86" t="s">
        <v>354</v>
      </c>
    </row>
    <row r="27" spans="1:3" x14ac:dyDescent="0.5">
      <c r="A27" s="101">
        <v>25</v>
      </c>
      <c r="B27" s="86" t="s">
        <v>355</v>
      </c>
    </row>
    <row r="28" spans="1:3" ht="38" x14ac:dyDescent="0.5">
      <c r="A28" s="101">
        <v>26</v>
      </c>
      <c r="B28" s="88" t="s">
        <v>376</v>
      </c>
    </row>
    <row r="29" spans="1:3" ht="25.35" x14ac:dyDescent="0.5">
      <c r="A29" s="101">
        <v>27</v>
      </c>
      <c r="B29" s="88" t="s">
        <v>395</v>
      </c>
    </row>
    <row r="30" spans="1:3" x14ac:dyDescent="0.5">
      <c r="A30" s="101">
        <v>28</v>
      </c>
      <c r="B30" s="88" t="s">
        <v>396</v>
      </c>
    </row>
    <row r="31" spans="1:3" x14ac:dyDescent="0.5">
      <c r="A31" s="101">
        <v>29</v>
      </c>
      <c r="B31" s="88" t="s">
        <v>397</v>
      </c>
    </row>
    <row r="32" spans="1:3" ht="25.35" x14ac:dyDescent="0.5">
      <c r="A32" s="101">
        <v>30</v>
      </c>
      <c r="B32" s="88" t="s">
        <v>448</v>
      </c>
    </row>
    <row r="33" spans="1:4" x14ac:dyDescent="0.5">
      <c r="A33" s="101">
        <v>31</v>
      </c>
      <c r="B33" s="101" t="s">
        <v>6</v>
      </c>
      <c r="C33" s="102"/>
      <c r="D33" s="102"/>
    </row>
    <row r="34" spans="1:4" x14ac:dyDescent="0.5">
      <c r="A34" s="101">
        <v>32</v>
      </c>
    </row>
  </sheetData>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28"/>
  <sheetViews>
    <sheetView workbookViewId="0">
      <selection activeCell="A2" sqref="A2:G2"/>
    </sheetView>
  </sheetViews>
  <sheetFormatPr baseColWidth="10" defaultColWidth="11.41015625" defaultRowHeight="15.35" x14ac:dyDescent="0.5"/>
  <cols>
    <col min="1" max="1" width="13.1171875" style="98" customWidth="1"/>
    <col min="2" max="2" width="55.1171875" style="98" customWidth="1"/>
    <col min="3" max="16384" width="11.41015625" style="98"/>
  </cols>
  <sheetData>
    <row r="1" spans="1:3" ht="15.7" thickBot="1" x14ac:dyDescent="0.55000000000000004">
      <c r="A1" s="103" t="s">
        <v>220</v>
      </c>
      <c r="B1" s="104">
        <v>26</v>
      </c>
      <c r="C1" s="98">
        <f>MAX($A$3:$A$28)-1</f>
        <v>25</v>
      </c>
    </row>
    <row r="2" spans="1:3" ht="15.7" thickTop="1" x14ac:dyDescent="0.5">
      <c r="A2" s="105" t="s">
        <v>33</v>
      </c>
      <c r="B2" s="99" t="s">
        <v>34</v>
      </c>
      <c r="C2" s="98" t="s">
        <v>35</v>
      </c>
    </row>
    <row r="3" spans="1:3" x14ac:dyDescent="0.5">
      <c r="A3" s="101">
        <v>1</v>
      </c>
      <c r="B3" s="88" t="s">
        <v>356</v>
      </c>
    </row>
    <row r="4" spans="1:3" x14ac:dyDescent="0.5">
      <c r="A4" s="101">
        <v>2</v>
      </c>
      <c r="B4" s="88" t="s">
        <v>357</v>
      </c>
      <c r="C4" s="98" t="s">
        <v>37</v>
      </c>
    </row>
    <row r="5" spans="1:3" x14ac:dyDescent="0.5">
      <c r="A5" s="101">
        <v>3</v>
      </c>
      <c r="B5" s="88" t="s">
        <v>358</v>
      </c>
      <c r="C5" s="106"/>
    </row>
    <row r="6" spans="1:3" x14ac:dyDescent="0.5">
      <c r="A6" s="101">
        <v>4</v>
      </c>
      <c r="B6" s="88" t="s">
        <v>359</v>
      </c>
      <c r="C6" s="106" t="s">
        <v>37</v>
      </c>
    </row>
    <row r="7" spans="1:3" x14ac:dyDescent="0.5">
      <c r="A7" s="101">
        <v>5</v>
      </c>
      <c r="B7" s="88" t="s">
        <v>360</v>
      </c>
      <c r="C7" s="106"/>
    </row>
    <row r="8" spans="1:3" x14ac:dyDescent="0.5">
      <c r="A8" s="101">
        <v>6</v>
      </c>
      <c r="B8" s="88" t="s">
        <v>361</v>
      </c>
      <c r="C8" s="106"/>
    </row>
    <row r="9" spans="1:3" x14ac:dyDescent="0.5">
      <c r="A9" s="101">
        <v>7</v>
      </c>
      <c r="B9" s="88" t="s">
        <v>362</v>
      </c>
      <c r="C9" s="106"/>
    </row>
    <row r="10" spans="1:3" x14ac:dyDescent="0.5">
      <c r="A10" s="101">
        <v>8</v>
      </c>
      <c r="B10" s="88" t="s">
        <v>363</v>
      </c>
      <c r="C10" s="106"/>
    </row>
    <row r="11" spans="1:3" x14ac:dyDescent="0.5">
      <c r="A11" s="101">
        <v>9</v>
      </c>
      <c r="B11" s="88" t="s">
        <v>364</v>
      </c>
      <c r="C11" s="106"/>
    </row>
    <row r="12" spans="1:3" x14ac:dyDescent="0.5">
      <c r="A12" s="101">
        <v>10</v>
      </c>
      <c r="B12" s="88" t="s">
        <v>365</v>
      </c>
      <c r="C12" s="106"/>
    </row>
    <row r="13" spans="1:3" ht="25.35" x14ac:dyDescent="0.5">
      <c r="A13" s="101">
        <v>11</v>
      </c>
      <c r="B13" s="88" t="s">
        <v>366</v>
      </c>
      <c r="C13" s="106"/>
    </row>
    <row r="14" spans="1:3" ht="25.35" x14ac:dyDescent="0.5">
      <c r="A14" s="101">
        <v>12</v>
      </c>
      <c r="B14" s="88" t="s">
        <v>367</v>
      </c>
      <c r="C14" s="106"/>
    </row>
    <row r="15" spans="1:3" x14ac:dyDescent="0.5">
      <c r="A15" s="101">
        <v>13</v>
      </c>
      <c r="B15" s="88" t="s">
        <v>368</v>
      </c>
      <c r="C15" s="106"/>
    </row>
    <row r="16" spans="1:3" x14ac:dyDescent="0.5">
      <c r="A16" s="101">
        <v>14</v>
      </c>
      <c r="B16" s="88" t="s">
        <v>369</v>
      </c>
      <c r="C16" s="106"/>
    </row>
    <row r="17" spans="1:3" ht="25.35" x14ac:dyDescent="0.5">
      <c r="A17" s="101">
        <v>15</v>
      </c>
      <c r="B17" s="88" t="s">
        <v>370</v>
      </c>
      <c r="C17" s="106"/>
    </row>
    <row r="18" spans="1:3" x14ac:dyDescent="0.5">
      <c r="A18" s="101">
        <v>16</v>
      </c>
      <c r="B18" s="88" t="s">
        <v>371</v>
      </c>
      <c r="C18" s="106"/>
    </row>
    <row r="19" spans="1:3" x14ac:dyDescent="0.5">
      <c r="A19" s="101">
        <v>17</v>
      </c>
      <c r="B19" s="88" t="s">
        <v>351</v>
      </c>
      <c r="C19" s="106"/>
    </row>
    <row r="20" spans="1:3" x14ac:dyDescent="0.5">
      <c r="A20" s="101">
        <v>18</v>
      </c>
      <c r="B20" s="88" t="s">
        <v>372</v>
      </c>
      <c r="C20" s="106"/>
    </row>
    <row r="21" spans="1:3" x14ac:dyDescent="0.5">
      <c r="A21" s="101">
        <v>19</v>
      </c>
      <c r="B21" s="88" t="s">
        <v>353</v>
      </c>
      <c r="C21" s="106"/>
    </row>
    <row r="22" spans="1:3" x14ac:dyDescent="0.5">
      <c r="A22" s="101">
        <v>20</v>
      </c>
      <c r="B22" s="88" t="s">
        <v>373</v>
      </c>
      <c r="C22" s="106"/>
    </row>
    <row r="23" spans="1:3" ht="38" x14ac:dyDescent="0.5">
      <c r="A23" s="101">
        <v>21</v>
      </c>
      <c r="B23" s="88" t="s">
        <v>376</v>
      </c>
      <c r="C23" s="106"/>
    </row>
    <row r="24" spans="1:3" x14ac:dyDescent="0.5">
      <c r="A24" s="101">
        <v>22</v>
      </c>
      <c r="B24" s="88" t="s">
        <v>377</v>
      </c>
      <c r="C24" s="106"/>
    </row>
    <row r="25" spans="1:3" ht="25.35" x14ac:dyDescent="0.5">
      <c r="A25" s="101">
        <v>23</v>
      </c>
      <c r="B25" s="88" t="s">
        <v>395</v>
      </c>
      <c r="C25" s="106"/>
    </row>
    <row r="26" spans="1:3" x14ac:dyDescent="0.5">
      <c r="A26" s="101">
        <v>24</v>
      </c>
      <c r="B26" s="88" t="s">
        <v>452</v>
      </c>
      <c r="C26" s="106"/>
    </row>
    <row r="27" spans="1:3" x14ac:dyDescent="0.5">
      <c r="A27" s="101">
        <v>25</v>
      </c>
      <c r="B27" s="88" t="s">
        <v>114</v>
      </c>
      <c r="C27" s="106"/>
    </row>
    <row r="28" spans="1:3" x14ac:dyDescent="0.5">
      <c r="A28" s="101">
        <v>26</v>
      </c>
      <c r="B28" s="107"/>
      <c r="C28" s="103"/>
    </row>
  </sheetData>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26"/>
  <sheetViews>
    <sheetView workbookViewId="0">
      <selection activeCell="A2" sqref="A2:G2"/>
    </sheetView>
  </sheetViews>
  <sheetFormatPr baseColWidth="10" defaultColWidth="11.41015625" defaultRowHeight="12.7" x14ac:dyDescent="0.4"/>
  <cols>
    <col min="1" max="1" width="13.1171875" style="35" customWidth="1"/>
    <col min="2" max="2" width="55.1171875" style="35" customWidth="1"/>
    <col min="3" max="16384" width="11.41015625" style="35"/>
  </cols>
  <sheetData>
    <row r="1" spans="1:4" ht="13" thickBot="1" x14ac:dyDescent="0.45">
      <c r="A1" s="42" t="s">
        <v>96</v>
      </c>
      <c r="B1" s="43">
        <v>24</v>
      </c>
      <c r="C1" s="42">
        <f>MAX($A$3:$A$26)-1</f>
        <v>23</v>
      </c>
    </row>
    <row r="2" spans="1:4" ht="13" thickTop="1" x14ac:dyDescent="0.4">
      <c r="A2" s="44" t="s">
        <v>33</v>
      </c>
      <c r="B2" s="44" t="s">
        <v>34</v>
      </c>
      <c r="C2" s="42" t="s">
        <v>35</v>
      </c>
    </row>
    <row r="3" spans="1:4" ht="15.35" x14ac:dyDescent="0.5">
      <c r="A3" s="46">
        <v>1</v>
      </c>
      <c r="B3" s="40" t="s">
        <v>101</v>
      </c>
      <c r="C3" s="47"/>
    </row>
    <row r="4" spans="1:4" ht="15.35" x14ac:dyDescent="0.5">
      <c r="A4" s="46">
        <v>2</v>
      </c>
      <c r="B4" s="40" t="s">
        <v>102</v>
      </c>
      <c r="C4" s="47" t="s">
        <v>37</v>
      </c>
      <c r="D4" s="15"/>
    </row>
    <row r="5" spans="1:4" ht="15.35" x14ac:dyDescent="0.5">
      <c r="A5" s="46">
        <v>3</v>
      </c>
      <c r="B5" s="40" t="s">
        <v>103</v>
      </c>
      <c r="C5" s="48"/>
      <c r="D5" s="15"/>
    </row>
    <row r="6" spans="1:4" ht="15.35" x14ac:dyDescent="0.5">
      <c r="A6" s="46">
        <v>4</v>
      </c>
      <c r="B6" s="40" t="s">
        <v>104</v>
      </c>
      <c r="C6" s="48"/>
      <c r="D6" s="15"/>
    </row>
    <row r="7" spans="1:4" ht="15.35" x14ac:dyDescent="0.5">
      <c r="A7" s="46">
        <v>5</v>
      </c>
      <c r="B7" s="40" t="s">
        <v>110</v>
      </c>
      <c r="C7" s="48"/>
      <c r="D7" s="15"/>
    </row>
    <row r="8" spans="1:4" ht="15.35" x14ac:dyDescent="0.5">
      <c r="A8" s="46">
        <v>6</v>
      </c>
      <c r="B8" s="40" t="s">
        <v>111</v>
      </c>
      <c r="C8" s="48" t="s">
        <v>37</v>
      </c>
      <c r="D8" s="15"/>
    </row>
    <row r="9" spans="1:4" ht="15.35" x14ac:dyDescent="0.5">
      <c r="A9" s="46">
        <v>7</v>
      </c>
      <c r="B9" s="40" t="s">
        <v>144</v>
      </c>
      <c r="C9" s="48"/>
      <c r="D9" s="15"/>
    </row>
    <row r="10" spans="1:4" ht="15.35" x14ac:dyDescent="0.5">
      <c r="A10" s="46">
        <v>8</v>
      </c>
      <c r="B10" s="40" t="s">
        <v>145</v>
      </c>
      <c r="C10" s="48" t="s">
        <v>37</v>
      </c>
      <c r="D10" s="15"/>
    </row>
    <row r="11" spans="1:4" ht="15.35" x14ac:dyDescent="0.5">
      <c r="A11" s="46">
        <v>9</v>
      </c>
      <c r="B11" s="40" t="s">
        <v>108</v>
      </c>
      <c r="C11" s="48"/>
      <c r="D11" s="15"/>
    </row>
    <row r="12" spans="1:4" ht="15.35" x14ac:dyDescent="0.5">
      <c r="A12" s="46">
        <v>10</v>
      </c>
      <c r="B12" s="40" t="s">
        <v>109</v>
      </c>
      <c r="C12" s="48" t="s">
        <v>37</v>
      </c>
      <c r="D12" s="15"/>
    </row>
    <row r="13" spans="1:4" ht="15.35" x14ac:dyDescent="0.5">
      <c r="A13" s="46">
        <v>11</v>
      </c>
      <c r="B13" s="40" t="s">
        <v>98</v>
      </c>
      <c r="C13" s="48"/>
      <c r="D13" s="15"/>
    </row>
    <row r="14" spans="1:4" ht="15.35" x14ac:dyDescent="0.5">
      <c r="A14" s="46">
        <v>12</v>
      </c>
      <c r="B14" s="40" t="s">
        <v>107</v>
      </c>
      <c r="C14" s="48" t="s">
        <v>37</v>
      </c>
      <c r="D14" s="15"/>
    </row>
    <row r="15" spans="1:4" ht="15.35" x14ac:dyDescent="0.5">
      <c r="A15" s="46">
        <v>13</v>
      </c>
      <c r="B15" s="40" t="s">
        <v>146</v>
      </c>
      <c r="C15" s="48"/>
      <c r="D15" s="15"/>
    </row>
    <row r="16" spans="1:4" ht="15.35" x14ac:dyDescent="0.5">
      <c r="A16" s="46">
        <v>14</v>
      </c>
      <c r="B16" s="40" t="s">
        <v>147</v>
      </c>
      <c r="C16" s="48" t="s">
        <v>37</v>
      </c>
      <c r="D16" s="15"/>
    </row>
    <row r="17" spans="1:4" ht="15.35" x14ac:dyDescent="0.5">
      <c r="A17" s="46">
        <v>15</v>
      </c>
      <c r="B17" s="40" t="s">
        <v>112</v>
      </c>
      <c r="C17" s="48"/>
      <c r="D17" s="15"/>
    </row>
    <row r="18" spans="1:4" ht="15.35" x14ac:dyDescent="0.5">
      <c r="A18" s="46">
        <v>16</v>
      </c>
      <c r="B18" s="40" t="s">
        <v>113</v>
      </c>
      <c r="C18" s="48" t="s">
        <v>37</v>
      </c>
      <c r="D18" s="15"/>
    </row>
    <row r="19" spans="1:4" ht="15.35" x14ac:dyDescent="0.5">
      <c r="A19" s="46">
        <v>17</v>
      </c>
      <c r="B19" s="40" t="s">
        <v>313</v>
      </c>
      <c r="C19" s="48"/>
      <c r="D19" s="15"/>
    </row>
    <row r="20" spans="1:4" ht="15.35" x14ac:dyDescent="0.5">
      <c r="A20" s="46">
        <v>18</v>
      </c>
      <c r="B20" s="40" t="s">
        <v>314</v>
      </c>
      <c r="C20" s="48" t="s">
        <v>37</v>
      </c>
      <c r="D20" s="15"/>
    </row>
    <row r="21" spans="1:4" ht="15.35" x14ac:dyDescent="0.5">
      <c r="A21" s="46">
        <v>19</v>
      </c>
      <c r="B21" s="40" t="s">
        <v>291</v>
      </c>
      <c r="C21" s="48"/>
      <c r="D21" s="15"/>
    </row>
    <row r="22" spans="1:4" ht="15.35" x14ac:dyDescent="0.5">
      <c r="A22" s="46">
        <v>20</v>
      </c>
      <c r="B22" s="40" t="s">
        <v>292</v>
      </c>
      <c r="C22" s="48" t="s">
        <v>37</v>
      </c>
      <c r="D22" s="15"/>
    </row>
    <row r="23" spans="1:4" ht="15.35" x14ac:dyDescent="0.5">
      <c r="A23" s="46">
        <v>21</v>
      </c>
      <c r="B23" s="40" t="s">
        <v>105</v>
      </c>
      <c r="C23" s="48"/>
      <c r="D23" s="15"/>
    </row>
    <row r="24" spans="1:4" ht="15.35" x14ac:dyDescent="0.5">
      <c r="A24" s="46">
        <v>22</v>
      </c>
      <c r="B24" s="40" t="s">
        <v>106</v>
      </c>
      <c r="C24" s="48" t="s">
        <v>37</v>
      </c>
      <c r="D24" s="15"/>
    </row>
    <row r="25" spans="1:4" ht="15.35" x14ac:dyDescent="0.5">
      <c r="A25" s="46">
        <v>23</v>
      </c>
      <c r="B25" s="40" t="s">
        <v>114</v>
      </c>
      <c r="C25" s="48"/>
      <c r="D25" s="15"/>
    </row>
    <row r="26" spans="1:4" ht="15.35" x14ac:dyDescent="0.45">
      <c r="A26" s="46">
        <v>24</v>
      </c>
      <c r="B26" s="51"/>
      <c r="C26" s="49"/>
    </row>
  </sheetData>
  <sortState xmlns:xlrd2="http://schemas.microsoft.com/office/spreadsheetml/2017/richdata2" ref="B7:C24">
    <sortCondition ref="B7:B24"/>
  </sortState>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11"/>
  <sheetViews>
    <sheetView workbookViewId="0">
      <selection activeCell="A2" sqref="A2:G2"/>
    </sheetView>
  </sheetViews>
  <sheetFormatPr baseColWidth="10" defaultColWidth="11.41015625" defaultRowHeight="12.7" x14ac:dyDescent="0.4"/>
  <cols>
    <col min="1" max="1" width="13.1171875" style="35" customWidth="1"/>
    <col min="2" max="2" width="55.1171875" style="35" customWidth="1"/>
    <col min="3" max="16384" width="11.41015625" style="35"/>
  </cols>
  <sheetData>
    <row r="1" spans="1:3" ht="13" thickBot="1" x14ac:dyDescent="0.45">
      <c r="A1" s="42" t="s">
        <v>152</v>
      </c>
      <c r="B1" s="43">
        <v>9</v>
      </c>
      <c r="C1" s="42">
        <f>MAX($A$3:$A$11)-1</f>
        <v>8</v>
      </c>
    </row>
    <row r="2" spans="1:3" ht="13" thickTop="1" x14ac:dyDescent="0.4">
      <c r="A2" s="44" t="s">
        <v>33</v>
      </c>
      <c r="B2" s="44" t="s">
        <v>34</v>
      </c>
      <c r="C2" s="42" t="s">
        <v>35</v>
      </c>
    </row>
    <row r="3" spans="1:3" x14ac:dyDescent="0.4">
      <c r="A3" s="40">
        <v>1</v>
      </c>
      <c r="B3" s="38" t="s">
        <v>218</v>
      </c>
      <c r="C3" s="39"/>
    </row>
    <row r="4" spans="1:3" x14ac:dyDescent="0.4">
      <c r="A4" s="40">
        <v>2</v>
      </c>
      <c r="B4" s="38" t="s">
        <v>432</v>
      </c>
      <c r="C4" s="117"/>
    </row>
    <row r="5" spans="1:3" x14ac:dyDescent="0.4">
      <c r="A5" s="40">
        <v>3</v>
      </c>
      <c r="B5" s="40" t="s">
        <v>217</v>
      </c>
      <c r="C5" s="42"/>
    </row>
    <row r="6" spans="1:3" x14ac:dyDescent="0.4">
      <c r="A6" s="40">
        <v>4</v>
      </c>
      <c r="B6" s="40" t="s">
        <v>271</v>
      </c>
      <c r="C6" s="42"/>
    </row>
    <row r="7" spans="1:3" x14ac:dyDescent="0.4">
      <c r="A7" s="40">
        <v>5</v>
      </c>
      <c r="B7" s="40" t="s">
        <v>272</v>
      </c>
      <c r="C7" s="42"/>
    </row>
    <row r="8" spans="1:3" x14ac:dyDescent="0.4">
      <c r="A8" s="40">
        <v>6</v>
      </c>
      <c r="B8" s="40" t="s">
        <v>273</v>
      </c>
      <c r="C8" s="42"/>
    </row>
    <row r="9" spans="1:3" x14ac:dyDescent="0.4">
      <c r="A9" s="40">
        <v>7</v>
      </c>
      <c r="B9" s="40" t="s">
        <v>315</v>
      </c>
      <c r="C9" s="42"/>
    </row>
    <row r="10" spans="1:3" x14ac:dyDescent="0.4">
      <c r="A10" s="40">
        <v>8</v>
      </c>
      <c r="B10" s="40" t="s">
        <v>6</v>
      </c>
      <c r="C10" s="42"/>
    </row>
    <row r="11" spans="1:3" x14ac:dyDescent="0.4">
      <c r="A11" s="40">
        <v>9</v>
      </c>
      <c r="B11" s="40"/>
      <c r="C11" s="42"/>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23"/>
  <sheetViews>
    <sheetView workbookViewId="0">
      <selection activeCell="A2" sqref="A2:G2"/>
    </sheetView>
  </sheetViews>
  <sheetFormatPr baseColWidth="10" defaultColWidth="11.41015625" defaultRowHeight="12.7" x14ac:dyDescent="0.4"/>
  <cols>
    <col min="1" max="1" width="13.1171875" style="35" customWidth="1"/>
    <col min="2" max="2" width="55.1171875" style="35" customWidth="1"/>
    <col min="3" max="16384" width="11.41015625" style="35"/>
  </cols>
  <sheetData>
    <row r="1" spans="1:8" ht="13" thickBot="1" x14ac:dyDescent="0.45">
      <c r="A1" s="42" t="s">
        <v>153</v>
      </c>
      <c r="B1" s="43"/>
      <c r="C1" s="35">
        <v>2</v>
      </c>
      <c r="D1" s="35">
        <v>2</v>
      </c>
      <c r="E1" s="35">
        <v>2</v>
      </c>
      <c r="F1" s="35">
        <v>2</v>
      </c>
      <c r="G1" s="35">
        <v>2</v>
      </c>
    </row>
    <row r="2" spans="1:8" ht="13" thickTop="1" x14ac:dyDescent="0.4">
      <c r="A2" s="44" t="s">
        <v>33</v>
      </c>
      <c r="B2" s="44" t="s">
        <v>34</v>
      </c>
      <c r="C2" s="35" t="s">
        <v>116</v>
      </c>
      <c r="D2" s="35" t="s">
        <v>137</v>
      </c>
      <c r="E2" s="35" t="s">
        <v>115</v>
      </c>
      <c r="F2" s="35" t="s">
        <v>219</v>
      </c>
      <c r="G2" s="35" t="s">
        <v>220</v>
      </c>
    </row>
    <row r="3" spans="1:8" x14ac:dyDescent="0.4">
      <c r="A3" s="40">
        <v>1</v>
      </c>
      <c r="B3" s="38" t="s">
        <v>224</v>
      </c>
      <c r="C3" s="39"/>
    </row>
    <row r="4" spans="1:8" x14ac:dyDescent="0.4">
      <c r="A4" s="40">
        <v>2</v>
      </c>
      <c r="B4" s="40" t="s">
        <v>225</v>
      </c>
      <c r="C4" s="42"/>
    </row>
    <row r="10" spans="1:8" x14ac:dyDescent="0.4">
      <c r="A10" s="35" t="s">
        <v>222</v>
      </c>
      <c r="C10" s="35">
        <v>7</v>
      </c>
      <c r="D10" s="35">
        <v>7</v>
      </c>
      <c r="E10" s="35">
        <v>7</v>
      </c>
      <c r="F10" s="35">
        <v>7</v>
      </c>
      <c r="G10" s="35">
        <v>7</v>
      </c>
      <c r="H10" s="35">
        <v>7</v>
      </c>
    </row>
    <row r="11" spans="1:8" x14ac:dyDescent="0.4">
      <c r="A11" s="35">
        <v>1</v>
      </c>
      <c r="B11" s="35" t="s">
        <v>226</v>
      </c>
      <c r="C11" s="35" t="s">
        <v>116</v>
      </c>
      <c r="D11" s="35" t="s">
        <v>137</v>
      </c>
      <c r="E11" s="35" t="s">
        <v>115</v>
      </c>
      <c r="F11" s="35" t="s">
        <v>219</v>
      </c>
      <c r="G11" s="35" t="s">
        <v>220</v>
      </c>
      <c r="H11" s="35" t="s">
        <v>221</v>
      </c>
    </row>
    <row r="12" spans="1:8" x14ac:dyDescent="0.4">
      <c r="A12" s="35">
        <v>2</v>
      </c>
      <c r="B12" s="35" t="s">
        <v>227</v>
      </c>
    </row>
    <row r="13" spans="1:8" x14ac:dyDescent="0.4">
      <c r="A13" s="35">
        <v>3</v>
      </c>
      <c r="B13" s="35" t="s">
        <v>228</v>
      </c>
    </row>
    <row r="14" spans="1:8" x14ac:dyDescent="0.4">
      <c r="A14" s="35">
        <v>4</v>
      </c>
      <c r="B14" s="35" t="s">
        <v>229</v>
      </c>
    </row>
    <row r="15" spans="1:8" x14ac:dyDescent="0.4">
      <c r="A15" s="35">
        <v>5</v>
      </c>
      <c r="B15" s="35" t="s">
        <v>269</v>
      </c>
    </row>
    <row r="16" spans="1:8" x14ac:dyDescent="0.4">
      <c r="A16" s="35">
        <v>6</v>
      </c>
      <c r="B16" s="35" t="s">
        <v>221</v>
      </c>
    </row>
    <row r="17" spans="1:2" x14ac:dyDescent="0.4">
      <c r="A17" s="35">
        <v>7</v>
      </c>
    </row>
    <row r="21" spans="1:2" x14ac:dyDescent="0.4">
      <c r="A21" s="35" t="s">
        <v>268</v>
      </c>
      <c r="B21" s="35">
        <v>2</v>
      </c>
    </row>
    <row r="22" spans="1:2" x14ac:dyDescent="0.4">
      <c r="A22" s="35">
        <v>1</v>
      </c>
      <c r="B22" s="35" t="s">
        <v>267</v>
      </c>
    </row>
    <row r="23" spans="1:2" x14ac:dyDescent="0.4">
      <c r="A23" s="35">
        <v>2</v>
      </c>
      <c r="B23" s="35" t="s">
        <v>266</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4"/>
  <sheetViews>
    <sheetView topLeftCell="A5" workbookViewId="0">
      <selection activeCell="A2" sqref="A2:G2"/>
    </sheetView>
  </sheetViews>
  <sheetFormatPr baseColWidth="10" defaultColWidth="11.41015625" defaultRowHeight="12.7" x14ac:dyDescent="0.4"/>
  <cols>
    <col min="1" max="1" width="13.1171875" style="35" customWidth="1"/>
    <col min="2" max="2" width="55.1171875" style="35" customWidth="1"/>
    <col min="3" max="16384" width="11.41015625" style="35"/>
  </cols>
  <sheetData>
    <row r="1" spans="1:3" ht="13" thickBot="1" x14ac:dyDescent="0.45">
      <c r="A1" s="42" t="s">
        <v>79</v>
      </c>
      <c r="B1" s="43">
        <v>32</v>
      </c>
      <c r="C1" s="42">
        <f>MAX($A$3:$A$34)-1</f>
        <v>31</v>
      </c>
    </row>
    <row r="2" spans="1:3" ht="13" thickTop="1" x14ac:dyDescent="0.4">
      <c r="A2" s="44" t="s">
        <v>33</v>
      </c>
      <c r="B2" s="44" t="s">
        <v>34</v>
      </c>
      <c r="C2" s="42" t="s">
        <v>35</v>
      </c>
    </row>
    <row r="3" spans="1:3" x14ac:dyDescent="0.4">
      <c r="A3" s="40">
        <v>1</v>
      </c>
      <c r="B3" s="38" t="s">
        <v>138</v>
      </c>
      <c r="C3" s="116"/>
    </row>
    <row r="4" spans="1:3" x14ac:dyDescent="0.4">
      <c r="A4" s="40">
        <v>2</v>
      </c>
      <c r="B4" s="40" t="s">
        <v>139</v>
      </c>
      <c r="C4" s="42" t="s">
        <v>37</v>
      </c>
    </row>
    <row r="5" spans="1:3" x14ac:dyDescent="0.4">
      <c r="A5" s="40">
        <v>3</v>
      </c>
      <c r="B5" s="40" t="s">
        <v>81</v>
      </c>
      <c r="C5" s="117"/>
    </row>
    <row r="6" spans="1:3" x14ac:dyDescent="0.4">
      <c r="A6" s="40">
        <v>4</v>
      </c>
      <c r="B6" s="40" t="s">
        <v>82</v>
      </c>
      <c r="C6" s="42" t="s">
        <v>37</v>
      </c>
    </row>
    <row r="7" spans="1:3" x14ac:dyDescent="0.4">
      <c r="A7" s="40">
        <v>5</v>
      </c>
      <c r="B7" s="40" t="s">
        <v>313</v>
      </c>
      <c r="C7" s="24"/>
    </row>
    <row r="8" spans="1:3" x14ac:dyDescent="0.4">
      <c r="A8" s="40">
        <v>6</v>
      </c>
      <c r="B8" s="40" t="s">
        <v>314</v>
      </c>
      <c r="C8" s="24" t="s">
        <v>37</v>
      </c>
    </row>
    <row r="9" spans="1:3" x14ac:dyDescent="0.4">
      <c r="A9" s="40">
        <v>7</v>
      </c>
      <c r="B9" s="40" t="s">
        <v>419</v>
      </c>
      <c r="C9" s="24"/>
    </row>
    <row r="10" spans="1:3" x14ac:dyDescent="0.4">
      <c r="A10" s="40">
        <v>8</v>
      </c>
      <c r="B10" s="40" t="s">
        <v>418</v>
      </c>
      <c r="C10" s="24" t="s">
        <v>37</v>
      </c>
    </row>
    <row r="11" spans="1:3" x14ac:dyDescent="0.4">
      <c r="A11" s="40">
        <v>9</v>
      </c>
      <c r="B11" s="40" t="s">
        <v>293</v>
      </c>
      <c r="C11" s="42"/>
    </row>
    <row r="12" spans="1:3" x14ac:dyDescent="0.4">
      <c r="A12" s="40">
        <v>10</v>
      </c>
      <c r="B12" s="40" t="s">
        <v>294</v>
      </c>
      <c r="C12" s="42" t="s">
        <v>37</v>
      </c>
    </row>
    <row r="13" spans="1:3" x14ac:dyDescent="0.4">
      <c r="A13" s="40">
        <v>11</v>
      </c>
      <c r="B13" s="40" t="s">
        <v>316</v>
      </c>
      <c r="C13" s="24"/>
    </row>
    <row r="14" spans="1:3" x14ac:dyDescent="0.4">
      <c r="A14" s="40">
        <v>12</v>
      </c>
      <c r="B14" s="40" t="s">
        <v>317</v>
      </c>
      <c r="C14" s="24" t="s">
        <v>37</v>
      </c>
    </row>
    <row r="15" spans="1:3" x14ac:dyDescent="0.4">
      <c r="A15" s="40">
        <v>13</v>
      </c>
      <c r="B15" s="40" t="s">
        <v>150</v>
      </c>
      <c r="C15" s="24"/>
    </row>
    <row r="16" spans="1:3" x14ac:dyDescent="0.4">
      <c r="A16" s="40">
        <v>14</v>
      </c>
      <c r="B16" s="40" t="s">
        <v>83</v>
      </c>
      <c r="C16" s="24"/>
    </row>
    <row r="17" spans="1:3" x14ac:dyDescent="0.4">
      <c r="A17" s="40">
        <v>15</v>
      </c>
      <c r="B17" s="40" t="s">
        <v>84</v>
      </c>
      <c r="C17" s="24"/>
    </row>
    <row r="18" spans="1:3" ht="15.95" customHeight="1" x14ac:dyDescent="0.4">
      <c r="A18" s="40">
        <v>16</v>
      </c>
      <c r="B18" s="40" t="s">
        <v>85</v>
      </c>
      <c r="C18" s="24"/>
    </row>
    <row r="19" spans="1:3" x14ac:dyDescent="0.4">
      <c r="A19" s="40">
        <v>17</v>
      </c>
      <c r="B19" s="40" t="s">
        <v>86</v>
      </c>
      <c r="C19" s="24"/>
    </row>
    <row r="20" spans="1:3" x14ac:dyDescent="0.4">
      <c r="A20" s="40">
        <v>18</v>
      </c>
      <c r="B20" s="40" t="s">
        <v>87</v>
      </c>
      <c r="C20" s="24"/>
    </row>
    <row r="21" spans="1:3" x14ac:dyDescent="0.4">
      <c r="A21" s="40">
        <v>19</v>
      </c>
      <c r="B21" s="40" t="s">
        <v>88</v>
      </c>
      <c r="C21" s="24"/>
    </row>
    <row r="22" spans="1:3" x14ac:dyDescent="0.4">
      <c r="A22" s="40">
        <v>20</v>
      </c>
      <c r="B22" s="40" t="s">
        <v>89</v>
      </c>
      <c r="C22" s="24"/>
    </row>
    <row r="23" spans="1:3" ht="25.35" x14ac:dyDescent="0.4">
      <c r="A23" s="40">
        <v>21</v>
      </c>
      <c r="B23" s="40" t="s">
        <v>90</v>
      </c>
      <c r="C23" s="24"/>
    </row>
    <row r="24" spans="1:3" x14ac:dyDescent="0.4">
      <c r="A24" s="40">
        <v>22</v>
      </c>
      <c r="B24" s="40" t="s">
        <v>91</v>
      </c>
      <c r="C24" s="24"/>
    </row>
    <row r="25" spans="1:3" x14ac:dyDescent="0.4">
      <c r="A25" s="40">
        <v>23</v>
      </c>
      <c r="B25" s="40" t="s">
        <v>92</v>
      </c>
      <c r="C25" s="24"/>
    </row>
    <row r="26" spans="1:3" x14ac:dyDescent="0.4">
      <c r="A26" s="40">
        <v>24</v>
      </c>
      <c r="B26" s="40" t="s">
        <v>93</v>
      </c>
      <c r="C26" s="24"/>
    </row>
    <row r="27" spans="1:3" x14ac:dyDescent="0.4">
      <c r="A27" s="40">
        <v>25</v>
      </c>
      <c r="B27" s="40" t="s">
        <v>94</v>
      </c>
      <c r="C27" s="24"/>
    </row>
    <row r="28" spans="1:3" x14ac:dyDescent="0.4">
      <c r="A28" s="40">
        <v>26</v>
      </c>
      <c r="B28" s="40" t="s">
        <v>95</v>
      </c>
      <c r="C28" s="24"/>
    </row>
    <row r="29" spans="1:3" x14ac:dyDescent="0.4">
      <c r="A29" s="40">
        <v>27</v>
      </c>
      <c r="B29" s="40" t="s">
        <v>270</v>
      </c>
      <c r="C29" s="24"/>
    </row>
    <row r="30" spans="1:3" x14ac:dyDescent="0.4">
      <c r="A30" s="40">
        <v>28</v>
      </c>
      <c r="B30" s="40" t="s">
        <v>295</v>
      </c>
      <c r="C30" s="24"/>
    </row>
    <row r="31" spans="1:3" x14ac:dyDescent="0.4">
      <c r="A31" s="40">
        <v>29</v>
      </c>
      <c r="B31" s="40" t="s">
        <v>296</v>
      </c>
      <c r="C31" s="24"/>
    </row>
    <row r="32" spans="1:3" x14ac:dyDescent="0.4">
      <c r="A32" s="40">
        <v>30</v>
      </c>
      <c r="B32" s="40" t="s">
        <v>297</v>
      </c>
      <c r="C32" s="24"/>
    </row>
    <row r="33" spans="1:3" x14ac:dyDescent="0.4">
      <c r="A33" s="40">
        <v>31</v>
      </c>
      <c r="B33" s="40" t="s">
        <v>6</v>
      </c>
      <c r="C33" s="42"/>
    </row>
    <row r="34" spans="1:3" x14ac:dyDescent="0.4">
      <c r="A34" s="40">
        <v>32</v>
      </c>
      <c r="B34" s="40"/>
      <c r="C34" s="42"/>
    </row>
  </sheetData>
  <sortState xmlns:xlrd2="http://schemas.microsoft.com/office/spreadsheetml/2017/richdata2" ref="B3:C14">
    <sortCondition ref="B3:B14"/>
  </sortState>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8"/>
  <sheetViews>
    <sheetView workbookViewId="0">
      <selection activeCell="A2" sqref="A2:G2"/>
    </sheetView>
  </sheetViews>
  <sheetFormatPr baseColWidth="10" defaultColWidth="11.41015625" defaultRowHeight="12.7" x14ac:dyDescent="0.4"/>
  <cols>
    <col min="1" max="1" width="13.1171875" style="35" customWidth="1"/>
    <col min="2" max="2" width="55.1171875" style="35" customWidth="1"/>
    <col min="3" max="16384" width="11.41015625" style="35"/>
  </cols>
  <sheetData>
    <row r="1" spans="1:3" ht="13" thickBot="1" x14ac:dyDescent="0.45">
      <c r="A1" s="42" t="s">
        <v>232</v>
      </c>
      <c r="B1" s="43">
        <v>6</v>
      </c>
      <c r="C1" s="42">
        <f>MAX(A3:A8)-1</f>
        <v>5</v>
      </c>
    </row>
    <row r="2" spans="1:3" ht="13" thickTop="1" x14ac:dyDescent="0.4">
      <c r="A2" s="44" t="s">
        <v>33</v>
      </c>
      <c r="B2" s="44" t="s">
        <v>34</v>
      </c>
      <c r="C2" s="42" t="s">
        <v>35</v>
      </c>
    </row>
    <row r="3" spans="1:3" x14ac:dyDescent="0.4">
      <c r="A3" s="40">
        <v>1</v>
      </c>
      <c r="B3" s="38" t="s">
        <v>231</v>
      </c>
      <c r="C3" s="39"/>
    </row>
    <row r="4" spans="1:3" x14ac:dyDescent="0.4">
      <c r="A4" s="40">
        <v>2</v>
      </c>
      <c r="B4" s="40" t="s">
        <v>445</v>
      </c>
      <c r="C4" s="117"/>
    </row>
    <row r="5" spans="1:3" x14ac:dyDescent="0.4">
      <c r="A5" s="40">
        <v>3</v>
      </c>
      <c r="B5" s="40" t="s">
        <v>444</v>
      </c>
      <c r="C5" s="117"/>
    </row>
    <row r="6" spans="1:3" x14ac:dyDescent="0.4">
      <c r="A6" s="40">
        <v>4</v>
      </c>
      <c r="B6" s="40" t="s">
        <v>446</v>
      </c>
      <c r="C6" s="117"/>
    </row>
    <row r="7" spans="1:3" x14ac:dyDescent="0.4">
      <c r="A7" s="40">
        <v>5</v>
      </c>
      <c r="B7" s="40" t="s">
        <v>6</v>
      </c>
      <c r="C7" s="42"/>
    </row>
    <row r="8" spans="1:3" x14ac:dyDescent="0.4">
      <c r="A8" s="40">
        <v>6</v>
      </c>
      <c r="B8" s="40"/>
      <c r="C8" s="42"/>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10"/>
  <sheetViews>
    <sheetView workbookViewId="0">
      <selection activeCell="A2" sqref="A2:G2"/>
    </sheetView>
  </sheetViews>
  <sheetFormatPr baseColWidth="10" defaultColWidth="11.41015625" defaultRowHeight="15.35" x14ac:dyDescent="0.5"/>
  <cols>
    <col min="1" max="1" width="13.1171875" style="47" customWidth="1"/>
    <col min="2" max="2" width="51.87890625" style="47" bestFit="1" customWidth="1"/>
    <col min="3" max="16384" width="11.41015625" style="47"/>
  </cols>
  <sheetData>
    <row r="1" spans="1:8" ht="15.7" thickBot="1" x14ac:dyDescent="0.55000000000000004">
      <c r="A1" s="59" t="s">
        <v>154</v>
      </c>
      <c r="B1" s="66">
        <v>8</v>
      </c>
      <c r="C1" s="47">
        <f>MAX($A$3:$A$10)-1</f>
        <v>7</v>
      </c>
    </row>
    <row r="2" spans="1:8" ht="15.7" thickTop="1" x14ac:dyDescent="0.5">
      <c r="A2" s="67" t="s">
        <v>33</v>
      </c>
      <c r="B2" s="67" t="s">
        <v>34</v>
      </c>
      <c r="C2" s="47" t="s">
        <v>35</v>
      </c>
    </row>
    <row r="3" spans="1:8" x14ac:dyDescent="0.5">
      <c r="A3" s="68">
        <v>1</v>
      </c>
      <c r="B3" s="46" t="s">
        <v>234</v>
      </c>
    </row>
    <row r="4" spans="1:8" x14ac:dyDescent="0.5">
      <c r="A4" s="68">
        <v>2</v>
      </c>
      <c r="B4" s="46" t="s">
        <v>235</v>
      </c>
      <c r="C4" s="47" t="s">
        <v>37</v>
      </c>
    </row>
    <row r="5" spans="1:8" x14ac:dyDescent="0.5">
      <c r="A5" s="68">
        <v>3</v>
      </c>
      <c r="B5" s="46" t="s">
        <v>236</v>
      </c>
    </row>
    <row r="6" spans="1:8" x14ac:dyDescent="0.5">
      <c r="A6" s="68">
        <v>4</v>
      </c>
      <c r="B6" s="46" t="s">
        <v>237</v>
      </c>
    </row>
    <row r="7" spans="1:8" x14ac:dyDescent="0.5">
      <c r="A7" s="68">
        <v>5</v>
      </c>
      <c r="B7" s="46" t="s">
        <v>238</v>
      </c>
    </row>
    <row r="8" spans="1:8" ht="15.95" customHeight="1" x14ac:dyDescent="0.5">
      <c r="A8" s="68">
        <v>6</v>
      </c>
      <c r="B8" s="46" t="s">
        <v>239</v>
      </c>
      <c r="C8" s="46"/>
      <c r="D8" s="46"/>
      <c r="E8" s="46"/>
      <c r="F8" s="46"/>
      <c r="G8" s="46"/>
      <c r="H8" s="46"/>
    </row>
    <row r="9" spans="1:8" x14ac:dyDescent="0.5">
      <c r="A9" s="68">
        <v>7</v>
      </c>
      <c r="B9" s="69" t="s">
        <v>6</v>
      </c>
    </row>
    <row r="10" spans="1:8" x14ac:dyDescent="0.5">
      <c r="A10" s="68">
        <v>8</v>
      </c>
      <c r="B10" s="49"/>
    </row>
  </sheetData>
  <phoneticPr fontId="0" type="noConversion"/>
  <hyperlinks>
    <hyperlink ref="B65475" r:id="rId1" display="ergebnisse@lvus.de" xr:uid="{00000000-0004-0000-1100-000000000000}"/>
  </hyperlinks>
  <pageMargins left="0.78740157499999996" right="0.78740157499999996" top="0.984251969" bottom="0.984251969" header="0.4921259845" footer="0.4921259845"/>
  <pageSetup paperSize="9" orientation="portrait" r:id="rId2"/>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23"/>
  <sheetViews>
    <sheetView workbookViewId="0">
      <selection activeCell="A2" sqref="A2:G2"/>
    </sheetView>
  </sheetViews>
  <sheetFormatPr baseColWidth="10" defaultColWidth="11.41015625" defaultRowHeight="12.7" x14ac:dyDescent="0.4"/>
  <cols>
    <col min="1" max="1" width="13.1171875" style="83" customWidth="1"/>
    <col min="2" max="2" width="54.41015625" style="83" bestFit="1" customWidth="1"/>
    <col min="3" max="16384" width="11.41015625" style="83"/>
  </cols>
  <sheetData>
    <row r="1" spans="1:3" ht="13" thickBot="1" x14ac:dyDescent="0.45">
      <c r="A1" s="84" t="s">
        <v>275</v>
      </c>
      <c r="B1" s="92">
        <v>21</v>
      </c>
      <c r="C1" s="84">
        <f>MAX($A$3:$A$23)-1</f>
        <v>20</v>
      </c>
    </row>
    <row r="2" spans="1:3" ht="13" thickTop="1" x14ac:dyDescent="0.4">
      <c r="A2" s="91" t="s">
        <v>33</v>
      </c>
      <c r="B2" s="90" t="s">
        <v>34</v>
      </c>
      <c r="C2" s="90" t="s">
        <v>35</v>
      </c>
    </row>
    <row r="3" spans="1:3" x14ac:dyDescent="0.4">
      <c r="A3" s="86">
        <v>1</v>
      </c>
      <c r="B3" s="88" t="s">
        <v>282</v>
      </c>
      <c r="C3" s="89" t="s">
        <v>37</v>
      </c>
    </row>
    <row r="4" spans="1:3" x14ac:dyDescent="0.4">
      <c r="A4" s="86">
        <v>2</v>
      </c>
      <c r="B4" s="88" t="s">
        <v>322</v>
      </c>
      <c r="C4" s="89" t="s">
        <v>37</v>
      </c>
    </row>
    <row r="5" spans="1:3" x14ac:dyDescent="0.4">
      <c r="A5" s="86">
        <v>3</v>
      </c>
      <c r="B5" s="88" t="s">
        <v>423</v>
      </c>
      <c r="C5" s="89" t="s">
        <v>37</v>
      </c>
    </row>
    <row r="6" spans="1:3" x14ac:dyDescent="0.4">
      <c r="A6" s="86">
        <v>4</v>
      </c>
      <c r="B6" s="88" t="s">
        <v>420</v>
      </c>
      <c r="C6" s="89" t="s">
        <v>37</v>
      </c>
    </row>
    <row r="7" spans="1:3" x14ac:dyDescent="0.4">
      <c r="A7" s="86">
        <v>5</v>
      </c>
      <c r="B7" s="88" t="s">
        <v>421</v>
      </c>
      <c r="C7" s="89" t="s">
        <v>37</v>
      </c>
    </row>
    <row r="8" spans="1:3" x14ac:dyDescent="0.4">
      <c r="A8" s="86">
        <v>6</v>
      </c>
      <c r="B8" s="88" t="s">
        <v>422</v>
      </c>
      <c r="C8" s="89" t="s">
        <v>37</v>
      </c>
    </row>
    <row r="9" spans="1:3" x14ac:dyDescent="0.4">
      <c r="A9" s="86">
        <v>7</v>
      </c>
      <c r="B9" s="88" t="s">
        <v>283</v>
      </c>
      <c r="C9" s="88" t="s">
        <v>37</v>
      </c>
    </row>
    <row r="10" spans="1:3" x14ac:dyDescent="0.4">
      <c r="A10" s="86">
        <v>8</v>
      </c>
      <c r="B10" s="88" t="s">
        <v>280</v>
      </c>
      <c r="C10" s="88" t="s">
        <v>37</v>
      </c>
    </row>
    <row r="11" spans="1:3" x14ac:dyDescent="0.4">
      <c r="A11" s="86">
        <v>9</v>
      </c>
      <c r="B11" s="88" t="s">
        <v>289</v>
      </c>
      <c r="C11" s="89"/>
    </row>
    <row r="12" spans="1:3" x14ac:dyDescent="0.4">
      <c r="A12" s="86">
        <v>10</v>
      </c>
      <c r="B12" s="88" t="s">
        <v>288</v>
      </c>
      <c r="C12" s="89"/>
    </row>
    <row r="13" spans="1:3" x14ac:dyDescent="0.4">
      <c r="A13" s="86">
        <v>11</v>
      </c>
      <c r="B13" s="88" t="s">
        <v>287</v>
      </c>
      <c r="C13" s="89"/>
    </row>
    <row r="14" spans="1:3" x14ac:dyDescent="0.4">
      <c r="A14" s="86">
        <v>12</v>
      </c>
      <c r="B14" s="88" t="s">
        <v>286</v>
      </c>
      <c r="C14" s="89"/>
    </row>
    <row r="15" spans="1:3" x14ac:dyDescent="0.4">
      <c r="A15" s="86">
        <v>13</v>
      </c>
      <c r="B15" s="88" t="s">
        <v>285</v>
      </c>
      <c r="C15" s="89"/>
    </row>
    <row r="16" spans="1:3" x14ac:dyDescent="0.4">
      <c r="A16" s="86">
        <v>14</v>
      </c>
      <c r="B16" s="88" t="s">
        <v>284</v>
      </c>
      <c r="C16" s="89"/>
    </row>
    <row r="17" spans="1:3" ht="28" x14ac:dyDescent="0.4">
      <c r="A17" s="86">
        <v>15</v>
      </c>
      <c r="B17" s="88" t="s">
        <v>281</v>
      </c>
      <c r="C17" s="88"/>
    </row>
    <row r="18" spans="1:3" x14ac:dyDescent="0.4">
      <c r="A18" s="86">
        <v>16</v>
      </c>
      <c r="B18" s="88" t="s">
        <v>279</v>
      </c>
      <c r="C18" s="88"/>
    </row>
    <row r="19" spans="1:3" x14ac:dyDescent="0.4">
      <c r="A19" s="86">
        <v>17</v>
      </c>
      <c r="B19" s="88" t="s">
        <v>278</v>
      </c>
      <c r="C19" s="88"/>
    </row>
    <row r="20" spans="1:3" ht="25.35" x14ac:dyDescent="0.4">
      <c r="A20" s="86">
        <v>18</v>
      </c>
      <c r="B20" s="88" t="s">
        <v>318</v>
      </c>
      <c r="C20" s="89"/>
    </row>
    <row r="21" spans="1:3" x14ac:dyDescent="0.4">
      <c r="A21" s="86">
        <v>19</v>
      </c>
      <c r="B21" s="88" t="s">
        <v>455</v>
      </c>
      <c r="C21" s="89"/>
    </row>
    <row r="22" spans="1:3" x14ac:dyDescent="0.4">
      <c r="A22" s="86">
        <v>20</v>
      </c>
      <c r="B22" s="88" t="s">
        <v>6</v>
      </c>
      <c r="C22" s="87"/>
    </row>
    <row r="23" spans="1:3" x14ac:dyDescent="0.4">
      <c r="A23" s="86">
        <v>21</v>
      </c>
      <c r="B23" s="85"/>
      <c r="C23" s="84"/>
    </row>
  </sheetData>
  <sortState xmlns:xlrd2="http://schemas.microsoft.com/office/spreadsheetml/2017/richdata2" ref="B3:C10">
    <sortCondition ref="B3:B10"/>
  </sortState>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84EBD-1CF8-48BF-86B3-E002DF3AFCAD}">
  <dimension ref="A1"/>
  <sheetViews>
    <sheetView workbookViewId="0"/>
  </sheetViews>
  <sheetFormatPr baseColWidth="10" defaultColWidth="11.41015625" defaultRowHeight="14" x14ac:dyDescent="0.45"/>
  <cols>
    <col min="1" max="16384" width="11.41015625" style="127"/>
  </cols>
  <sheetData/>
  <sheetProtection algorithmName="SHA-512" hashValue="/mQwgrW1agx4NYrQN8ghavrygX0Ri1y2HOp8nbMYaOb9FDu4mF50P607ohpePeKzE7NmN1/yXCvjQ2438BWdSA==" saltValue="sv57HjzqbaAkGxWtGk2iqA=="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25"/>
  <sheetViews>
    <sheetView workbookViewId="0">
      <selection activeCell="A2" sqref="A2:G2"/>
    </sheetView>
  </sheetViews>
  <sheetFormatPr baseColWidth="10" defaultColWidth="11.41015625" defaultRowHeight="12.7" x14ac:dyDescent="0.4"/>
  <cols>
    <col min="1" max="1" width="13.1171875" style="35" customWidth="1"/>
    <col min="2" max="2" width="55.1171875" style="35" customWidth="1"/>
    <col min="3" max="16384" width="11.41015625" style="35"/>
  </cols>
  <sheetData>
    <row r="1" spans="1:3" ht="13" thickBot="1" x14ac:dyDescent="0.45">
      <c r="A1" s="42" t="s">
        <v>78</v>
      </c>
      <c r="B1" s="43">
        <v>23</v>
      </c>
      <c r="C1" s="42">
        <f>MAX($A$3:$A$25)-1</f>
        <v>22</v>
      </c>
    </row>
    <row r="2" spans="1:3" ht="13" thickTop="1" x14ac:dyDescent="0.4">
      <c r="A2" s="44" t="s">
        <v>33</v>
      </c>
      <c r="B2" s="44" t="s">
        <v>34</v>
      </c>
      <c r="C2" s="42" t="s">
        <v>36</v>
      </c>
    </row>
    <row r="3" spans="1:3" ht="15.35" x14ac:dyDescent="0.5">
      <c r="A3" s="46">
        <v>1</v>
      </c>
      <c r="B3" s="40" t="s">
        <v>424</v>
      </c>
      <c r="C3" s="47" t="s">
        <v>37</v>
      </c>
    </row>
    <row r="4" spans="1:3" ht="15.35" x14ac:dyDescent="0.5">
      <c r="A4" s="46">
        <v>2</v>
      </c>
      <c r="B4" s="40" t="s">
        <v>99</v>
      </c>
      <c r="C4" s="47"/>
    </row>
    <row r="5" spans="1:3" ht="15.35" x14ac:dyDescent="0.5">
      <c r="A5" s="46">
        <v>3</v>
      </c>
      <c r="B5" s="40" t="s">
        <v>100</v>
      </c>
      <c r="C5" s="48"/>
    </row>
    <row r="6" spans="1:3" ht="14" x14ac:dyDescent="0.45">
      <c r="A6" s="46">
        <v>4</v>
      </c>
      <c r="B6" s="40" t="s">
        <v>302</v>
      </c>
      <c r="C6" s="49" t="s">
        <v>37</v>
      </c>
    </row>
    <row r="7" spans="1:3" ht="15.35" x14ac:dyDescent="0.5">
      <c r="A7" s="46">
        <v>5</v>
      </c>
      <c r="B7" s="40" t="s">
        <v>299</v>
      </c>
      <c r="C7" s="48" t="s">
        <v>37</v>
      </c>
    </row>
    <row r="8" spans="1:3" ht="14" x14ac:dyDescent="0.45">
      <c r="A8" s="46">
        <v>6</v>
      </c>
      <c r="B8" s="40" t="s">
        <v>305</v>
      </c>
      <c r="C8" s="49" t="s">
        <v>37</v>
      </c>
    </row>
    <row r="9" spans="1:3" ht="14" x14ac:dyDescent="0.45">
      <c r="A9" s="46">
        <v>7</v>
      </c>
      <c r="B9" s="40" t="s">
        <v>301</v>
      </c>
      <c r="C9" s="49" t="s">
        <v>37</v>
      </c>
    </row>
    <row r="10" spans="1:3" ht="15.35" x14ac:dyDescent="0.5">
      <c r="A10" s="46">
        <v>8</v>
      </c>
      <c r="B10" s="40" t="s">
        <v>425</v>
      </c>
      <c r="C10" s="48" t="s">
        <v>37</v>
      </c>
    </row>
    <row r="11" spans="1:3" ht="14" x14ac:dyDescent="0.45">
      <c r="A11" s="46">
        <v>9</v>
      </c>
      <c r="B11" s="40" t="s">
        <v>304</v>
      </c>
      <c r="C11" s="49" t="s">
        <v>37</v>
      </c>
    </row>
    <row r="12" spans="1:3" ht="14" x14ac:dyDescent="0.45">
      <c r="A12" s="46">
        <v>10</v>
      </c>
      <c r="B12" s="40" t="s">
        <v>398</v>
      </c>
      <c r="C12" s="49" t="s">
        <v>37</v>
      </c>
    </row>
    <row r="13" spans="1:3" ht="14" x14ac:dyDescent="0.45">
      <c r="A13" s="46">
        <v>11</v>
      </c>
      <c r="B13" s="40" t="s">
        <v>307</v>
      </c>
      <c r="C13" s="49" t="s">
        <v>37</v>
      </c>
    </row>
    <row r="14" spans="1:3" ht="14" x14ac:dyDescent="0.45">
      <c r="A14" s="46">
        <v>12</v>
      </c>
      <c r="B14" s="40" t="s">
        <v>306</v>
      </c>
      <c r="C14" s="49" t="s">
        <v>37</v>
      </c>
    </row>
    <row r="15" spans="1:3" ht="14" x14ac:dyDescent="0.45">
      <c r="A15" s="46">
        <v>13</v>
      </c>
      <c r="B15" s="40" t="s">
        <v>399</v>
      </c>
      <c r="C15" s="49" t="s">
        <v>37</v>
      </c>
    </row>
    <row r="16" spans="1:3" ht="14" x14ac:dyDescent="0.45">
      <c r="A16" s="46">
        <v>14</v>
      </c>
      <c r="B16" s="113" t="s">
        <v>401</v>
      </c>
      <c r="C16" s="49" t="s">
        <v>37</v>
      </c>
    </row>
    <row r="17" spans="1:3" ht="14" x14ac:dyDescent="0.45">
      <c r="A17" s="46">
        <v>15</v>
      </c>
      <c r="B17" s="40" t="s">
        <v>300</v>
      </c>
      <c r="C17" s="49" t="s">
        <v>37</v>
      </c>
    </row>
    <row r="18" spans="1:3" ht="15.35" x14ac:dyDescent="0.5">
      <c r="A18" s="46">
        <v>16</v>
      </c>
      <c r="B18" s="40" t="s">
        <v>298</v>
      </c>
      <c r="C18" s="48" t="s">
        <v>37</v>
      </c>
    </row>
    <row r="19" spans="1:3" ht="14" x14ac:dyDescent="0.45">
      <c r="A19" s="46">
        <v>17</v>
      </c>
      <c r="B19" s="40" t="s">
        <v>303</v>
      </c>
      <c r="C19" s="49" t="s">
        <v>37</v>
      </c>
    </row>
    <row r="20" spans="1:3" ht="14" x14ac:dyDescent="0.45">
      <c r="A20" s="46">
        <v>18</v>
      </c>
      <c r="B20" s="40" t="s">
        <v>319</v>
      </c>
      <c r="C20" s="49"/>
    </row>
    <row r="21" spans="1:3" ht="25.35" x14ac:dyDescent="0.45">
      <c r="A21" s="46">
        <v>19</v>
      </c>
      <c r="B21" s="113" t="s">
        <v>375</v>
      </c>
      <c r="C21" s="49"/>
    </row>
    <row r="22" spans="1:3" ht="14" x14ac:dyDescent="0.45">
      <c r="A22" s="46">
        <v>20</v>
      </c>
      <c r="B22" s="113" t="s">
        <v>400</v>
      </c>
      <c r="C22" s="49"/>
    </row>
    <row r="23" spans="1:3" ht="14" x14ac:dyDescent="0.45">
      <c r="A23" s="46">
        <v>21</v>
      </c>
      <c r="B23" s="113" t="s">
        <v>443</v>
      </c>
      <c r="C23" s="49"/>
    </row>
    <row r="24" spans="1:3" ht="14" x14ac:dyDescent="0.45">
      <c r="A24" s="46">
        <v>22</v>
      </c>
      <c r="B24" s="40" t="s">
        <v>6</v>
      </c>
      <c r="C24" s="50"/>
    </row>
    <row r="25" spans="1:3" ht="14" x14ac:dyDescent="0.4">
      <c r="A25" s="46">
        <v>23</v>
      </c>
      <c r="B25" s="40"/>
      <c r="C25" s="42"/>
    </row>
  </sheetData>
  <sortState xmlns:xlrd2="http://schemas.microsoft.com/office/spreadsheetml/2017/richdata2" ref="B6:C19">
    <sortCondition ref="B6:B19"/>
  </sortState>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88"/>
  <sheetViews>
    <sheetView workbookViewId="0">
      <pane xSplit="1" ySplit="1" topLeftCell="B34" activePane="bottomRight" state="frozen"/>
      <selection activeCell="A2" sqref="A2:G2"/>
      <selection pane="topRight" activeCell="A2" sqref="A2:G2"/>
      <selection pane="bottomLeft" activeCell="A2" sqref="A2:G2"/>
      <selection pane="bottomRight" activeCell="A2" sqref="A2:G2"/>
    </sheetView>
  </sheetViews>
  <sheetFormatPr baseColWidth="10" defaultRowHeight="14" x14ac:dyDescent="0.45"/>
  <cols>
    <col min="1" max="1" width="16.41015625" bestFit="1" customWidth="1"/>
    <col min="2" max="2" width="54.41015625" bestFit="1" customWidth="1"/>
    <col min="3" max="4" width="6.64453125" style="63" customWidth="1"/>
  </cols>
  <sheetData>
    <row r="1" spans="1:4" x14ac:dyDescent="0.45">
      <c r="A1" s="37" t="s">
        <v>161</v>
      </c>
      <c r="B1" s="37" t="s">
        <v>162</v>
      </c>
      <c r="C1" s="60"/>
      <c r="D1" s="60" t="s">
        <v>162</v>
      </c>
    </row>
    <row r="2" spans="1:4" x14ac:dyDescent="0.45">
      <c r="A2" s="28" t="s">
        <v>163</v>
      </c>
      <c r="B2" s="61">
        <v>8</v>
      </c>
      <c r="C2" s="62"/>
      <c r="D2" s="63">
        <f>MAX(A3:A10)-1</f>
        <v>7</v>
      </c>
    </row>
    <row r="3" spans="1:4" x14ac:dyDescent="0.45">
      <c r="A3">
        <v>1</v>
      </c>
      <c r="B3" t="s">
        <v>164</v>
      </c>
    </row>
    <row r="4" spans="1:4" x14ac:dyDescent="0.45">
      <c r="A4">
        <v>2</v>
      </c>
      <c r="B4" t="s">
        <v>165</v>
      </c>
    </row>
    <row r="5" spans="1:4" x14ac:dyDescent="0.45">
      <c r="A5">
        <v>3</v>
      </c>
      <c r="B5" t="s">
        <v>166</v>
      </c>
    </row>
    <row r="6" spans="1:4" x14ac:dyDescent="0.45">
      <c r="A6">
        <v>4</v>
      </c>
      <c r="B6" t="s">
        <v>167</v>
      </c>
    </row>
    <row r="7" spans="1:4" x14ac:dyDescent="0.45">
      <c r="A7">
        <v>5</v>
      </c>
      <c r="B7" t="s">
        <v>168</v>
      </c>
    </row>
    <row r="8" spans="1:4" x14ac:dyDescent="0.45">
      <c r="A8">
        <v>6</v>
      </c>
      <c r="B8" t="s">
        <v>169</v>
      </c>
    </row>
    <row r="9" spans="1:4" x14ac:dyDescent="0.45">
      <c r="A9">
        <v>7</v>
      </c>
      <c r="B9" t="s">
        <v>170</v>
      </c>
    </row>
    <row r="10" spans="1:4" x14ac:dyDescent="0.45">
      <c r="A10">
        <v>8</v>
      </c>
    </row>
    <row r="13" spans="1:4" x14ac:dyDescent="0.45">
      <c r="A13" s="28" t="s">
        <v>171</v>
      </c>
      <c r="B13" s="61">
        <v>13</v>
      </c>
      <c r="C13" s="62"/>
      <c r="D13" s="63">
        <f>MAX(A14:A26)-1</f>
        <v>12</v>
      </c>
    </row>
    <row r="14" spans="1:4" x14ac:dyDescent="0.45">
      <c r="A14">
        <v>1</v>
      </c>
      <c r="B14" t="s">
        <v>172</v>
      </c>
    </row>
    <row r="15" spans="1:4" x14ac:dyDescent="0.45">
      <c r="A15">
        <v>2</v>
      </c>
      <c r="B15" t="s">
        <v>173</v>
      </c>
    </row>
    <row r="16" spans="1:4" x14ac:dyDescent="0.45">
      <c r="A16">
        <v>3</v>
      </c>
      <c r="B16" t="s">
        <v>174</v>
      </c>
    </row>
    <row r="17" spans="1:4" x14ac:dyDescent="0.45">
      <c r="A17">
        <v>4</v>
      </c>
      <c r="B17" t="s">
        <v>175</v>
      </c>
    </row>
    <row r="18" spans="1:4" x14ac:dyDescent="0.45">
      <c r="A18">
        <v>5</v>
      </c>
      <c r="B18" t="s">
        <v>176</v>
      </c>
    </row>
    <row r="19" spans="1:4" x14ac:dyDescent="0.45">
      <c r="A19">
        <v>6</v>
      </c>
      <c r="B19" t="s">
        <v>177</v>
      </c>
    </row>
    <row r="20" spans="1:4" x14ac:dyDescent="0.45">
      <c r="A20">
        <v>7</v>
      </c>
      <c r="B20" t="s">
        <v>178</v>
      </c>
    </row>
    <row r="21" spans="1:4" x14ac:dyDescent="0.45">
      <c r="A21">
        <v>8</v>
      </c>
      <c r="B21" t="s">
        <v>179</v>
      </c>
    </row>
    <row r="22" spans="1:4" x14ac:dyDescent="0.45">
      <c r="A22">
        <v>9</v>
      </c>
      <c r="B22" t="s">
        <v>180</v>
      </c>
    </row>
    <row r="23" spans="1:4" x14ac:dyDescent="0.45">
      <c r="A23">
        <v>10</v>
      </c>
      <c r="B23" t="s">
        <v>181</v>
      </c>
    </row>
    <row r="24" spans="1:4" x14ac:dyDescent="0.45">
      <c r="A24">
        <v>11</v>
      </c>
      <c r="B24" t="s">
        <v>182</v>
      </c>
    </row>
    <row r="25" spans="1:4" x14ac:dyDescent="0.45">
      <c r="A25">
        <v>12</v>
      </c>
      <c r="B25" t="s">
        <v>183</v>
      </c>
    </row>
    <row r="26" spans="1:4" x14ac:dyDescent="0.45">
      <c r="A26">
        <v>13</v>
      </c>
    </row>
    <row r="29" spans="1:4" x14ac:dyDescent="0.45">
      <c r="A29" t="s">
        <v>184</v>
      </c>
      <c r="B29" s="61">
        <v>8</v>
      </c>
      <c r="C29" s="62"/>
      <c r="D29" s="62">
        <f>MAX(A30:A37)-1</f>
        <v>7</v>
      </c>
    </row>
    <row r="30" spans="1:4" x14ac:dyDescent="0.45">
      <c r="A30" s="64">
        <v>1</v>
      </c>
      <c r="B30" s="64" t="s">
        <v>185</v>
      </c>
    </row>
    <row r="31" spans="1:4" ht="16" x14ac:dyDescent="0.6">
      <c r="A31" s="64">
        <v>2</v>
      </c>
      <c r="B31" s="64" t="s">
        <v>210</v>
      </c>
    </row>
    <row r="32" spans="1:4" ht="16" x14ac:dyDescent="0.6">
      <c r="A32" s="64">
        <v>3</v>
      </c>
      <c r="B32" s="64" t="s">
        <v>211</v>
      </c>
    </row>
    <row r="33" spans="1:4" x14ac:dyDescent="0.45">
      <c r="A33" s="64">
        <v>4</v>
      </c>
      <c r="B33" s="64" t="s">
        <v>186</v>
      </c>
    </row>
    <row r="34" spans="1:4" ht="16" x14ac:dyDescent="0.6">
      <c r="A34" s="64">
        <v>5</v>
      </c>
      <c r="B34" s="64" t="s">
        <v>214</v>
      </c>
    </row>
    <row r="35" spans="1:4" ht="16" x14ac:dyDescent="0.6">
      <c r="A35" s="64">
        <v>6</v>
      </c>
      <c r="B35" s="64" t="s">
        <v>215</v>
      </c>
    </row>
    <row r="36" spans="1:4" x14ac:dyDescent="0.45">
      <c r="A36" s="64">
        <v>7</v>
      </c>
      <c r="B36" s="64" t="s">
        <v>187</v>
      </c>
    </row>
    <row r="37" spans="1:4" x14ac:dyDescent="0.45">
      <c r="A37" s="64">
        <v>8</v>
      </c>
      <c r="B37" s="64"/>
    </row>
    <row r="40" spans="1:4" x14ac:dyDescent="0.45">
      <c r="A40" t="s">
        <v>188</v>
      </c>
      <c r="B40" s="61">
        <v>4</v>
      </c>
      <c r="C40" s="62"/>
      <c r="D40" s="63">
        <f>MAX(A41:A44)-1</f>
        <v>3</v>
      </c>
    </row>
    <row r="41" spans="1:4" ht="16" x14ac:dyDescent="0.6">
      <c r="A41">
        <v>1</v>
      </c>
      <c r="B41" t="s">
        <v>212</v>
      </c>
    </row>
    <row r="42" spans="1:4" x14ac:dyDescent="0.45">
      <c r="A42">
        <v>2</v>
      </c>
      <c r="B42" t="s">
        <v>189</v>
      </c>
    </row>
    <row r="43" spans="1:4" x14ac:dyDescent="0.45">
      <c r="A43">
        <v>3</v>
      </c>
      <c r="B43" t="s">
        <v>190</v>
      </c>
    </row>
    <row r="44" spans="1:4" x14ac:dyDescent="0.45">
      <c r="A44">
        <v>4</v>
      </c>
    </row>
    <row r="47" spans="1:4" x14ac:dyDescent="0.45">
      <c r="A47" s="28" t="s">
        <v>191</v>
      </c>
      <c r="B47" s="61">
        <v>11</v>
      </c>
      <c r="C47" s="62"/>
      <c r="D47" s="63">
        <f>MAX(A48:A58)-1</f>
        <v>10</v>
      </c>
    </row>
    <row r="48" spans="1:4" x14ac:dyDescent="0.45">
      <c r="A48">
        <v>1</v>
      </c>
      <c r="B48" t="s">
        <v>192</v>
      </c>
    </row>
    <row r="49" spans="1:4" x14ac:dyDescent="0.45">
      <c r="A49">
        <v>2</v>
      </c>
      <c r="B49" t="s">
        <v>193</v>
      </c>
    </row>
    <row r="50" spans="1:4" x14ac:dyDescent="0.45">
      <c r="A50">
        <v>3</v>
      </c>
      <c r="B50" t="s">
        <v>321</v>
      </c>
    </row>
    <row r="51" spans="1:4" x14ac:dyDescent="0.45">
      <c r="A51">
        <v>4</v>
      </c>
      <c r="B51" t="s">
        <v>194</v>
      </c>
    </row>
    <row r="52" spans="1:4" x14ac:dyDescent="0.45">
      <c r="A52">
        <v>5</v>
      </c>
      <c r="B52" t="s">
        <v>195</v>
      </c>
    </row>
    <row r="53" spans="1:4" x14ac:dyDescent="0.45">
      <c r="A53">
        <v>6</v>
      </c>
      <c r="B53" t="s">
        <v>196</v>
      </c>
    </row>
    <row r="54" spans="1:4" x14ac:dyDescent="0.45">
      <c r="A54">
        <v>7</v>
      </c>
      <c r="B54" s="37" t="s">
        <v>274</v>
      </c>
    </row>
    <row r="55" spans="1:4" x14ac:dyDescent="0.45">
      <c r="A55">
        <v>8</v>
      </c>
      <c r="B55" s="37" t="s">
        <v>312</v>
      </c>
    </row>
    <row r="56" spans="1:4" x14ac:dyDescent="0.45">
      <c r="A56">
        <v>9</v>
      </c>
      <c r="B56" s="37" t="s">
        <v>391</v>
      </c>
    </row>
    <row r="57" spans="1:4" x14ac:dyDescent="0.45">
      <c r="A57">
        <v>10</v>
      </c>
      <c r="B57" t="s">
        <v>6</v>
      </c>
    </row>
    <row r="58" spans="1:4" x14ac:dyDescent="0.45">
      <c r="A58">
        <v>11</v>
      </c>
    </row>
    <row r="61" spans="1:4" x14ac:dyDescent="0.45">
      <c r="A61" t="s">
        <v>197</v>
      </c>
      <c r="B61" s="61">
        <v>27</v>
      </c>
      <c r="C61" s="62"/>
      <c r="D61" s="63">
        <f>MAX(A62:A88)-1</f>
        <v>26</v>
      </c>
    </row>
    <row r="62" spans="1:4" x14ac:dyDescent="0.45">
      <c r="A62">
        <v>1</v>
      </c>
      <c r="B62" s="37" t="s">
        <v>426</v>
      </c>
      <c r="C62" s="63" t="s">
        <v>37</v>
      </c>
    </row>
    <row r="63" spans="1:4" x14ac:dyDescent="0.45">
      <c r="A63">
        <v>2</v>
      </c>
      <c r="B63" s="37" t="s">
        <v>310</v>
      </c>
      <c r="C63" s="60" t="s">
        <v>37</v>
      </c>
    </row>
    <row r="64" spans="1:4" x14ac:dyDescent="0.45">
      <c r="A64">
        <v>3</v>
      </c>
      <c r="B64" s="37" t="s">
        <v>427</v>
      </c>
      <c r="C64" s="63" t="s">
        <v>37</v>
      </c>
    </row>
    <row r="65" spans="1:3" x14ac:dyDescent="0.45">
      <c r="A65">
        <v>4</v>
      </c>
      <c r="B65" s="37" t="s">
        <v>430</v>
      </c>
    </row>
    <row r="66" spans="1:3" x14ac:dyDescent="0.45">
      <c r="A66">
        <v>5</v>
      </c>
      <c r="B66" t="s">
        <v>428</v>
      </c>
      <c r="C66" s="63" t="s">
        <v>37</v>
      </c>
    </row>
    <row r="67" spans="1:3" x14ac:dyDescent="0.45">
      <c r="A67">
        <v>6</v>
      </c>
      <c r="B67" t="s">
        <v>429</v>
      </c>
      <c r="C67" s="63" t="s">
        <v>37</v>
      </c>
    </row>
    <row r="68" spans="1:3" x14ac:dyDescent="0.45">
      <c r="A68">
        <v>7</v>
      </c>
      <c r="B68" t="s">
        <v>198</v>
      </c>
    </row>
    <row r="69" spans="1:3" x14ac:dyDescent="0.45">
      <c r="A69">
        <v>8</v>
      </c>
      <c r="B69" t="s">
        <v>199</v>
      </c>
    </row>
    <row r="70" spans="1:3" x14ac:dyDescent="0.45">
      <c r="A70">
        <v>9</v>
      </c>
      <c r="B70" t="s">
        <v>200</v>
      </c>
    </row>
    <row r="71" spans="1:3" x14ac:dyDescent="0.45">
      <c r="A71">
        <v>10</v>
      </c>
      <c r="B71" t="s">
        <v>201</v>
      </c>
    </row>
    <row r="72" spans="1:3" x14ac:dyDescent="0.45">
      <c r="A72">
        <v>11</v>
      </c>
      <c r="B72" t="s">
        <v>202</v>
      </c>
    </row>
    <row r="73" spans="1:3" x14ac:dyDescent="0.45">
      <c r="A73">
        <v>12</v>
      </c>
      <c r="B73" t="s">
        <v>203</v>
      </c>
    </row>
    <row r="74" spans="1:3" x14ac:dyDescent="0.45">
      <c r="A74">
        <v>13</v>
      </c>
      <c r="B74" t="s">
        <v>204</v>
      </c>
    </row>
    <row r="75" spans="1:3" x14ac:dyDescent="0.45">
      <c r="A75">
        <v>14</v>
      </c>
      <c r="B75" t="s">
        <v>205</v>
      </c>
    </row>
    <row r="76" spans="1:3" x14ac:dyDescent="0.45">
      <c r="A76">
        <v>15</v>
      </c>
      <c r="B76" t="s">
        <v>206</v>
      </c>
    </row>
    <row r="77" spans="1:3" x14ac:dyDescent="0.45">
      <c r="A77">
        <v>16</v>
      </c>
      <c r="B77" t="s">
        <v>207</v>
      </c>
    </row>
    <row r="78" spans="1:3" x14ac:dyDescent="0.45">
      <c r="A78">
        <v>17</v>
      </c>
      <c r="B78" t="s">
        <v>208</v>
      </c>
    </row>
    <row r="79" spans="1:3" x14ac:dyDescent="0.45">
      <c r="A79">
        <v>18</v>
      </c>
      <c r="B79" t="s">
        <v>209</v>
      </c>
      <c r="C79" s="63" t="s">
        <v>37</v>
      </c>
    </row>
    <row r="80" spans="1:3" x14ac:dyDescent="0.45">
      <c r="A80">
        <v>19</v>
      </c>
      <c r="B80" s="37" t="s">
        <v>311</v>
      </c>
      <c r="C80" s="60"/>
    </row>
    <row r="81" spans="1:3" x14ac:dyDescent="0.45">
      <c r="A81">
        <v>20</v>
      </c>
      <c r="B81" s="37" t="s">
        <v>436</v>
      </c>
      <c r="C81" s="60"/>
    </row>
    <row r="82" spans="1:3" x14ac:dyDescent="0.45">
      <c r="A82">
        <v>21</v>
      </c>
      <c r="B82" s="37" t="s">
        <v>320</v>
      </c>
      <c r="C82" s="60"/>
    </row>
    <row r="83" spans="1:3" x14ac:dyDescent="0.45">
      <c r="A83">
        <v>22</v>
      </c>
      <c r="B83" s="37" t="s">
        <v>437</v>
      </c>
      <c r="C83" s="60"/>
    </row>
    <row r="84" spans="1:3" x14ac:dyDescent="0.45">
      <c r="A84">
        <v>23</v>
      </c>
      <c r="B84" s="37" t="s">
        <v>390</v>
      </c>
      <c r="C84" s="60"/>
    </row>
    <row r="85" spans="1:3" x14ac:dyDescent="0.45">
      <c r="A85">
        <v>24</v>
      </c>
      <c r="B85" s="37" t="s">
        <v>453</v>
      </c>
      <c r="C85" s="60"/>
    </row>
    <row r="86" spans="1:3" x14ac:dyDescent="0.45">
      <c r="A86">
        <v>25</v>
      </c>
      <c r="B86" s="37" t="s">
        <v>454</v>
      </c>
      <c r="C86" s="60"/>
    </row>
    <row r="87" spans="1:3" x14ac:dyDescent="0.45">
      <c r="A87">
        <v>26</v>
      </c>
      <c r="B87" t="s">
        <v>6</v>
      </c>
    </row>
    <row r="88" spans="1:3" x14ac:dyDescent="0.45">
      <c r="A88">
        <v>27</v>
      </c>
    </row>
  </sheetData>
  <sortState xmlns:xlrd2="http://schemas.microsoft.com/office/spreadsheetml/2017/richdata2" ref="B62:C67">
    <sortCondition ref="B62:B67"/>
  </sortState>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36"/>
  <sheetViews>
    <sheetView workbookViewId="0">
      <selection activeCell="A2" sqref="A2:G2"/>
    </sheetView>
  </sheetViews>
  <sheetFormatPr baseColWidth="10" defaultColWidth="11.41015625" defaultRowHeight="12.7" x14ac:dyDescent="0.4"/>
  <cols>
    <col min="1" max="1" width="11.64453125" style="35" customWidth="1"/>
    <col min="2" max="2" width="56.64453125" style="35" customWidth="1"/>
    <col min="3" max="16384" width="11.41015625" style="35"/>
  </cols>
  <sheetData>
    <row r="1" spans="1:3" ht="13" thickBot="1" x14ac:dyDescent="0.45">
      <c r="A1" s="42" t="s">
        <v>80</v>
      </c>
      <c r="B1" s="43">
        <v>19</v>
      </c>
      <c r="C1" s="42">
        <f>MAX($A$3:$A$21)-1</f>
        <v>18</v>
      </c>
    </row>
    <row r="2" spans="1:3" ht="13" thickTop="1" x14ac:dyDescent="0.4">
      <c r="A2" s="44" t="s">
        <v>33</v>
      </c>
      <c r="B2" s="44" t="s">
        <v>34</v>
      </c>
      <c r="C2" s="42" t="s">
        <v>35</v>
      </c>
    </row>
    <row r="3" spans="1:3" ht="15.35" x14ac:dyDescent="0.5">
      <c r="A3" s="46">
        <v>1</v>
      </c>
      <c r="B3" s="40" t="s">
        <v>122</v>
      </c>
      <c r="C3" s="48"/>
    </row>
    <row r="4" spans="1:3" ht="15.35" x14ac:dyDescent="0.5">
      <c r="A4" s="46">
        <v>2</v>
      </c>
      <c r="B4" s="40" t="s">
        <v>123</v>
      </c>
      <c r="C4" s="139">
        <v>1</v>
      </c>
    </row>
    <row r="5" spans="1:3" ht="15.35" x14ac:dyDescent="0.5">
      <c r="A5" s="46">
        <v>3</v>
      </c>
      <c r="B5" s="40" t="s">
        <v>117</v>
      </c>
      <c r="C5" s="47"/>
    </row>
    <row r="6" spans="1:3" ht="15.35" x14ac:dyDescent="0.5">
      <c r="A6" s="46">
        <v>4</v>
      </c>
      <c r="B6" s="40" t="s">
        <v>97</v>
      </c>
      <c r="C6" s="139">
        <v>1</v>
      </c>
    </row>
    <row r="7" spans="1:3" ht="15.35" x14ac:dyDescent="0.5">
      <c r="A7" s="46">
        <v>5</v>
      </c>
      <c r="B7" s="40" t="s">
        <v>308</v>
      </c>
      <c r="C7" s="48"/>
    </row>
    <row r="8" spans="1:3" ht="15.35" x14ac:dyDescent="0.5">
      <c r="A8" s="46">
        <v>6</v>
      </c>
      <c r="B8" s="40" t="s">
        <v>309</v>
      </c>
      <c r="C8" s="139">
        <v>1</v>
      </c>
    </row>
    <row r="9" spans="1:3" ht="15.35" x14ac:dyDescent="0.5">
      <c r="A9" s="46">
        <v>7</v>
      </c>
      <c r="B9" s="40" t="s">
        <v>438</v>
      </c>
      <c r="C9" s="48"/>
    </row>
    <row r="10" spans="1:3" ht="15.35" x14ac:dyDescent="0.5">
      <c r="A10" s="46">
        <v>8</v>
      </c>
      <c r="B10" s="40" t="s">
        <v>439</v>
      </c>
      <c r="C10" s="139">
        <v>1</v>
      </c>
    </row>
    <row r="11" spans="1:3" ht="15.35" x14ac:dyDescent="0.5">
      <c r="A11" s="46">
        <v>9</v>
      </c>
      <c r="B11" s="40" t="s">
        <v>120</v>
      </c>
      <c r="C11" s="48"/>
    </row>
    <row r="12" spans="1:3" ht="15.35" x14ac:dyDescent="0.5">
      <c r="A12" s="46">
        <v>10</v>
      </c>
      <c r="B12" s="40" t="s">
        <v>121</v>
      </c>
      <c r="C12" s="139">
        <v>1</v>
      </c>
    </row>
    <row r="13" spans="1:3" ht="15.35" x14ac:dyDescent="0.5">
      <c r="A13" s="46">
        <v>11</v>
      </c>
      <c r="B13" s="40" t="s">
        <v>148</v>
      </c>
      <c r="C13" s="48"/>
    </row>
    <row r="14" spans="1:3" ht="15.35" x14ac:dyDescent="0.5">
      <c r="A14" s="46">
        <v>12</v>
      </c>
      <c r="B14" s="40" t="s">
        <v>149</v>
      </c>
      <c r="C14" s="139">
        <v>1</v>
      </c>
    </row>
    <row r="15" spans="1:3" ht="15.35" x14ac:dyDescent="0.5">
      <c r="A15" s="46">
        <v>13</v>
      </c>
      <c r="B15" s="40" t="s">
        <v>118</v>
      </c>
      <c r="C15" s="48"/>
    </row>
    <row r="16" spans="1:3" ht="15.35" x14ac:dyDescent="0.5">
      <c r="A16" s="46">
        <v>14</v>
      </c>
      <c r="B16" s="40" t="s">
        <v>119</v>
      </c>
      <c r="C16" s="139">
        <v>1</v>
      </c>
    </row>
    <row r="17" spans="1:4" ht="15.35" x14ac:dyDescent="0.5">
      <c r="A17" s="46">
        <v>15</v>
      </c>
      <c r="B17" s="40" t="s">
        <v>124</v>
      </c>
      <c r="C17" s="48"/>
    </row>
    <row r="18" spans="1:4" ht="15.35" x14ac:dyDescent="0.5">
      <c r="A18" s="46">
        <v>16</v>
      </c>
      <c r="B18" s="40" t="s">
        <v>140</v>
      </c>
      <c r="C18" s="139">
        <v>2</v>
      </c>
    </row>
    <row r="19" spans="1:4" ht="15.35" x14ac:dyDescent="0.5">
      <c r="A19" s="46">
        <v>17</v>
      </c>
      <c r="B19" s="40" t="s">
        <v>456</v>
      </c>
      <c r="C19" s="48"/>
      <c r="D19" s="139"/>
    </row>
    <row r="20" spans="1:4" ht="15.35" x14ac:dyDescent="0.5">
      <c r="A20" s="46">
        <v>18</v>
      </c>
      <c r="B20" s="40" t="s">
        <v>114</v>
      </c>
      <c r="C20" s="48"/>
    </row>
    <row r="21" spans="1:4" ht="14" x14ac:dyDescent="0.45">
      <c r="A21" s="46">
        <v>19</v>
      </c>
      <c r="B21" s="40"/>
      <c r="C21" s="49"/>
    </row>
    <row r="22" spans="1:4" ht="15.35" x14ac:dyDescent="0.5">
      <c r="A22" s="47"/>
      <c r="B22" s="49"/>
      <c r="C22" s="47"/>
    </row>
    <row r="23" spans="1:4" ht="15.35" x14ac:dyDescent="0.5">
      <c r="A23" s="47"/>
      <c r="B23" s="49"/>
      <c r="C23" s="47"/>
    </row>
    <row r="24" spans="1:4" ht="15.35" x14ac:dyDescent="0.5">
      <c r="A24" s="47"/>
      <c r="B24" s="49"/>
      <c r="C24" s="47"/>
    </row>
    <row r="25" spans="1:4" ht="14" x14ac:dyDescent="0.45">
      <c r="A25" s="49" t="s">
        <v>125</v>
      </c>
      <c r="B25" s="49">
        <v>11</v>
      </c>
      <c r="C25" s="49">
        <f>MAX($A$26:$A$36)-1</f>
        <v>10</v>
      </c>
    </row>
    <row r="26" spans="1:4" ht="14" x14ac:dyDescent="0.45">
      <c r="A26" s="49">
        <v>1</v>
      </c>
      <c r="B26" s="49" t="s">
        <v>126</v>
      </c>
      <c r="C26" s="49"/>
    </row>
    <row r="27" spans="1:4" ht="14" x14ac:dyDescent="0.45">
      <c r="A27" s="49">
        <v>2</v>
      </c>
      <c r="B27" s="49" t="s">
        <v>127</v>
      </c>
      <c r="C27" s="49"/>
    </row>
    <row r="28" spans="1:4" ht="14" x14ac:dyDescent="0.45">
      <c r="A28" s="49">
        <v>3</v>
      </c>
      <c r="B28" s="49" t="s">
        <v>128</v>
      </c>
      <c r="C28" s="49"/>
    </row>
    <row r="29" spans="1:4" ht="14" x14ac:dyDescent="0.45">
      <c r="A29" s="49">
        <v>4</v>
      </c>
      <c r="B29" s="49" t="s">
        <v>129</v>
      </c>
      <c r="C29" s="49"/>
    </row>
    <row r="30" spans="1:4" ht="14" x14ac:dyDescent="0.45">
      <c r="A30" s="49">
        <v>5</v>
      </c>
      <c r="B30" s="49" t="s">
        <v>130</v>
      </c>
      <c r="C30" s="49"/>
    </row>
    <row r="31" spans="1:4" ht="14" x14ac:dyDescent="0.45">
      <c r="A31" s="49">
        <v>6</v>
      </c>
      <c r="B31" s="49" t="s">
        <v>131</v>
      </c>
      <c r="C31" s="49"/>
    </row>
    <row r="32" spans="1:4" ht="14" x14ac:dyDescent="0.45">
      <c r="A32" s="49">
        <v>7</v>
      </c>
      <c r="B32" s="49" t="s">
        <v>132</v>
      </c>
      <c r="C32" s="49"/>
    </row>
    <row r="33" spans="1:3" ht="14" x14ac:dyDescent="0.45">
      <c r="A33" s="49">
        <v>8</v>
      </c>
      <c r="B33" s="49" t="s">
        <v>133</v>
      </c>
      <c r="C33" s="49"/>
    </row>
    <row r="34" spans="1:3" ht="14" x14ac:dyDescent="0.45">
      <c r="A34" s="49">
        <v>9</v>
      </c>
      <c r="B34" s="49" t="s">
        <v>134</v>
      </c>
      <c r="C34" s="49"/>
    </row>
    <row r="35" spans="1:3" ht="14" x14ac:dyDescent="0.45">
      <c r="A35" s="49">
        <v>10</v>
      </c>
      <c r="B35" s="49" t="s">
        <v>135</v>
      </c>
      <c r="C35" s="49"/>
    </row>
    <row r="36" spans="1:3" ht="14" x14ac:dyDescent="0.45">
      <c r="A36" s="49">
        <v>11</v>
      </c>
      <c r="B36" s="49"/>
      <c r="C36" s="49"/>
    </row>
  </sheetData>
  <sortState xmlns:xlrd2="http://schemas.microsoft.com/office/spreadsheetml/2017/richdata2" ref="B3:C18">
    <sortCondition ref="B3:B18"/>
  </sortState>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G51"/>
  <sheetViews>
    <sheetView topLeftCell="A14" zoomScaleNormal="100" workbookViewId="0">
      <selection activeCell="A2" sqref="A2:G2"/>
    </sheetView>
  </sheetViews>
  <sheetFormatPr baseColWidth="10" defaultColWidth="11.41015625" defaultRowHeight="12.7" x14ac:dyDescent="0.4"/>
  <cols>
    <col min="1" max="1" width="13.1171875" style="35" customWidth="1"/>
    <col min="2" max="2" width="62" style="35" customWidth="1"/>
    <col min="3" max="16384" width="11.41015625" style="35"/>
  </cols>
  <sheetData>
    <row r="1" spans="1:4" ht="13" thickBot="1" x14ac:dyDescent="0.45">
      <c r="A1" s="42" t="s">
        <v>242</v>
      </c>
      <c r="B1" s="53">
        <v>27</v>
      </c>
      <c r="C1" s="42">
        <f>MAX($A$3:$A$48)-1</f>
        <v>26</v>
      </c>
    </row>
    <row r="2" spans="1:4" ht="13" thickTop="1" x14ac:dyDescent="0.4">
      <c r="A2" s="44" t="s">
        <v>33</v>
      </c>
      <c r="B2" s="54" t="s">
        <v>34</v>
      </c>
      <c r="C2" s="42" t="s">
        <v>35</v>
      </c>
    </row>
    <row r="3" spans="1:4" ht="15.35" x14ac:dyDescent="0.4">
      <c r="A3" s="78">
        <v>1</v>
      </c>
      <c r="B3" s="79" t="s">
        <v>243</v>
      </c>
      <c r="C3" s="46"/>
      <c r="D3" s="35" t="s">
        <v>403</v>
      </c>
    </row>
    <row r="4" spans="1:4" ht="15.35" x14ac:dyDescent="0.5">
      <c r="A4" s="78">
        <v>2</v>
      </c>
      <c r="B4" s="79" t="s">
        <v>244</v>
      </c>
      <c r="C4" s="47" t="s">
        <v>37</v>
      </c>
      <c r="D4" s="35" t="s">
        <v>403</v>
      </c>
    </row>
    <row r="5" spans="1:4" ht="15.35" x14ac:dyDescent="0.5">
      <c r="A5" s="78">
        <v>3</v>
      </c>
      <c r="B5" s="79" t="s">
        <v>245</v>
      </c>
      <c r="C5" s="47"/>
      <c r="D5" s="35" t="s">
        <v>402</v>
      </c>
    </row>
    <row r="6" spans="1:4" ht="15.35" x14ac:dyDescent="0.5">
      <c r="A6" s="78">
        <v>4</v>
      </c>
      <c r="B6" s="79" t="s">
        <v>246</v>
      </c>
      <c r="C6" s="47"/>
      <c r="D6" s="35" t="s">
        <v>403</v>
      </c>
    </row>
    <row r="7" spans="1:4" ht="15.35" x14ac:dyDescent="0.5">
      <c r="A7" s="78">
        <v>5</v>
      </c>
      <c r="B7" s="79" t="s">
        <v>247</v>
      </c>
      <c r="C7" s="47"/>
      <c r="D7" s="35" t="s">
        <v>403</v>
      </c>
    </row>
    <row r="8" spans="1:4" ht="15.35" x14ac:dyDescent="0.5">
      <c r="A8" s="78">
        <v>6</v>
      </c>
      <c r="B8" s="79" t="s">
        <v>248</v>
      </c>
      <c r="C8" s="47"/>
      <c r="D8" s="35" t="s">
        <v>402</v>
      </c>
    </row>
    <row r="9" spans="1:4" ht="15.35" x14ac:dyDescent="0.5">
      <c r="A9" s="78">
        <v>7</v>
      </c>
      <c r="B9" s="79" t="s">
        <v>249</v>
      </c>
      <c r="C9" s="47"/>
    </row>
    <row r="10" spans="1:4" ht="15.35" x14ac:dyDescent="0.5">
      <c r="A10" s="78">
        <v>8</v>
      </c>
      <c r="B10" s="79" t="s">
        <v>250</v>
      </c>
      <c r="C10" s="47" t="s">
        <v>37</v>
      </c>
    </row>
    <row r="11" spans="1:4" ht="15.35" x14ac:dyDescent="0.5">
      <c r="A11" s="78">
        <v>9</v>
      </c>
      <c r="B11" s="79" t="s">
        <v>392</v>
      </c>
      <c r="C11" s="47"/>
      <c r="D11" s="35" t="s">
        <v>402</v>
      </c>
    </row>
    <row r="12" spans="1:4" ht="15.35" x14ac:dyDescent="0.5">
      <c r="A12" s="78">
        <v>10</v>
      </c>
      <c r="B12" s="79" t="s">
        <v>251</v>
      </c>
      <c r="C12" s="47"/>
      <c r="D12" s="35" t="s">
        <v>402</v>
      </c>
    </row>
    <row r="13" spans="1:4" ht="15.35" x14ac:dyDescent="0.5">
      <c r="A13" s="78">
        <v>11</v>
      </c>
      <c r="B13" s="79" t="s">
        <v>252</v>
      </c>
      <c r="C13" s="47"/>
    </row>
    <row r="14" spans="1:4" ht="28" x14ac:dyDescent="0.5">
      <c r="A14" s="78">
        <v>12</v>
      </c>
      <c r="B14" s="79" t="s">
        <v>253</v>
      </c>
      <c r="C14" s="47"/>
      <c r="D14" s="35" t="s">
        <v>402</v>
      </c>
    </row>
    <row r="15" spans="1:4" ht="28" x14ac:dyDescent="0.5">
      <c r="A15" s="78">
        <v>13</v>
      </c>
      <c r="B15" s="79" t="s">
        <v>254</v>
      </c>
      <c r="C15" s="47"/>
      <c r="D15" s="35" t="s">
        <v>403</v>
      </c>
    </row>
    <row r="16" spans="1:4" ht="15.35" x14ac:dyDescent="0.5">
      <c r="A16" s="78">
        <v>14</v>
      </c>
      <c r="B16" s="79" t="s">
        <v>262</v>
      </c>
      <c r="C16" s="80"/>
    </row>
    <row r="17" spans="1:7" ht="15.35" x14ac:dyDescent="0.5">
      <c r="A17" s="78">
        <v>15</v>
      </c>
      <c r="B17" s="79" t="s">
        <v>261</v>
      </c>
      <c r="C17" s="80"/>
      <c r="D17" s="35" t="s">
        <v>402</v>
      </c>
      <c r="F17" s="35" t="s">
        <v>415</v>
      </c>
    </row>
    <row r="18" spans="1:7" ht="28" x14ac:dyDescent="0.5">
      <c r="A18" s="78">
        <v>16</v>
      </c>
      <c r="B18" s="79" t="s">
        <v>255</v>
      </c>
      <c r="C18" s="47"/>
    </row>
    <row r="19" spans="1:7" ht="28" x14ac:dyDescent="0.5">
      <c r="A19" s="78">
        <v>17</v>
      </c>
      <c r="B19" s="79" t="s">
        <v>431</v>
      </c>
      <c r="C19" s="47"/>
      <c r="D19" s="35" t="s">
        <v>407</v>
      </c>
      <c r="G19" s="35" t="s">
        <v>414</v>
      </c>
    </row>
    <row r="20" spans="1:7" ht="51.35" x14ac:dyDescent="0.5">
      <c r="A20" s="78">
        <v>18</v>
      </c>
      <c r="B20" s="79" t="s">
        <v>256</v>
      </c>
      <c r="C20" s="47"/>
      <c r="D20" s="86" t="s">
        <v>413</v>
      </c>
      <c r="E20" s="87"/>
      <c r="F20" s="87" t="s">
        <v>406</v>
      </c>
    </row>
    <row r="21" spans="1:7" ht="51.35" x14ac:dyDescent="0.5">
      <c r="A21" s="78">
        <v>19</v>
      </c>
      <c r="B21" s="79" t="s">
        <v>257</v>
      </c>
      <c r="C21" s="47" t="s">
        <v>37</v>
      </c>
      <c r="D21" s="86" t="s">
        <v>413</v>
      </c>
      <c r="E21" s="87"/>
      <c r="F21" s="87" t="s">
        <v>406</v>
      </c>
    </row>
    <row r="22" spans="1:7" ht="15.35" x14ac:dyDescent="0.5">
      <c r="A22" s="78">
        <v>20</v>
      </c>
      <c r="B22" s="79" t="s">
        <v>258</v>
      </c>
      <c r="C22" s="47"/>
      <c r="D22" s="35" t="s">
        <v>402</v>
      </c>
    </row>
    <row r="23" spans="1:7" ht="15.35" x14ac:dyDescent="0.5">
      <c r="A23" s="78">
        <v>21</v>
      </c>
      <c r="B23" s="79" t="s">
        <v>259</v>
      </c>
      <c r="C23" s="47" t="s">
        <v>37</v>
      </c>
      <c r="D23" s="35" t="s">
        <v>402</v>
      </c>
    </row>
    <row r="24" spans="1:7" ht="15.35" x14ac:dyDescent="0.5">
      <c r="A24" s="78">
        <v>22</v>
      </c>
      <c r="B24" s="79" t="s">
        <v>260</v>
      </c>
      <c r="C24" s="47"/>
      <c r="D24" s="35" t="s">
        <v>402</v>
      </c>
    </row>
    <row r="25" spans="1:7" ht="15.35" x14ac:dyDescent="0.5">
      <c r="A25" s="78">
        <v>23</v>
      </c>
      <c r="B25" s="79" t="s">
        <v>393</v>
      </c>
      <c r="C25" s="47"/>
      <c r="D25" s="35" t="s">
        <v>407</v>
      </c>
      <c r="G25" s="35" t="s">
        <v>414</v>
      </c>
    </row>
    <row r="26" spans="1:7" ht="15.35" x14ac:dyDescent="0.5">
      <c r="A26" s="78">
        <v>24</v>
      </c>
      <c r="B26" s="79" t="s">
        <v>394</v>
      </c>
      <c r="C26" s="47" t="s">
        <v>37</v>
      </c>
      <c r="D26" s="35" t="s">
        <v>407</v>
      </c>
      <c r="G26" s="35" t="s">
        <v>414</v>
      </c>
    </row>
    <row r="27" spans="1:7" ht="15.35" x14ac:dyDescent="0.5">
      <c r="A27" s="78">
        <v>25</v>
      </c>
      <c r="B27" s="79" t="s">
        <v>447</v>
      </c>
      <c r="C27" s="47"/>
    </row>
    <row r="28" spans="1:7" ht="15.35" x14ac:dyDescent="0.5">
      <c r="A28" s="78">
        <v>26</v>
      </c>
      <c r="B28" s="79" t="s">
        <v>6</v>
      </c>
      <c r="C28" s="47"/>
    </row>
    <row r="29" spans="1:7" ht="15.35" x14ac:dyDescent="0.5">
      <c r="A29" s="78">
        <v>27</v>
      </c>
      <c r="B29" s="79"/>
      <c r="C29" s="47"/>
    </row>
    <row r="41" spans="1:4" ht="13" thickBot="1" x14ac:dyDescent="0.45">
      <c r="A41" s="84" t="s">
        <v>404</v>
      </c>
      <c r="B41" s="114">
        <v>9</v>
      </c>
      <c r="C41" s="84">
        <f>MAX($A$3:$A$11)-1</f>
        <v>8</v>
      </c>
      <c r="D41" s="84"/>
    </row>
    <row r="42" spans="1:4" ht="13" thickTop="1" x14ac:dyDescent="0.4">
      <c r="A42" s="91" t="s">
        <v>222</v>
      </c>
      <c r="B42" s="91" t="s">
        <v>34</v>
      </c>
      <c r="C42" s="84" t="s">
        <v>35</v>
      </c>
      <c r="D42" s="84"/>
    </row>
    <row r="43" spans="1:4" ht="14" x14ac:dyDescent="0.45">
      <c r="A43" s="86">
        <v>1</v>
      </c>
      <c r="B43" s="86" t="s">
        <v>226</v>
      </c>
      <c r="C43" s="64"/>
      <c r="D43" s="84" t="s">
        <v>156</v>
      </c>
    </row>
    <row r="44" spans="1:4" ht="50.7" x14ac:dyDescent="0.4">
      <c r="A44" s="86">
        <v>2</v>
      </c>
      <c r="B44" s="86" t="s">
        <v>405</v>
      </c>
      <c r="C44" s="84"/>
      <c r="D44" s="87" t="s">
        <v>406</v>
      </c>
    </row>
    <row r="45" spans="1:4" x14ac:dyDescent="0.4">
      <c r="A45" s="86">
        <v>3</v>
      </c>
      <c r="B45" s="86" t="s">
        <v>407</v>
      </c>
      <c r="C45" s="87"/>
      <c r="D45" s="84" t="s">
        <v>408</v>
      </c>
    </row>
    <row r="46" spans="1:4" ht="50.7" x14ac:dyDescent="0.4">
      <c r="A46" s="86">
        <v>4</v>
      </c>
      <c r="B46" s="86" t="s">
        <v>409</v>
      </c>
      <c r="C46" s="87"/>
      <c r="D46" s="87" t="s">
        <v>406</v>
      </c>
    </row>
    <row r="47" spans="1:4" ht="38" x14ac:dyDescent="0.4">
      <c r="A47" s="86">
        <v>5</v>
      </c>
      <c r="B47" s="86" t="s">
        <v>247</v>
      </c>
      <c r="C47" s="84" t="s">
        <v>37</v>
      </c>
      <c r="D47" s="87" t="s">
        <v>410</v>
      </c>
    </row>
    <row r="48" spans="1:4" x14ac:dyDescent="0.4">
      <c r="A48" s="86">
        <v>6</v>
      </c>
      <c r="B48" s="86" t="s">
        <v>411</v>
      </c>
      <c r="C48" s="87"/>
      <c r="D48" s="84" t="s">
        <v>412</v>
      </c>
    </row>
    <row r="49" spans="1:4" ht="50.7" x14ac:dyDescent="0.4">
      <c r="A49" s="86">
        <v>7</v>
      </c>
      <c r="B49" s="86" t="s">
        <v>413</v>
      </c>
      <c r="C49" s="87"/>
      <c r="D49" s="87" t="s">
        <v>406</v>
      </c>
    </row>
    <row r="50" spans="1:4" x14ac:dyDescent="0.4">
      <c r="A50" s="86">
        <v>8</v>
      </c>
      <c r="B50" s="86" t="s">
        <v>6</v>
      </c>
      <c r="C50" s="87"/>
      <c r="D50" s="84"/>
    </row>
    <row r="51" spans="1:4" x14ac:dyDescent="0.4">
      <c r="A51" s="86">
        <v>9</v>
      </c>
      <c r="B51" s="84"/>
      <c r="C51" s="84"/>
      <c r="D51" s="84"/>
    </row>
  </sheetData>
  <phoneticPr fontId="0" type="noConversion"/>
  <conditionalFormatting sqref="C43">
    <cfRule type="expression" dxfId="0" priority="1" stopIfTrue="1">
      <formula>$H$3-$H43=0</formula>
    </cfRule>
  </conditionalFormatting>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4C020-0D73-4DD1-888A-6DD82C77ED15}">
  <dimension ref="A1:C7"/>
  <sheetViews>
    <sheetView workbookViewId="0">
      <selection sqref="A1:C1"/>
    </sheetView>
  </sheetViews>
  <sheetFormatPr baseColWidth="10" defaultColWidth="11.41015625" defaultRowHeight="14" x14ac:dyDescent="0.45"/>
  <cols>
    <col min="1" max="3" width="27.5859375" style="122" customWidth="1"/>
    <col min="4" max="16384" width="11.41015625" style="122"/>
  </cols>
  <sheetData>
    <row r="1" spans="1:3" s="128" customFormat="1" ht="15" x14ac:dyDescent="0.45">
      <c r="A1" s="150" t="s">
        <v>58</v>
      </c>
      <c r="B1" s="150"/>
      <c r="C1" s="150"/>
    </row>
    <row r="2" spans="1:3" s="128" customFormat="1" ht="79.7" customHeight="1" x14ac:dyDescent="0.45">
      <c r="A2" s="148" t="s">
        <v>462</v>
      </c>
      <c r="B2" s="149"/>
      <c r="C2" s="149"/>
    </row>
    <row r="3" spans="1:3" s="128" customFormat="1" ht="66.2" customHeight="1" x14ac:dyDescent="0.45">
      <c r="A3" s="148" t="s">
        <v>70</v>
      </c>
      <c r="B3" s="149"/>
      <c r="C3" s="149"/>
    </row>
    <row r="4" spans="1:3" s="128" customFormat="1" ht="45" customHeight="1" x14ac:dyDescent="0.45">
      <c r="A4" s="148" t="s">
        <v>59</v>
      </c>
      <c r="B4" s="149"/>
      <c r="C4" s="149"/>
    </row>
    <row r="5" spans="1:3" s="128" customFormat="1" ht="45" customHeight="1" x14ac:dyDescent="0.45">
      <c r="A5" s="148" t="s">
        <v>71</v>
      </c>
      <c r="B5" s="148"/>
      <c r="C5" s="148"/>
    </row>
    <row r="6" spans="1:3" s="128" customFormat="1" ht="70.2" customHeight="1" x14ac:dyDescent="0.45">
      <c r="A6" s="148" t="s">
        <v>72</v>
      </c>
      <c r="B6" s="149"/>
      <c r="C6" s="149"/>
    </row>
    <row r="7" spans="1:3" s="128" customFormat="1" ht="65.25" customHeight="1" x14ac:dyDescent="0.45">
      <c r="A7" s="148" t="s">
        <v>463</v>
      </c>
      <c r="B7" s="149"/>
      <c r="C7" s="149"/>
    </row>
  </sheetData>
  <sheetProtection algorithmName="SHA-512" hashValue="N/DsENCVo5fC8Wl7b/N3mfIdDOzYv8DoNdrkm7N56vnNZ6ytb08zFPNdJRkkYcP0lOisqRCfhR3Xo9BBwaAuEg==" saltValue="inQk1xwNeyqed5D0Thdbsg=="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CD3E7-4C6A-47CB-89D4-FE2F336C4A68}">
  <dimension ref="A1:D16"/>
  <sheetViews>
    <sheetView workbookViewId="0"/>
  </sheetViews>
  <sheetFormatPr baseColWidth="10" defaultColWidth="11.41015625" defaultRowHeight="15.35" x14ac:dyDescent="0.5"/>
  <cols>
    <col min="1" max="3" width="27.5859375" style="131" customWidth="1"/>
    <col min="4" max="16384" width="11.41015625" style="131"/>
  </cols>
  <sheetData>
    <row r="1" spans="1:4" s="130" customFormat="1" x14ac:dyDescent="0.45">
      <c r="A1" s="129" t="s">
        <v>11</v>
      </c>
      <c r="B1" s="129"/>
      <c r="C1" s="129"/>
      <c r="D1" s="129"/>
    </row>
    <row r="2" spans="1:4" s="130" customFormat="1" ht="72" customHeight="1" x14ac:dyDescent="0.45">
      <c r="A2" s="152" t="s">
        <v>24</v>
      </c>
      <c r="B2" s="153"/>
      <c r="C2" s="153"/>
    </row>
    <row r="3" spans="1:4" s="130" customFormat="1" ht="59.45" customHeight="1" x14ac:dyDescent="0.45">
      <c r="A3" s="152" t="s">
        <v>25</v>
      </c>
      <c r="B3" s="153"/>
      <c r="C3" s="153"/>
    </row>
    <row r="4" spans="1:4" s="130" customFormat="1" ht="108" customHeight="1" x14ac:dyDescent="0.45">
      <c r="A4" s="152" t="s">
        <v>26</v>
      </c>
      <c r="B4" s="153"/>
      <c r="C4" s="153"/>
    </row>
    <row r="5" spans="1:4" s="130" customFormat="1" ht="154.5" customHeight="1" x14ac:dyDescent="0.45">
      <c r="A5" s="152" t="s">
        <v>27</v>
      </c>
      <c r="B5" s="152"/>
      <c r="C5" s="152"/>
    </row>
    <row r="6" spans="1:4" s="130" customFormat="1" ht="141.94999999999999" customHeight="1" x14ac:dyDescent="0.45">
      <c r="A6" s="152" t="s">
        <v>28</v>
      </c>
      <c r="B6" s="152"/>
      <c r="C6" s="152"/>
    </row>
    <row r="7" spans="1:4" s="130" customFormat="1" ht="195.2" customHeight="1" x14ac:dyDescent="0.45">
      <c r="A7" s="152" t="s">
        <v>464</v>
      </c>
      <c r="B7" s="153"/>
      <c r="C7" s="153"/>
    </row>
    <row r="8" spans="1:4" s="130" customFormat="1" ht="79.7" customHeight="1" x14ac:dyDescent="0.45">
      <c r="A8" s="152" t="s">
        <v>56</v>
      </c>
      <c r="B8" s="153"/>
      <c r="C8" s="153"/>
    </row>
    <row r="9" spans="1:4" x14ac:dyDescent="0.5">
      <c r="A9" s="151"/>
      <c r="B9" s="151"/>
      <c r="C9" s="151"/>
    </row>
    <row r="10" spans="1:4" x14ac:dyDescent="0.5">
      <c r="A10" s="151"/>
      <c r="B10" s="151"/>
      <c r="C10" s="151"/>
    </row>
    <row r="11" spans="1:4" x14ac:dyDescent="0.5">
      <c r="A11" s="151"/>
      <c r="B11" s="151"/>
      <c r="C11" s="151"/>
    </row>
    <row r="12" spans="1:4" x14ac:dyDescent="0.5">
      <c r="A12" s="151"/>
      <c r="B12" s="151"/>
      <c r="C12" s="151"/>
    </row>
    <row r="13" spans="1:4" x14ac:dyDescent="0.5">
      <c r="A13" s="151"/>
      <c r="B13" s="151"/>
      <c r="C13" s="151"/>
    </row>
    <row r="14" spans="1:4" x14ac:dyDescent="0.5">
      <c r="A14" s="151"/>
      <c r="B14" s="151"/>
      <c r="C14" s="151"/>
    </row>
    <row r="15" spans="1:4" x14ac:dyDescent="0.5">
      <c r="A15" s="151"/>
      <c r="B15" s="151"/>
      <c r="C15" s="151"/>
    </row>
    <row r="16" spans="1:4" x14ac:dyDescent="0.5">
      <c r="A16" s="151"/>
      <c r="B16" s="151"/>
      <c r="C16" s="151"/>
    </row>
  </sheetData>
  <sheetProtection algorithmName="SHA-512" hashValue="hv+wcFQRpgyjLS+jN8ah/5WYFZ+RvoX0MSYNDRP2yrU408/mOUiNh3zymJs86rlplVTAYcNeySzxGD/9Z7TSdw==" saltValue="NIEUbep7KHA5WfEUOZ+yHw==" spinCount="100000" sheet="1" objects="1" scenarios="1"/>
  <mergeCells count="15">
    <mergeCell ref="A7:C7"/>
    <mergeCell ref="A2:C2"/>
    <mergeCell ref="A3:C3"/>
    <mergeCell ref="A4:C4"/>
    <mergeCell ref="A5:C5"/>
    <mergeCell ref="A6:C6"/>
    <mergeCell ref="A14:C14"/>
    <mergeCell ref="A15:C15"/>
    <mergeCell ref="A16:C16"/>
    <mergeCell ref="A8:C8"/>
    <mergeCell ref="A9:C9"/>
    <mergeCell ref="A10:C10"/>
    <mergeCell ref="A11:C11"/>
    <mergeCell ref="A12:C12"/>
    <mergeCell ref="A13:C13"/>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F2CAF-D69A-4CEE-8875-BAD76B2079F2}">
  <sheetPr>
    <pageSetUpPr fitToPage="1"/>
  </sheetPr>
  <dimension ref="A1:E11"/>
  <sheetViews>
    <sheetView workbookViewId="0">
      <selection sqref="A1:C1"/>
    </sheetView>
  </sheetViews>
  <sheetFormatPr baseColWidth="10" defaultColWidth="11.41015625" defaultRowHeight="15.35" x14ac:dyDescent="0.5"/>
  <cols>
    <col min="1" max="3" width="27.5859375" style="132" customWidth="1"/>
    <col min="4" max="16384" width="11.41015625" style="132"/>
  </cols>
  <sheetData>
    <row r="1" spans="1:5" ht="27.75" customHeight="1" x14ac:dyDescent="0.5">
      <c r="A1" s="154" t="s">
        <v>465</v>
      </c>
      <c r="B1" s="154"/>
      <c r="C1" s="154"/>
    </row>
    <row r="2" spans="1:5" s="133" customFormat="1" ht="100.2" customHeight="1" x14ac:dyDescent="0.45">
      <c r="A2" s="152" t="s">
        <v>466</v>
      </c>
      <c r="B2" s="153"/>
      <c r="C2" s="153"/>
      <c r="E2" s="134"/>
    </row>
    <row r="3" spans="1:5" s="133" customFormat="1" ht="45" customHeight="1" x14ac:dyDescent="0.45">
      <c r="A3" s="152" t="s">
        <v>467</v>
      </c>
      <c r="B3" s="153"/>
      <c r="C3" s="153"/>
      <c r="E3" s="134"/>
    </row>
    <row r="4" spans="1:5" s="133" customFormat="1" ht="66.75" customHeight="1" x14ac:dyDescent="0.45">
      <c r="A4" s="155" t="s">
        <v>468</v>
      </c>
      <c r="B4" s="156"/>
      <c r="C4" s="157"/>
      <c r="E4" s="134"/>
    </row>
    <row r="5" spans="1:5" ht="30.7" x14ac:dyDescent="0.5">
      <c r="A5" s="135" t="s">
        <v>38</v>
      </c>
      <c r="B5" s="135" t="s">
        <v>41</v>
      </c>
    </row>
    <row r="6" spans="1:5" x14ac:dyDescent="0.5">
      <c r="A6" s="125">
        <v>1379</v>
      </c>
      <c r="B6" s="125">
        <v>1380</v>
      </c>
    </row>
    <row r="7" spans="1:5" x14ac:dyDescent="0.5">
      <c r="A7" s="125">
        <v>179.34</v>
      </c>
      <c r="B7" s="125">
        <v>179</v>
      </c>
    </row>
    <row r="8" spans="1:5" x14ac:dyDescent="0.5">
      <c r="A8" s="125">
        <v>80.12</v>
      </c>
      <c r="B8" s="125">
        <v>80.099999999999994</v>
      </c>
    </row>
    <row r="9" spans="1:5" x14ac:dyDescent="0.5">
      <c r="A9" s="125">
        <v>7.8</v>
      </c>
      <c r="B9" s="126">
        <v>7.8</v>
      </c>
    </row>
    <row r="10" spans="1:5" ht="24" hidden="1" customHeight="1" x14ac:dyDescent="0.5">
      <c r="A10" s="158"/>
      <c r="B10" s="159"/>
      <c r="C10" s="159"/>
    </row>
    <row r="11" spans="1:5" x14ac:dyDescent="0.5">
      <c r="A11" s="125">
        <v>7.8320000000000001E-2</v>
      </c>
      <c r="B11" s="136">
        <v>7.8299999999999995E-2</v>
      </c>
    </row>
  </sheetData>
  <sheetProtection algorithmName="SHA-512" hashValue="iJexq1Aue63JFuO4FRKE1dx/nZzGnJNoQphzb+816T0I2MTpazIlg5PpAbtqCkfLu0PLM4LJkM9RJZ2dLkGImA==" saltValue="tBgSFRt/0+iDYoi7mgJHNA=="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FB09C-59C1-4946-9E6F-DB74CB0A2C79}">
  <dimension ref="A1:H20"/>
  <sheetViews>
    <sheetView zoomScaleNormal="100" workbookViewId="0">
      <selection sqref="A1:H1"/>
    </sheetView>
  </sheetViews>
  <sheetFormatPr baseColWidth="10" defaultColWidth="11.41015625" defaultRowHeight="14" x14ac:dyDescent="0.45"/>
  <cols>
    <col min="1" max="8" width="10.5859375" style="127" customWidth="1"/>
    <col min="9" max="256" width="11.41015625" style="127"/>
    <col min="257" max="264" width="10.5859375" style="127" customWidth="1"/>
    <col min="265" max="512" width="11.41015625" style="127"/>
    <col min="513" max="520" width="10.5859375" style="127" customWidth="1"/>
    <col min="521" max="768" width="11.41015625" style="127"/>
    <col min="769" max="776" width="10.5859375" style="127" customWidth="1"/>
    <col min="777" max="1024" width="11.41015625" style="127"/>
    <col min="1025" max="1032" width="10.5859375" style="127" customWidth="1"/>
    <col min="1033" max="1280" width="11.41015625" style="127"/>
    <col min="1281" max="1288" width="10.5859375" style="127" customWidth="1"/>
    <col min="1289" max="1536" width="11.41015625" style="127"/>
    <col min="1537" max="1544" width="10.5859375" style="127" customWidth="1"/>
    <col min="1545" max="1792" width="11.41015625" style="127"/>
    <col min="1793" max="1800" width="10.5859375" style="127" customWidth="1"/>
    <col min="1801" max="2048" width="11.41015625" style="127"/>
    <col min="2049" max="2056" width="10.5859375" style="127" customWidth="1"/>
    <col min="2057" max="2304" width="11.41015625" style="127"/>
    <col min="2305" max="2312" width="10.5859375" style="127" customWidth="1"/>
    <col min="2313" max="2560" width="11.41015625" style="127"/>
    <col min="2561" max="2568" width="10.5859375" style="127" customWidth="1"/>
    <col min="2569" max="2816" width="11.41015625" style="127"/>
    <col min="2817" max="2824" width="10.5859375" style="127" customWidth="1"/>
    <col min="2825" max="3072" width="11.41015625" style="127"/>
    <col min="3073" max="3080" width="10.5859375" style="127" customWidth="1"/>
    <col min="3081" max="3328" width="11.41015625" style="127"/>
    <col min="3329" max="3336" width="10.5859375" style="127" customWidth="1"/>
    <col min="3337" max="3584" width="11.41015625" style="127"/>
    <col min="3585" max="3592" width="10.5859375" style="127" customWidth="1"/>
    <col min="3593" max="3840" width="11.41015625" style="127"/>
    <col min="3841" max="3848" width="10.5859375" style="127" customWidth="1"/>
    <col min="3849" max="4096" width="11.41015625" style="127"/>
    <col min="4097" max="4104" width="10.5859375" style="127" customWidth="1"/>
    <col min="4105" max="4352" width="11.41015625" style="127"/>
    <col min="4353" max="4360" width="10.5859375" style="127" customWidth="1"/>
    <col min="4361" max="4608" width="11.41015625" style="127"/>
    <col min="4609" max="4616" width="10.5859375" style="127" customWidth="1"/>
    <col min="4617" max="4864" width="11.41015625" style="127"/>
    <col min="4865" max="4872" width="10.5859375" style="127" customWidth="1"/>
    <col min="4873" max="5120" width="11.41015625" style="127"/>
    <col min="5121" max="5128" width="10.5859375" style="127" customWidth="1"/>
    <col min="5129" max="5376" width="11.41015625" style="127"/>
    <col min="5377" max="5384" width="10.5859375" style="127" customWidth="1"/>
    <col min="5385" max="5632" width="11.41015625" style="127"/>
    <col min="5633" max="5640" width="10.5859375" style="127" customWidth="1"/>
    <col min="5641" max="5888" width="11.41015625" style="127"/>
    <col min="5889" max="5896" width="10.5859375" style="127" customWidth="1"/>
    <col min="5897" max="6144" width="11.41015625" style="127"/>
    <col min="6145" max="6152" width="10.5859375" style="127" customWidth="1"/>
    <col min="6153" max="6400" width="11.41015625" style="127"/>
    <col min="6401" max="6408" width="10.5859375" style="127" customWidth="1"/>
    <col min="6409" max="6656" width="11.41015625" style="127"/>
    <col min="6657" max="6664" width="10.5859375" style="127" customWidth="1"/>
    <col min="6665" max="6912" width="11.41015625" style="127"/>
    <col min="6913" max="6920" width="10.5859375" style="127" customWidth="1"/>
    <col min="6921" max="7168" width="11.41015625" style="127"/>
    <col min="7169" max="7176" width="10.5859375" style="127" customWidth="1"/>
    <col min="7177" max="7424" width="11.41015625" style="127"/>
    <col min="7425" max="7432" width="10.5859375" style="127" customWidth="1"/>
    <col min="7433" max="7680" width="11.41015625" style="127"/>
    <col min="7681" max="7688" width="10.5859375" style="127" customWidth="1"/>
    <col min="7689" max="7936" width="11.41015625" style="127"/>
    <col min="7937" max="7944" width="10.5859375" style="127" customWidth="1"/>
    <col min="7945" max="8192" width="11.41015625" style="127"/>
    <col min="8193" max="8200" width="10.5859375" style="127" customWidth="1"/>
    <col min="8201" max="8448" width="11.41015625" style="127"/>
    <col min="8449" max="8456" width="10.5859375" style="127" customWidth="1"/>
    <col min="8457" max="8704" width="11.41015625" style="127"/>
    <col min="8705" max="8712" width="10.5859375" style="127" customWidth="1"/>
    <col min="8713" max="8960" width="11.41015625" style="127"/>
    <col min="8961" max="8968" width="10.5859375" style="127" customWidth="1"/>
    <col min="8969" max="9216" width="11.41015625" style="127"/>
    <col min="9217" max="9224" width="10.5859375" style="127" customWidth="1"/>
    <col min="9225" max="9472" width="11.41015625" style="127"/>
    <col min="9473" max="9480" width="10.5859375" style="127" customWidth="1"/>
    <col min="9481" max="9728" width="11.41015625" style="127"/>
    <col min="9729" max="9736" width="10.5859375" style="127" customWidth="1"/>
    <col min="9737" max="9984" width="11.41015625" style="127"/>
    <col min="9985" max="9992" width="10.5859375" style="127" customWidth="1"/>
    <col min="9993" max="10240" width="11.41015625" style="127"/>
    <col min="10241" max="10248" width="10.5859375" style="127" customWidth="1"/>
    <col min="10249" max="10496" width="11.41015625" style="127"/>
    <col min="10497" max="10504" width="10.5859375" style="127" customWidth="1"/>
    <col min="10505" max="10752" width="11.41015625" style="127"/>
    <col min="10753" max="10760" width="10.5859375" style="127" customWidth="1"/>
    <col min="10761" max="11008" width="11.41015625" style="127"/>
    <col min="11009" max="11016" width="10.5859375" style="127" customWidth="1"/>
    <col min="11017" max="11264" width="11.41015625" style="127"/>
    <col min="11265" max="11272" width="10.5859375" style="127" customWidth="1"/>
    <col min="11273" max="11520" width="11.41015625" style="127"/>
    <col min="11521" max="11528" width="10.5859375" style="127" customWidth="1"/>
    <col min="11529" max="11776" width="11.41015625" style="127"/>
    <col min="11777" max="11784" width="10.5859375" style="127" customWidth="1"/>
    <col min="11785" max="12032" width="11.41015625" style="127"/>
    <col min="12033" max="12040" width="10.5859375" style="127" customWidth="1"/>
    <col min="12041" max="12288" width="11.41015625" style="127"/>
    <col min="12289" max="12296" width="10.5859375" style="127" customWidth="1"/>
    <col min="12297" max="12544" width="11.41015625" style="127"/>
    <col min="12545" max="12552" width="10.5859375" style="127" customWidth="1"/>
    <col min="12553" max="12800" width="11.41015625" style="127"/>
    <col min="12801" max="12808" width="10.5859375" style="127" customWidth="1"/>
    <col min="12809" max="13056" width="11.41015625" style="127"/>
    <col min="13057" max="13064" width="10.5859375" style="127" customWidth="1"/>
    <col min="13065" max="13312" width="11.41015625" style="127"/>
    <col min="13313" max="13320" width="10.5859375" style="127" customWidth="1"/>
    <col min="13321" max="13568" width="11.41015625" style="127"/>
    <col min="13569" max="13576" width="10.5859375" style="127" customWidth="1"/>
    <col min="13577" max="13824" width="11.41015625" style="127"/>
    <col min="13825" max="13832" width="10.5859375" style="127" customWidth="1"/>
    <col min="13833" max="14080" width="11.41015625" style="127"/>
    <col min="14081" max="14088" width="10.5859375" style="127" customWidth="1"/>
    <col min="14089" max="14336" width="11.41015625" style="127"/>
    <col min="14337" max="14344" width="10.5859375" style="127" customWidth="1"/>
    <col min="14345" max="14592" width="11.41015625" style="127"/>
    <col min="14593" max="14600" width="10.5859375" style="127" customWidth="1"/>
    <col min="14601" max="14848" width="11.41015625" style="127"/>
    <col min="14849" max="14856" width="10.5859375" style="127" customWidth="1"/>
    <col min="14857" max="15104" width="11.41015625" style="127"/>
    <col min="15105" max="15112" width="10.5859375" style="127" customWidth="1"/>
    <col min="15113" max="15360" width="11.41015625" style="127"/>
    <col min="15361" max="15368" width="10.5859375" style="127" customWidth="1"/>
    <col min="15369" max="15616" width="11.41015625" style="127"/>
    <col min="15617" max="15624" width="10.5859375" style="127" customWidth="1"/>
    <col min="15625" max="15872" width="11.41015625" style="127"/>
    <col min="15873" max="15880" width="10.5859375" style="127" customWidth="1"/>
    <col min="15881" max="16128" width="11.41015625" style="127"/>
    <col min="16129" max="16136" width="10.5859375" style="127" customWidth="1"/>
    <col min="16137" max="16384" width="11.41015625" style="127"/>
  </cols>
  <sheetData>
    <row r="1" spans="1:8" s="137" customFormat="1" ht="20.100000000000001" customHeight="1" x14ac:dyDescent="0.45">
      <c r="A1" s="162" t="s">
        <v>378</v>
      </c>
      <c r="B1" s="162"/>
      <c r="C1" s="162"/>
      <c r="D1" s="162"/>
      <c r="E1" s="162"/>
      <c r="F1" s="162"/>
      <c r="G1" s="162"/>
      <c r="H1" s="162"/>
    </row>
    <row r="2" spans="1:8" s="137" customFormat="1" ht="43.5" customHeight="1" x14ac:dyDescent="0.45">
      <c r="A2" s="161" t="s">
        <v>379</v>
      </c>
      <c r="B2" s="161"/>
      <c r="C2" s="161"/>
      <c r="D2" s="161"/>
      <c r="E2" s="161"/>
      <c r="F2" s="161"/>
      <c r="G2" s="161"/>
      <c r="H2" s="161"/>
    </row>
    <row r="3" spans="1:8" s="137" customFormat="1" ht="35.1" customHeight="1" x14ac:dyDescent="0.45">
      <c r="A3" s="161" t="s">
        <v>380</v>
      </c>
      <c r="B3" s="161"/>
      <c r="C3" s="161"/>
      <c r="D3" s="161"/>
      <c r="E3" s="161"/>
      <c r="F3" s="161"/>
      <c r="G3" s="161"/>
      <c r="H3" s="161"/>
    </row>
    <row r="4" spans="1:8" s="137" customFormat="1" ht="99.75" customHeight="1" x14ac:dyDescent="0.45">
      <c r="A4" s="161" t="s">
        <v>469</v>
      </c>
      <c r="B4" s="161"/>
      <c r="C4" s="161"/>
      <c r="D4" s="161"/>
      <c r="E4" s="161"/>
      <c r="F4" s="161"/>
      <c r="G4" s="161"/>
      <c r="H4" s="161"/>
    </row>
    <row r="5" spans="1:8" s="137" customFormat="1" ht="53.1" customHeight="1" x14ac:dyDescent="0.45">
      <c r="A5" s="161" t="s">
        <v>381</v>
      </c>
      <c r="B5" s="161"/>
      <c r="C5" s="161"/>
      <c r="D5" s="161"/>
      <c r="E5" s="161"/>
      <c r="F5" s="161"/>
      <c r="G5" s="161"/>
      <c r="H5" s="161"/>
    </row>
    <row r="6" spans="1:8" s="137" customFormat="1" ht="35.1" customHeight="1" x14ac:dyDescent="0.45">
      <c r="A6" s="161" t="s">
        <v>382</v>
      </c>
      <c r="B6" s="161"/>
      <c r="C6" s="161"/>
      <c r="D6" s="161"/>
      <c r="E6" s="161"/>
      <c r="F6" s="161"/>
      <c r="G6" s="161"/>
      <c r="H6" s="161"/>
    </row>
    <row r="7" spans="1:8" s="137" customFormat="1" ht="88.35" customHeight="1" x14ac:dyDescent="0.45">
      <c r="A7" s="161" t="s">
        <v>383</v>
      </c>
      <c r="B7" s="161"/>
      <c r="C7" s="161"/>
      <c r="D7" s="161"/>
      <c r="E7" s="161"/>
      <c r="F7" s="161"/>
      <c r="G7" s="161"/>
      <c r="H7" s="161"/>
    </row>
    <row r="8" spans="1:8" s="137" customFormat="1" ht="88.35" customHeight="1" x14ac:dyDescent="0.45">
      <c r="A8" s="161" t="s">
        <v>384</v>
      </c>
      <c r="B8" s="161"/>
      <c r="C8" s="161"/>
      <c r="D8" s="161"/>
      <c r="E8" s="161"/>
      <c r="F8" s="161"/>
      <c r="G8" s="161"/>
      <c r="H8" s="161"/>
    </row>
    <row r="9" spans="1:8" s="137" customFormat="1" ht="70.349999999999994" customHeight="1" x14ac:dyDescent="0.45">
      <c r="A9" s="161" t="s">
        <v>470</v>
      </c>
      <c r="B9" s="161"/>
      <c r="C9" s="161"/>
      <c r="D9" s="161"/>
      <c r="E9" s="161"/>
      <c r="F9" s="161"/>
      <c r="G9" s="161"/>
      <c r="H9" s="161"/>
    </row>
    <row r="10" spans="1:8" s="137" customFormat="1" ht="53.1" customHeight="1" x14ac:dyDescent="0.45">
      <c r="A10" s="161" t="s">
        <v>385</v>
      </c>
      <c r="B10" s="161"/>
      <c r="C10" s="161"/>
      <c r="D10" s="161"/>
      <c r="E10" s="161"/>
      <c r="F10" s="161"/>
      <c r="G10" s="161"/>
      <c r="H10" s="161"/>
    </row>
    <row r="11" spans="1:8" s="137" customFormat="1" ht="122.7" customHeight="1" x14ac:dyDescent="0.45">
      <c r="A11" s="163" t="s">
        <v>471</v>
      </c>
      <c r="B11" s="161"/>
      <c r="C11" s="161"/>
      <c r="D11" s="161"/>
      <c r="E11" s="161"/>
      <c r="F11" s="161"/>
      <c r="G11" s="161"/>
      <c r="H11" s="161"/>
    </row>
    <row r="12" spans="1:8" s="137" customFormat="1" ht="35.1" customHeight="1" x14ac:dyDescent="0.45">
      <c r="A12" s="161" t="s">
        <v>386</v>
      </c>
      <c r="B12" s="161"/>
      <c r="C12" s="161"/>
      <c r="D12" s="161"/>
      <c r="E12" s="161"/>
      <c r="F12" s="161"/>
      <c r="G12" s="161"/>
      <c r="H12" s="161"/>
    </row>
    <row r="13" spans="1:8" s="137" customFormat="1" ht="97.35" customHeight="1" x14ac:dyDescent="0.45">
      <c r="A13" s="161" t="s">
        <v>387</v>
      </c>
      <c r="B13" s="161"/>
      <c r="C13" s="161"/>
      <c r="D13" s="161"/>
      <c r="E13" s="161"/>
      <c r="F13" s="161"/>
      <c r="G13" s="161"/>
      <c r="H13" s="161"/>
    </row>
    <row r="14" spans="1:8" s="137" customFormat="1" ht="97.35" customHeight="1" x14ac:dyDescent="0.45">
      <c r="A14" s="161" t="s">
        <v>388</v>
      </c>
      <c r="B14" s="161"/>
      <c r="C14" s="161"/>
      <c r="D14" s="161"/>
      <c r="E14" s="161"/>
      <c r="F14" s="161"/>
      <c r="G14" s="161"/>
      <c r="H14" s="161"/>
    </row>
    <row r="15" spans="1:8" s="137" customFormat="1" ht="20.100000000000001" customHeight="1" x14ac:dyDescent="0.45">
      <c r="A15" s="161" t="s">
        <v>389</v>
      </c>
      <c r="B15" s="161"/>
      <c r="C15" s="161"/>
      <c r="D15" s="161"/>
      <c r="E15" s="161"/>
      <c r="F15" s="161"/>
      <c r="G15" s="161"/>
      <c r="H15" s="161"/>
    </row>
    <row r="16" spans="1:8" x14ac:dyDescent="0.45">
      <c r="A16" s="160"/>
      <c r="B16" s="160"/>
      <c r="C16" s="160"/>
      <c r="D16" s="160"/>
      <c r="E16" s="160"/>
      <c r="F16" s="160"/>
      <c r="G16" s="160"/>
      <c r="H16" s="160"/>
    </row>
    <row r="17" spans="1:8" x14ac:dyDescent="0.45">
      <c r="A17" s="160"/>
      <c r="B17" s="160"/>
      <c r="C17" s="160"/>
      <c r="D17" s="160"/>
      <c r="E17" s="160"/>
      <c r="F17" s="160"/>
      <c r="G17" s="160"/>
      <c r="H17" s="160"/>
    </row>
    <row r="18" spans="1:8" x14ac:dyDescent="0.45">
      <c r="A18" s="160"/>
      <c r="B18" s="160"/>
      <c r="C18" s="160"/>
      <c r="D18" s="160"/>
      <c r="E18" s="160"/>
      <c r="F18" s="160"/>
      <c r="G18" s="160"/>
      <c r="H18" s="160"/>
    </row>
    <row r="19" spans="1:8" x14ac:dyDescent="0.45">
      <c r="A19" s="160"/>
      <c r="B19" s="160"/>
      <c r="C19" s="160"/>
      <c r="D19" s="160"/>
      <c r="E19" s="160"/>
      <c r="F19" s="160"/>
      <c r="G19" s="160"/>
      <c r="H19" s="160"/>
    </row>
    <row r="20" spans="1:8" x14ac:dyDescent="0.45">
      <c r="A20" s="160"/>
      <c r="B20" s="160"/>
      <c r="C20" s="160"/>
      <c r="D20" s="160"/>
      <c r="E20" s="160"/>
      <c r="F20" s="160"/>
      <c r="G20" s="160"/>
      <c r="H20" s="160"/>
    </row>
  </sheetData>
  <sheetProtection algorithmName="SHA-512" hashValue="bUKY7UvLGFSpyZXkAWjC5sQZxhvHZ0Qy0X7L9pZ0Gag1oBCFqWIbaIHGlrW/UQmmJ+gA8kc/rIcejDOaOHE1fQ==" saltValue="H26aUBpkS2omhmrgmsvt4g==" spinCount="100000" sheet="1" objects="1" scenarios="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workbookViewId="0">
      <selection activeCell="B2" sqref="B2"/>
    </sheetView>
  </sheetViews>
  <sheetFormatPr baseColWidth="10" defaultColWidth="11.41015625" defaultRowHeight="14" x14ac:dyDescent="0.45"/>
  <cols>
    <col min="1" max="1" width="25.1171875" style="30" bestFit="1" customWidth="1"/>
    <col min="2" max="2" width="39" style="30" customWidth="1"/>
    <col min="3" max="16384" width="11.41015625" style="30"/>
  </cols>
  <sheetData>
    <row r="1" spans="1:7" ht="20.100000000000001" customHeight="1" x14ac:dyDescent="0.45">
      <c r="A1" s="29" t="s">
        <v>49</v>
      </c>
      <c r="C1" s="31" t="s">
        <v>50</v>
      </c>
    </row>
    <row r="2" spans="1:7" ht="20.100000000000001" customHeight="1" x14ac:dyDescent="0.45">
      <c r="A2" s="30" t="s">
        <v>51</v>
      </c>
      <c r="B2" s="140"/>
      <c r="C2" s="30" t="s">
        <v>51</v>
      </c>
    </row>
    <row r="3" spans="1:7" ht="20.100000000000001" customHeight="1" x14ac:dyDescent="0.45">
      <c r="A3" s="30" t="s">
        <v>52</v>
      </c>
      <c r="B3" s="57"/>
      <c r="C3" s="30" t="s">
        <v>53</v>
      </c>
    </row>
    <row r="4" spans="1:7" ht="20.100000000000001" customHeight="1" x14ac:dyDescent="0.45">
      <c r="A4" s="30" t="s">
        <v>54</v>
      </c>
      <c r="B4" s="140"/>
      <c r="C4" s="30" t="s">
        <v>55</v>
      </c>
    </row>
    <row r="5" spans="1:7" ht="10" customHeight="1" x14ac:dyDescent="0.45"/>
    <row r="6" spans="1:7" ht="60" customHeight="1" x14ac:dyDescent="0.45">
      <c r="A6" s="167" t="s">
        <v>458</v>
      </c>
      <c r="B6" s="168"/>
      <c r="C6" s="168"/>
      <c r="D6" s="168"/>
      <c r="E6" s="168"/>
      <c r="F6" s="168"/>
      <c r="G6" s="168"/>
    </row>
    <row r="7" spans="1:7" ht="15" customHeight="1" x14ac:dyDescent="0.45">
      <c r="A7" s="118"/>
      <c r="B7" s="118"/>
      <c r="C7" s="118"/>
      <c r="D7" s="118"/>
      <c r="E7" s="118"/>
      <c r="F7" s="118"/>
      <c r="G7" s="118"/>
    </row>
    <row r="8" spans="1:7" ht="60" customHeight="1" x14ac:dyDescent="0.45">
      <c r="A8" s="167" t="s">
        <v>459</v>
      </c>
      <c r="B8" s="168"/>
      <c r="C8" s="168"/>
      <c r="D8" s="168"/>
      <c r="E8" s="168"/>
      <c r="F8" s="168"/>
      <c r="G8" s="168"/>
    </row>
    <row r="9" spans="1:7" ht="10" customHeight="1" x14ac:dyDescent="0.45">
      <c r="A9" s="119"/>
      <c r="B9" s="119"/>
      <c r="C9" s="119"/>
      <c r="D9" s="119"/>
      <c r="E9" s="119"/>
      <c r="F9" s="119"/>
      <c r="G9" s="119"/>
    </row>
    <row r="10" spans="1:7" ht="45" customHeight="1" x14ac:dyDescent="0.45">
      <c r="A10" s="164" t="s">
        <v>460</v>
      </c>
      <c r="B10" s="164"/>
      <c r="C10" s="164"/>
      <c r="D10" s="164"/>
      <c r="E10" s="164"/>
      <c r="F10" s="164"/>
      <c r="G10" s="164"/>
    </row>
    <row r="11" spans="1:7" ht="75" customHeight="1" x14ac:dyDescent="0.45">
      <c r="A11" s="169" t="s">
        <v>461</v>
      </c>
      <c r="B11" s="169"/>
      <c r="C11" s="169"/>
      <c r="D11" s="169"/>
      <c r="E11" s="169"/>
      <c r="F11" s="169"/>
      <c r="G11" s="169"/>
    </row>
    <row r="12" spans="1:7" ht="45" customHeight="1" x14ac:dyDescent="0.45">
      <c r="A12" s="164" t="s">
        <v>142</v>
      </c>
      <c r="B12" s="164"/>
      <c r="C12" s="165" t="s">
        <v>143</v>
      </c>
      <c r="D12" s="165"/>
      <c r="E12" s="165"/>
      <c r="F12" s="165"/>
      <c r="G12" s="120"/>
    </row>
    <row r="13" spans="1:7" ht="10" customHeight="1" x14ac:dyDescent="0.45">
      <c r="A13" s="55"/>
      <c r="B13" s="55"/>
      <c r="C13" s="56"/>
      <c r="D13" s="56"/>
      <c r="E13" s="56"/>
      <c r="F13" s="56"/>
      <c r="G13" s="56"/>
    </row>
    <row r="14" spans="1:7" ht="10" customHeight="1" x14ac:dyDescent="0.45"/>
    <row r="15" spans="1:7" x14ac:dyDescent="0.45">
      <c r="A15" s="30" t="s">
        <v>61</v>
      </c>
      <c r="B15" s="57"/>
      <c r="C15" s="166" t="s">
        <v>74</v>
      </c>
      <c r="D15" s="166"/>
      <c r="E15" s="166"/>
    </row>
    <row r="16" spans="1:7" x14ac:dyDescent="0.45">
      <c r="A16" s="30" t="s">
        <v>62</v>
      </c>
      <c r="B16" s="32" t="str">
        <f>IF(ISBLANK(B15),"",IF(B3=B15,"Kontrolle erfolgreich - check ok","FEHLER - ERROR"))</f>
        <v/>
      </c>
      <c r="C16" s="30" t="s">
        <v>75</v>
      </c>
    </row>
    <row r="17" spans="2:2" x14ac:dyDescent="0.45">
      <c r="B17" s="32" t="str">
        <f>IF(ISBLANK(B15),"",IF(ISERROR(FIND("@",B15,1)),"keine gültige eMail-Adresse",IF((VALUE(FIND("@",B15,1))&gt;1),"","keine gültige eMail-Adresse!")))</f>
        <v/>
      </c>
    </row>
    <row r="18" spans="2:2" x14ac:dyDescent="0.45">
      <c r="B18" s="32" t="str">
        <f>IF(ISBLANK(B15),"",IF(ISERROR(FIND("@",B15,1)),"no valid eMail-adress",IF((VALUE(FIND("@",B15,1))&gt;1),"","no valid eMail-address!")))</f>
        <v/>
      </c>
    </row>
    <row r="19" spans="2:2" x14ac:dyDescent="0.45">
      <c r="B19" s="30" t="str">
        <f>IF(ISBLANK(B15),"",IF(ISERROR(FIND("; ",B15,1)),"",IF((VALUE(FIND("; ",B15,1))&gt;8),"","Achtung - die zweite eMail-Adresse wurde nicht korrekt eingegeben")))</f>
        <v/>
      </c>
    </row>
  </sheetData>
  <sheetProtection algorithmName="SHA-512" hashValue="iS/PPv2RFPDtNfXc/CDoQfX9BIsFYl1XRwEIpfz/Zrye6D/x6R8vkuuMO7dcTzn3JgkQnidavmz+UxdjISIltg==" saltValue="p0DHUpiFlJT4RdXhMkPZFg=="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7"/>
  <sheetViews>
    <sheetView workbookViewId="0">
      <selection activeCell="B1" sqref="B1"/>
    </sheetView>
  </sheetViews>
  <sheetFormatPr baseColWidth="10" defaultRowHeight="14" x14ac:dyDescent="0.45"/>
  <cols>
    <col min="1" max="1" width="39.41015625" bestFit="1" customWidth="1"/>
    <col min="2" max="2" width="33.1171875" bestFit="1" customWidth="1"/>
  </cols>
  <sheetData>
    <row r="1" spans="1:7" x14ac:dyDescent="0.45">
      <c r="A1" t="s">
        <v>12</v>
      </c>
      <c r="B1" s="3" t="str">
        <f>IF(ISNUMBER(VALUE(Ergebnisse!G1)),IF(VALUE(Ergebnisse!G1)&gt;0,VALUE(Ergebnisse!G1),""),"")</f>
        <v/>
      </c>
      <c r="D1" t="s">
        <v>19</v>
      </c>
    </row>
    <row r="2" spans="1:7" x14ac:dyDescent="0.45">
      <c r="A2" t="s">
        <v>4</v>
      </c>
      <c r="B2" s="3" t="str">
        <f>IF(ISNUMBER(VALUE(Ergebnisse!G2)),IF(VALUE(Ergebnisse!G2)&gt;0,VALUE(Ergebnisse!G2),""),"")</f>
        <v/>
      </c>
    </row>
    <row r="3" spans="1:7" x14ac:dyDescent="0.45">
      <c r="A3" t="s">
        <v>13</v>
      </c>
      <c r="B3" s="25" t="s">
        <v>457</v>
      </c>
      <c r="D3" t="s">
        <v>18</v>
      </c>
    </row>
    <row r="4" spans="1:7" x14ac:dyDescent="0.45">
      <c r="A4" t="s">
        <v>14</v>
      </c>
      <c r="B4" s="3">
        <f>YEAR(Ergebnisse!E5)</f>
        <v>2023</v>
      </c>
      <c r="D4" s="4">
        <v>2</v>
      </c>
    </row>
    <row r="5" spans="1:7" x14ac:dyDescent="0.45">
      <c r="A5" t="s">
        <v>15</v>
      </c>
      <c r="B5" s="3" t="str">
        <f>D8</f>
        <v>N</v>
      </c>
      <c r="D5" t="str">
        <f>IF(D4=2,"N","J")</f>
        <v>N</v>
      </c>
      <c r="F5">
        <v>1</v>
      </c>
      <c r="G5" s="37" t="s">
        <v>65</v>
      </c>
    </row>
    <row r="6" spans="1:7" x14ac:dyDescent="0.45">
      <c r="A6" t="s">
        <v>39</v>
      </c>
      <c r="B6" s="3">
        <f>Ergebnisse!G3</f>
        <v>1</v>
      </c>
      <c r="F6">
        <v>2</v>
      </c>
      <c r="G6" s="37" t="s">
        <v>66</v>
      </c>
    </row>
    <row r="7" spans="1:7" x14ac:dyDescent="0.45">
      <c r="A7" t="s">
        <v>43</v>
      </c>
      <c r="B7" s="27">
        <f>Ergebnisse!E5</f>
        <v>45270</v>
      </c>
    </row>
    <row r="8" spans="1:7" x14ac:dyDescent="0.45">
      <c r="A8" t="s">
        <v>16</v>
      </c>
      <c r="B8" s="3">
        <v>15</v>
      </c>
      <c r="D8" t="str">
        <f>LEFT(D5,1)</f>
        <v>N</v>
      </c>
    </row>
    <row r="9" spans="1:7" x14ac:dyDescent="0.45">
      <c r="A9" t="s">
        <v>17</v>
      </c>
      <c r="B9" s="3">
        <v>2</v>
      </c>
    </row>
    <row r="10" spans="1:7" x14ac:dyDescent="0.45">
      <c r="A10" t="s">
        <v>440</v>
      </c>
      <c r="B10" s="121">
        <f>Kontakt!B2</f>
        <v>0</v>
      </c>
    </row>
    <row r="11" spans="1:7" x14ac:dyDescent="0.45">
      <c r="A11" t="s">
        <v>441</v>
      </c>
      <c r="B11" s="3">
        <f>IF(Kontakt!B3=Kontakt!B15,Kontakt!B3,0)</f>
        <v>0</v>
      </c>
    </row>
    <row r="12" spans="1:7" x14ac:dyDescent="0.45">
      <c r="A12" s="37" t="s">
        <v>442</v>
      </c>
      <c r="B12" s="3">
        <v>1</v>
      </c>
    </row>
    <row r="13" spans="1:7" x14ac:dyDescent="0.45">
      <c r="A13" t="s">
        <v>21</v>
      </c>
      <c r="B13" s="2" t="str">
        <f>Ergebnisse!A19</f>
        <v>Wasser</v>
      </c>
      <c r="C13" s="2" t="str">
        <f>Ergebnisse!B19</f>
        <v>g/100 g</v>
      </c>
    </row>
    <row r="14" spans="1:7" x14ac:dyDescent="0.45">
      <c r="A14" t="s">
        <v>22</v>
      </c>
      <c r="B14" s="2" t="str">
        <f>Ergebnisse!A20</f>
        <v>Fett</v>
      </c>
      <c r="C14" s="2" t="str">
        <f>Ergebnisse!B20</f>
        <v>g/100 g</v>
      </c>
    </row>
    <row r="15" spans="1:7" x14ac:dyDescent="0.45">
      <c r="A15" t="s">
        <v>23</v>
      </c>
      <c r="B15" s="2" t="str">
        <f>Ergebnisse!A21</f>
        <v>Fett (gesättigte Fettsäuren)</v>
      </c>
      <c r="C15" s="2" t="str">
        <f>Ergebnisse!B21</f>
        <v>g/100 g</v>
      </c>
    </row>
    <row r="16" spans="1:7" x14ac:dyDescent="0.45">
      <c r="A16" t="s">
        <v>29</v>
      </c>
      <c r="B16" s="2" t="str">
        <f>Ergebnisse!A22</f>
        <v>Eiweiß (N * 6,25)</v>
      </c>
      <c r="C16" s="2" t="str">
        <f>Ergebnisse!B22</f>
        <v>g/100 g</v>
      </c>
    </row>
    <row r="17" spans="1:3" x14ac:dyDescent="0.45">
      <c r="A17" t="s">
        <v>30</v>
      </c>
      <c r="B17" s="2" t="str">
        <f>Ergebnisse!A23</f>
        <v>Kohlenhydrate, gesamt</v>
      </c>
      <c r="C17" s="2" t="str">
        <f>Ergebnisse!B23</f>
        <v>g/100 g</v>
      </c>
    </row>
    <row r="18" spans="1:3" x14ac:dyDescent="0.45">
      <c r="A18" t="s">
        <v>31</v>
      </c>
      <c r="B18" s="2" t="str">
        <f>Ergebnisse!A24</f>
        <v>Zucker, gesamt</v>
      </c>
      <c r="C18" s="2" t="str">
        <f>Ergebnisse!B24</f>
        <v>g/100 g</v>
      </c>
    </row>
    <row r="19" spans="1:3" x14ac:dyDescent="0.45">
      <c r="A19" t="s">
        <v>32</v>
      </c>
      <c r="B19" s="2" t="str">
        <f>Ergebnisse!A25</f>
        <v>Saccharose, wasserfrei</v>
      </c>
      <c r="C19" s="2" t="str">
        <f>Ergebnisse!B25</f>
        <v>g/100 g</v>
      </c>
    </row>
    <row r="20" spans="1:3" x14ac:dyDescent="0.45">
      <c r="A20" t="s">
        <v>158</v>
      </c>
      <c r="B20" s="2" t="str">
        <f>Ergebnisse!A26</f>
        <v>Glucose, wasserfrei</v>
      </c>
      <c r="C20" s="2" t="str">
        <f>Ergebnisse!B26</f>
        <v>g/100 g</v>
      </c>
    </row>
    <row r="21" spans="1:3" x14ac:dyDescent="0.45">
      <c r="A21" t="s">
        <v>159</v>
      </c>
      <c r="B21" s="2" t="str">
        <f>Ergebnisse!A27</f>
        <v>Fructose, wasserfrei</v>
      </c>
      <c r="C21" s="2" t="str">
        <f>Ergebnisse!B27</f>
        <v>g/100 g</v>
      </c>
    </row>
    <row r="22" spans="1:3" x14ac:dyDescent="0.45">
      <c r="A22" t="s">
        <v>160</v>
      </c>
      <c r="B22" s="2" t="str">
        <f>Ergebnisse!A28</f>
        <v>Maltose, wasserfrei</v>
      </c>
      <c r="C22" s="2" t="str">
        <f>Ergebnisse!B28</f>
        <v>g/100 g</v>
      </c>
    </row>
    <row r="23" spans="1:3" x14ac:dyDescent="0.45">
      <c r="A23" t="s">
        <v>290</v>
      </c>
      <c r="B23" s="2" t="str">
        <f>Ergebnisse!A29</f>
        <v>Lactose, wasserfrei</v>
      </c>
      <c r="C23" s="2" t="str">
        <f>Ergebnisse!B29</f>
        <v>g/100 g</v>
      </c>
    </row>
    <row r="24" spans="1:3" x14ac:dyDescent="0.45">
      <c r="A24" t="s">
        <v>330</v>
      </c>
      <c r="B24" s="2" t="str">
        <f>Ergebnisse!A30</f>
        <v>Stärke</v>
      </c>
      <c r="C24" s="2" t="str">
        <f>Ergebnisse!B30</f>
        <v>g/100 g</v>
      </c>
    </row>
    <row r="25" spans="1:3" x14ac:dyDescent="0.45">
      <c r="A25" t="s">
        <v>331</v>
      </c>
      <c r="B25" s="2" t="str">
        <f>Ergebnisse!A31</f>
        <v>Ballaststoffe</v>
      </c>
      <c r="C25" s="2" t="str">
        <f>Ergebnisse!B31</f>
        <v>g/100 g</v>
      </c>
    </row>
    <row r="26" spans="1:3" x14ac:dyDescent="0.45">
      <c r="A26" t="s">
        <v>332</v>
      </c>
      <c r="B26" s="2" t="str">
        <f>Ergebnisse!A32</f>
        <v>Kochsalz (über Chlorid)</v>
      </c>
      <c r="C26" s="2" t="str">
        <f>Ergebnisse!B32</f>
        <v>g/100 g</v>
      </c>
    </row>
    <row r="27" spans="1:3" x14ac:dyDescent="0.45">
      <c r="A27" t="s">
        <v>333</v>
      </c>
      <c r="B27" s="2" t="str">
        <f>Ergebnisse!A33</f>
        <v>Natrium</v>
      </c>
      <c r="C27" s="2" t="str">
        <f>Ergebnisse!B33</f>
        <v>g/100 g</v>
      </c>
    </row>
  </sheetData>
  <sheetProtection algorithmName="SHA-512" hashValue="V6BUc2PgmlPwdJ6TWXIrtsKBjdldUGQMTINg+DG8QQtPiQFmCeruAee3h/C3a0uTBZ6UupRW1eEjQZxPCdO85Q==" saltValue="HLmIzSAiK0XPfzPSM5nbvQ=="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98"/>
  <sheetViews>
    <sheetView tabSelected="1" zoomScaleNormal="100" workbookViewId="0"/>
  </sheetViews>
  <sheetFormatPr baseColWidth="10" defaultColWidth="11.41015625" defaultRowHeight="14" x14ac:dyDescent="0.45"/>
  <cols>
    <col min="1" max="1" width="36.87890625" style="9" customWidth="1"/>
    <col min="2" max="2" width="11.41015625" style="9"/>
    <col min="3" max="3" width="13" style="9" bestFit="1" customWidth="1"/>
    <col min="4" max="6" width="15.64453125" style="9" customWidth="1"/>
    <col min="7" max="7" width="14.64453125" style="9" customWidth="1"/>
    <col min="8" max="8" width="9.64453125" style="9" customWidth="1"/>
    <col min="9" max="9" width="8.64453125" style="9" customWidth="1"/>
    <col min="10" max="10" width="11.64453125" style="9" customWidth="1"/>
    <col min="11" max="16384" width="11.41015625" style="9"/>
  </cols>
  <sheetData>
    <row r="1" spans="1:8" ht="21.95" customHeight="1" x14ac:dyDescent="0.65">
      <c r="A1" s="5" t="s">
        <v>0</v>
      </c>
      <c r="B1" s="6"/>
      <c r="E1" s="7" t="s">
        <v>3</v>
      </c>
      <c r="F1" s="8"/>
      <c r="G1" s="96" t="s">
        <v>435</v>
      </c>
    </row>
    <row r="2" spans="1:8" ht="21.95" customHeight="1" x14ac:dyDescent="0.65">
      <c r="A2" s="5" t="s">
        <v>157</v>
      </c>
      <c r="B2" s="6"/>
      <c r="E2" s="7" t="s">
        <v>4</v>
      </c>
      <c r="F2" s="8"/>
      <c r="G2" s="96" t="s">
        <v>435</v>
      </c>
    </row>
    <row r="3" spans="1:8" ht="19.95" customHeight="1" x14ac:dyDescent="0.65">
      <c r="A3" s="5"/>
      <c r="B3" s="6"/>
      <c r="E3" s="180" t="s">
        <v>57</v>
      </c>
      <c r="F3" s="180"/>
      <c r="G3" s="33">
        <v>1</v>
      </c>
      <c r="H3" s="49" t="s">
        <v>417</v>
      </c>
    </row>
    <row r="4" spans="1:8" ht="21.95" customHeight="1" x14ac:dyDescent="0.55000000000000004">
      <c r="A4" s="7" t="s">
        <v>10</v>
      </c>
      <c r="B4" s="183" t="s">
        <v>5</v>
      </c>
      <c r="C4" s="183"/>
      <c r="E4" s="34"/>
      <c r="F4" s="34" t="str">
        <f>IF(G1="?","",IF(ISNUMBER(VALUE(G1)),"","Bitte nur Ziffern eingeben (numbers only)"))</f>
        <v/>
      </c>
      <c r="G4" s="22"/>
      <c r="H4" s="10"/>
    </row>
    <row r="5" spans="1:8" ht="21.95" customHeight="1" x14ac:dyDescent="0.55000000000000004">
      <c r="A5" s="10" t="s">
        <v>64</v>
      </c>
      <c r="E5" s="184">
        <v>45270</v>
      </c>
      <c r="F5" s="184" t="str">
        <f>IF(G2="?","",IF(ISNUMBER(VALUE(G2)),"","Bitte nur Ziffern eingeben (numbers only)"))</f>
        <v/>
      </c>
      <c r="G5" s="8"/>
      <c r="H5" s="10"/>
    </row>
    <row r="6" spans="1:8" ht="10.1" customHeight="1" x14ac:dyDescent="0.45"/>
    <row r="7" spans="1:8" s="12" customFormat="1" ht="37.950000000000003" customHeight="1" x14ac:dyDescent="0.45">
      <c r="A7" s="181" t="s">
        <v>141</v>
      </c>
      <c r="B7" s="182"/>
      <c r="C7" s="182"/>
      <c r="D7" s="182"/>
      <c r="E7" s="182"/>
      <c r="F7" s="182"/>
      <c r="G7" s="182"/>
    </row>
    <row r="8" spans="1:8" s="12" customFormat="1" ht="60" customHeight="1" x14ac:dyDescent="0.45">
      <c r="A8" s="181" t="s">
        <v>434</v>
      </c>
      <c r="B8" s="182"/>
      <c r="C8" s="182"/>
      <c r="D8" s="182"/>
      <c r="E8" s="182"/>
      <c r="F8" s="182"/>
      <c r="G8" s="182"/>
    </row>
    <row r="9" spans="1:8" s="12" customFormat="1" ht="37.950000000000003" customHeight="1" x14ac:dyDescent="0.45">
      <c r="A9" s="181" t="s">
        <v>67</v>
      </c>
      <c r="B9" s="182"/>
      <c r="C9" s="182"/>
      <c r="D9" s="182"/>
      <c r="E9" s="182"/>
      <c r="F9" s="182"/>
      <c r="G9" s="182"/>
    </row>
    <row r="10" spans="1:8" s="12" customFormat="1" ht="37.950000000000003" customHeight="1" x14ac:dyDescent="0.45">
      <c r="A10" s="181" t="s">
        <v>68</v>
      </c>
      <c r="B10" s="182"/>
      <c r="C10" s="182"/>
      <c r="D10" s="182"/>
      <c r="E10" s="182"/>
      <c r="F10" s="182"/>
      <c r="G10" s="182"/>
    </row>
    <row r="11" spans="1:8" s="12" customFormat="1" ht="37.950000000000003" customHeight="1" x14ac:dyDescent="0.45">
      <c r="A11" s="181" t="s">
        <v>63</v>
      </c>
      <c r="B11" s="182"/>
      <c r="C11" s="182"/>
      <c r="D11" s="182"/>
      <c r="E11" s="182"/>
      <c r="F11" s="182"/>
      <c r="G11" s="182"/>
    </row>
    <row r="12" spans="1:8" s="12" customFormat="1" ht="37.950000000000003" customHeight="1" x14ac:dyDescent="0.45">
      <c r="A12" s="181" t="s">
        <v>69</v>
      </c>
      <c r="B12" s="182"/>
      <c r="C12" s="182"/>
      <c r="D12" s="182"/>
      <c r="E12" s="182"/>
      <c r="F12" s="182"/>
      <c r="G12" s="182"/>
    </row>
    <row r="13" spans="1:8" s="12" customFormat="1" ht="25.1" customHeight="1" x14ac:dyDescent="0.45">
      <c r="A13" s="179"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3" s="179"/>
      <c r="C13" s="179"/>
      <c r="D13" s="179"/>
      <c r="E13" s="179"/>
      <c r="F13" s="179"/>
      <c r="G13" s="179"/>
    </row>
    <row r="14" spans="1:8" s="12" customFormat="1" ht="25.1" customHeight="1" x14ac:dyDescent="0.45">
      <c r="A14" s="179" t="str">
        <f>IF(OR(OR(G1="?",ISBLANK(G1)),OR(G2="?",ISBLANK(G2))),"Nur wenn diese beiden Felder korrekt ausgefüllt sind, kann der Absender dieser Tabelle identifiziert werden.","Haben Sie im Tabellenblatt Kontakt alle gelb hinterlegten Felder ausgefüllt?")</f>
        <v>Nur wenn diese beiden Felder korrekt ausgefüllt sind, kann der Absender dieser Tabelle identifiziert werden.</v>
      </c>
      <c r="B14" s="179"/>
      <c r="C14" s="179"/>
      <c r="D14" s="179"/>
      <c r="E14" s="179"/>
      <c r="F14" s="179"/>
      <c r="G14" s="179"/>
    </row>
    <row r="15" spans="1:8" s="12" customFormat="1" ht="39.950000000000003" customHeight="1" x14ac:dyDescent="0.55000000000000004">
      <c r="A15" s="185" t="s">
        <v>77</v>
      </c>
      <c r="B15" s="185"/>
      <c r="C15" s="185"/>
      <c r="D15" s="185"/>
      <c r="E15" s="185"/>
      <c r="F15" s="185"/>
      <c r="G15" s="36"/>
    </row>
    <row r="16" spans="1:8" ht="10.1" customHeight="1" x14ac:dyDescent="0.45"/>
    <row r="17" spans="1:10" s="16" customFormat="1" ht="36" customHeight="1" x14ac:dyDescent="0.5">
      <c r="A17" s="16" t="s">
        <v>1</v>
      </c>
      <c r="B17" s="16" t="s">
        <v>2</v>
      </c>
      <c r="C17" s="17" t="s">
        <v>42</v>
      </c>
      <c r="D17" s="17" t="s">
        <v>7</v>
      </c>
      <c r="E17" s="17" t="s">
        <v>8</v>
      </c>
      <c r="F17" s="17" t="s">
        <v>9</v>
      </c>
      <c r="G17" s="18"/>
      <c r="H17" s="19"/>
      <c r="I17" s="17"/>
    </row>
    <row r="18" spans="1:10" s="16" customFormat="1" ht="10.1" customHeight="1" x14ac:dyDescent="0.5">
      <c r="C18" s="17"/>
      <c r="D18" s="17"/>
      <c r="E18" s="17"/>
      <c r="F18" s="17"/>
      <c r="G18" s="41"/>
      <c r="H18" s="19"/>
      <c r="I18" s="17"/>
    </row>
    <row r="19" spans="1:10" s="16" customFormat="1" ht="25.1" customHeight="1" x14ac:dyDescent="0.5">
      <c r="A19" s="20" t="s">
        <v>78</v>
      </c>
      <c r="B19" s="20" t="s">
        <v>40</v>
      </c>
      <c r="C19" s="115" t="s">
        <v>416</v>
      </c>
      <c r="D19" s="95"/>
      <c r="E19" s="95"/>
      <c r="F19" s="26">
        <f>Wasser!B1</f>
        <v>23</v>
      </c>
      <c r="G19" s="26"/>
      <c r="H19" s="45">
        <f>Wasser!C1</f>
        <v>22</v>
      </c>
      <c r="I19" s="21"/>
    </row>
    <row r="20" spans="1:10" s="16" customFormat="1" ht="25.1" customHeight="1" x14ac:dyDescent="0.5">
      <c r="A20" s="20" t="s">
        <v>79</v>
      </c>
      <c r="B20" s="20" t="s">
        <v>40</v>
      </c>
      <c r="C20" s="115" t="s">
        <v>416</v>
      </c>
      <c r="D20" s="95"/>
      <c r="E20" s="95"/>
      <c r="F20" s="26">
        <f>Fett!$B$1</f>
        <v>32</v>
      </c>
      <c r="G20" s="26"/>
      <c r="H20" s="45">
        <f>Fett!$C$1</f>
        <v>31</v>
      </c>
      <c r="I20" s="45"/>
    </row>
    <row r="21" spans="1:10" s="16" customFormat="1" ht="25.1" customHeight="1" x14ac:dyDescent="0.5">
      <c r="A21" s="20" t="s">
        <v>233</v>
      </c>
      <c r="B21" s="20" t="s">
        <v>40</v>
      </c>
      <c r="C21" s="115" t="s">
        <v>416</v>
      </c>
      <c r="D21" s="95"/>
      <c r="E21" s="95"/>
      <c r="F21" s="26">
        <f>Fett_gesaettigt!B1</f>
        <v>6</v>
      </c>
      <c r="G21" s="26"/>
      <c r="H21" s="45">
        <f>Fett_gesaettigt!C1</f>
        <v>5</v>
      </c>
      <c r="I21" s="21"/>
    </row>
    <row r="22" spans="1:10" s="16" customFormat="1" ht="25.1" customHeight="1" x14ac:dyDescent="0.5">
      <c r="A22" s="20" t="s">
        <v>151</v>
      </c>
      <c r="B22" s="20" t="s">
        <v>40</v>
      </c>
      <c r="C22" s="115" t="s">
        <v>416</v>
      </c>
      <c r="D22" s="95"/>
      <c r="E22" s="95"/>
      <c r="F22" s="26">
        <f>Eiweiss!$B$1</f>
        <v>24</v>
      </c>
      <c r="G22" s="26"/>
      <c r="H22" s="45">
        <f>Eiweiss!$C$1</f>
        <v>23</v>
      </c>
      <c r="I22" s="21"/>
      <c r="J22" s="21"/>
    </row>
    <row r="23" spans="1:10" s="16" customFormat="1" ht="25.1" customHeight="1" x14ac:dyDescent="0.5">
      <c r="A23" s="20" t="s">
        <v>323</v>
      </c>
      <c r="B23" s="20" t="s">
        <v>40</v>
      </c>
      <c r="C23" s="115" t="s">
        <v>416</v>
      </c>
      <c r="D23" s="95"/>
      <c r="E23" s="95"/>
      <c r="F23" s="26">
        <f>Kohlenhydrate!B1</f>
        <v>9</v>
      </c>
      <c r="G23" s="26"/>
      <c r="H23" s="45">
        <f>Kohlenhydrate!$C$1</f>
        <v>8</v>
      </c>
      <c r="I23" s="21"/>
      <c r="J23" s="21"/>
    </row>
    <row r="24" spans="1:10" s="16" customFormat="1" ht="25.1" customHeight="1" x14ac:dyDescent="0.5">
      <c r="A24" s="20" t="s">
        <v>324</v>
      </c>
      <c r="B24" s="20" t="s">
        <v>40</v>
      </c>
      <c r="C24" s="115" t="s">
        <v>416</v>
      </c>
      <c r="D24" s="95"/>
      <c r="E24" s="95"/>
      <c r="F24" s="112"/>
      <c r="G24" s="26"/>
      <c r="H24" s="26"/>
      <c r="I24" s="21"/>
      <c r="J24" s="21"/>
    </row>
    <row r="25" spans="1:10" s="16" customFormat="1" ht="25.1" customHeight="1" x14ac:dyDescent="0.5">
      <c r="A25" s="20" t="s">
        <v>325</v>
      </c>
      <c r="B25" s="20" t="s">
        <v>40</v>
      </c>
      <c r="C25" s="115" t="s">
        <v>416</v>
      </c>
      <c r="D25" s="95"/>
      <c r="E25" s="95"/>
      <c r="F25" s="26">
        <f>SacGluFruMal!$C$1</f>
        <v>32</v>
      </c>
      <c r="G25" s="26"/>
      <c r="H25" s="45">
        <f>SacGluFruMal!$B$1</f>
        <v>31</v>
      </c>
      <c r="J25" s="21"/>
    </row>
    <row r="26" spans="1:10" s="16" customFormat="1" ht="25.1" customHeight="1" x14ac:dyDescent="0.5">
      <c r="A26" s="20" t="s">
        <v>326</v>
      </c>
      <c r="B26" s="20" t="s">
        <v>40</v>
      </c>
      <c r="C26" s="115" t="s">
        <v>416</v>
      </c>
      <c r="D26" s="95"/>
      <c r="E26" s="95"/>
      <c r="F26" s="26">
        <f>SacGluFruMal!$D$1</f>
        <v>32</v>
      </c>
      <c r="G26" s="26"/>
      <c r="H26" s="45">
        <f>SacGluFruMal!$B$1</f>
        <v>31</v>
      </c>
      <c r="J26" s="21"/>
    </row>
    <row r="27" spans="1:10" s="16" customFormat="1" ht="25.1" customHeight="1" x14ac:dyDescent="0.5">
      <c r="A27" s="20" t="s">
        <v>327</v>
      </c>
      <c r="B27" s="20" t="s">
        <v>40</v>
      </c>
      <c r="C27" s="115" t="s">
        <v>416</v>
      </c>
      <c r="D27" s="95"/>
      <c r="E27" s="95"/>
      <c r="F27" s="26">
        <f>SacGluFruMal!$E$1</f>
        <v>32</v>
      </c>
      <c r="G27" s="26"/>
      <c r="H27" s="45">
        <f>SacGluFruMal!$B$1</f>
        <v>31</v>
      </c>
      <c r="J27" s="21"/>
    </row>
    <row r="28" spans="1:10" s="16" customFormat="1" ht="25.1" customHeight="1" x14ac:dyDescent="0.5">
      <c r="A28" s="20" t="s">
        <v>328</v>
      </c>
      <c r="B28" s="20" t="s">
        <v>40</v>
      </c>
      <c r="C28" s="115" t="s">
        <v>416</v>
      </c>
      <c r="D28" s="95"/>
      <c r="E28" s="95"/>
      <c r="F28" s="26">
        <f>SacGluFruMal!$F$1</f>
        <v>32</v>
      </c>
      <c r="G28" s="26"/>
      <c r="H28" s="45">
        <f>SacGluFruMal!$B$1</f>
        <v>31</v>
      </c>
      <c r="J28" s="21"/>
    </row>
    <row r="29" spans="1:10" s="16" customFormat="1" ht="25.1" customHeight="1" x14ac:dyDescent="0.5">
      <c r="A29" s="20" t="s">
        <v>329</v>
      </c>
      <c r="B29" s="20" t="s">
        <v>40</v>
      </c>
      <c r="C29" s="115" t="s">
        <v>416</v>
      </c>
      <c r="D29" s="95"/>
      <c r="E29" s="95"/>
      <c r="F29" s="26">
        <f>Lactose!$B$1</f>
        <v>26</v>
      </c>
      <c r="G29" s="26"/>
      <c r="H29" s="45">
        <f>Lactose!C1</f>
        <v>25</v>
      </c>
      <c r="J29" s="21"/>
    </row>
    <row r="30" spans="1:10" s="16" customFormat="1" ht="25.1" customHeight="1" x14ac:dyDescent="0.5">
      <c r="A30" s="20" t="s">
        <v>156</v>
      </c>
      <c r="B30" s="20" t="s">
        <v>40</v>
      </c>
      <c r="C30" s="115" t="s">
        <v>416</v>
      </c>
      <c r="D30" s="95"/>
      <c r="E30" s="95"/>
      <c r="F30" s="26">
        <f>Staerke!$B$1</f>
        <v>27</v>
      </c>
      <c r="G30" s="26"/>
      <c r="H30" s="45">
        <f>Staerke!$C$1</f>
        <v>26</v>
      </c>
      <c r="I30" s="45"/>
      <c r="J30" s="21"/>
    </row>
    <row r="31" spans="1:10" s="16" customFormat="1" ht="25.1" customHeight="1" x14ac:dyDescent="0.5">
      <c r="A31" s="20" t="s">
        <v>154</v>
      </c>
      <c r="B31" s="20" t="s">
        <v>40</v>
      </c>
      <c r="C31" s="115" t="s">
        <v>416</v>
      </c>
      <c r="D31" s="95"/>
      <c r="E31" s="95"/>
      <c r="F31" s="26">
        <f>Ballaststoffe!B1</f>
        <v>8</v>
      </c>
      <c r="G31" s="26"/>
      <c r="H31" s="45">
        <f>Ballaststoffe!C1</f>
        <v>7</v>
      </c>
      <c r="I31" s="21"/>
      <c r="J31" s="21"/>
    </row>
    <row r="32" spans="1:10" s="16" customFormat="1" ht="25.1" customHeight="1" x14ac:dyDescent="0.5">
      <c r="A32" s="20" t="s">
        <v>276</v>
      </c>
      <c r="B32" s="20" t="s">
        <v>40</v>
      </c>
      <c r="C32" s="115" t="s">
        <v>416</v>
      </c>
      <c r="D32" s="95"/>
      <c r="E32" s="95"/>
      <c r="F32" s="26">
        <f>Kochsalz!B1</f>
        <v>21</v>
      </c>
      <c r="G32" s="26"/>
      <c r="H32" s="45">
        <f>Kochsalz!C1</f>
        <v>20</v>
      </c>
      <c r="I32" s="21"/>
      <c r="J32" s="21"/>
    </row>
    <row r="33" spans="1:10" s="16" customFormat="1" ht="25.1" customHeight="1" x14ac:dyDescent="0.5">
      <c r="A33" s="20" t="s">
        <v>155</v>
      </c>
      <c r="B33" s="20" t="s">
        <v>40</v>
      </c>
      <c r="C33" s="115" t="s">
        <v>416</v>
      </c>
      <c r="D33" s="95"/>
      <c r="E33" s="95"/>
      <c r="F33" s="26">
        <f>Natrium!B61</f>
        <v>27</v>
      </c>
      <c r="G33" s="26"/>
      <c r="H33" s="45">
        <f>Natrium!D61</f>
        <v>26</v>
      </c>
    </row>
    <row r="34" spans="1:10" s="16" customFormat="1" ht="25.1" customHeight="1" x14ac:dyDescent="0.5">
      <c r="A34" s="20" t="s">
        <v>80</v>
      </c>
      <c r="B34" s="20" t="s">
        <v>40</v>
      </c>
      <c r="C34" s="115" t="s">
        <v>416</v>
      </c>
      <c r="D34" s="95"/>
      <c r="E34" s="95"/>
      <c r="F34" s="26">
        <f>Asche!$B$1</f>
        <v>19</v>
      </c>
      <c r="G34" s="26">
        <f>Asche!B25</f>
        <v>11</v>
      </c>
      <c r="H34" s="45">
        <f>Asche!$C$1</f>
        <v>18</v>
      </c>
      <c r="I34" s="45">
        <f>Asche!C25</f>
        <v>10</v>
      </c>
      <c r="J34" s="21"/>
    </row>
    <row r="35" spans="1:10" ht="19.95" customHeight="1" x14ac:dyDescent="0.45">
      <c r="C35" s="97" t="s">
        <v>433</v>
      </c>
    </row>
    <row r="36" spans="1:10" ht="20.100000000000001" customHeight="1" x14ac:dyDescent="0.5">
      <c r="A36" s="11" t="s">
        <v>241</v>
      </c>
    </row>
    <row r="37" spans="1:10" ht="9.9499999999999993" hidden="1" customHeight="1" x14ac:dyDescent="0.55000000000000004">
      <c r="A37" s="8"/>
    </row>
    <row r="38" spans="1:10" ht="9.9499999999999993" customHeight="1" x14ac:dyDescent="0.55000000000000004">
      <c r="A38" s="8"/>
    </row>
    <row r="39" spans="1:10" ht="9.9499999999999993" hidden="1" customHeight="1" x14ac:dyDescent="0.55000000000000004">
      <c r="A39" s="8"/>
    </row>
    <row r="40" spans="1:10" ht="20.100000000000001" customHeight="1" x14ac:dyDescent="0.45">
      <c r="A40" s="23" t="s">
        <v>78</v>
      </c>
      <c r="B40" s="170"/>
      <c r="C40" s="170"/>
      <c r="D40" s="170"/>
      <c r="E40" s="170"/>
      <c r="F40" s="170"/>
      <c r="G40" s="170"/>
      <c r="H40" s="170"/>
      <c r="I40" s="14" t="b">
        <f>ISBLANK(VLOOKUP(F19,Wasser!A3:C25,3))</f>
        <v>1</v>
      </c>
    </row>
    <row r="41" spans="1:10" ht="27" customHeight="1" x14ac:dyDescent="0.45">
      <c r="A41" s="13" t="str">
        <f>IF(F19=H19,"bitte eingeben:",IF(I78,"","Art der Modifikation:"))</f>
        <v/>
      </c>
      <c r="B41" s="175"/>
      <c r="C41" s="175"/>
      <c r="D41" s="175"/>
      <c r="E41" s="175"/>
      <c r="F41" s="175"/>
      <c r="G41" s="175"/>
      <c r="H41" s="175"/>
      <c r="I41" s="14"/>
    </row>
    <row r="42" spans="1:10" ht="20.100000000000001" customHeight="1" x14ac:dyDescent="0.45">
      <c r="A42" s="23" t="s">
        <v>79</v>
      </c>
      <c r="B42" s="170"/>
      <c r="C42" s="170"/>
      <c r="D42" s="170"/>
      <c r="E42" s="170"/>
      <c r="F42" s="170"/>
      <c r="G42" s="170"/>
      <c r="H42" s="170"/>
      <c r="I42" s="14" t="b">
        <f>ISBLANK(VLOOKUP(F20,Fett!A3:C43,3))</f>
        <v>1</v>
      </c>
    </row>
    <row r="43" spans="1:10" ht="27" customHeight="1" x14ac:dyDescent="0.45">
      <c r="A43" s="13" t="str">
        <f>IF(F20=H20,"bitte eingeben:",IF(I42,"","Art der Modifikation:"))</f>
        <v/>
      </c>
      <c r="B43" s="175"/>
      <c r="C43" s="175"/>
      <c r="D43" s="175"/>
      <c r="E43" s="175"/>
      <c r="F43" s="175"/>
      <c r="G43" s="175"/>
      <c r="H43" s="175"/>
      <c r="I43" s="14"/>
    </row>
    <row r="44" spans="1:10" ht="20.100000000000001" customHeight="1" x14ac:dyDescent="0.45">
      <c r="A44" s="23" t="s">
        <v>233</v>
      </c>
      <c r="B44" s="170"/>
      <c r="C44" s="170"/>
      <c r="D44" s="170"/>
      <c r="E44" s="170"/>
      <c r="F44" s="170"/>
      <c r="G44" s="170"/>
      <c r="H44" s="170"/>
      <c r="I44" s="14" t="b">
        <f>ISBLANK(VLOOKUP(F21,Fett_gesaettigt!A3:C8,3))</f>
        <v>1</v>
      </c>
    </row>
    <row r="45" spans="1:10" ht="27" customHeight="1" x14ac:dyDescent="0.45">
      <c r="A45" s="13" t="str">
        <f>IF(F21=H21,"bitte eingeben:",IF(I44,"","Art der Modifikation:"))</f>
        <v/>
      </c>
      <c r="B45" s="175"/>
      <c r="C45" s="175"/>
      <c r="D45" s="175"/>
      <c r="E45" s="175"/>
      <c r="F45" s="175"/>
      <c r="G45" s="175"/>
      <c r="H45" s="175"/>
      <c r="I45" s="14"/>
    </row>
    <row r="46" spans="1:10" ht="20.100000000000001" customHeight="1" x14ac:dyDescent="0.45">
      <c r="A46" s="23" t="s">
        <v>216</v>
      </c>
      <c r="B46" s="170"/>
      <c r="C46" s="170"/>
      <c r="D46" s="170"/>
      <c r="E46" s="170"/>
      <c r="F46" s="170"/>
      <c r="G46" s="170"/>
      <c r="H46" s="170"/>
      <c r="I46" s="14" t="b">
        <f>ISBLANK(VLOOKUP(F22,Eiweiss!A3:C37,3))</f>
        <v>1</v>
      </c>
    </row>
    <row r="47" spans="1:10" ht="27" customHeight="1" x14ac:dyDescent="0.45">
      <c r="A47" s="13" t="str">
        <f>IF(F22=H22,"bitte eingeben:",IF(I46,"","Art der Modifikation:"))</f>
        <v/>
      </c>
      <c r="B47" s="175"/>
      <c r="C47" s="175"/>
      <c r="D47" s="175"/>
      <c r="E47" s="175"/>
      <c r="F47" s="175"/>
      <c r="G47" s="175"/>
      <c r="H47" s="175"/>
      <c r="I47" s="14"/>
    </row>
    <row r="48" spans="1:10" ht="20.100000000000001" customHeight="1" x14ac:dyDescent="0.45">
      <c r="A48" s="23" t="s">
        <v>323</v>
      </c>
      <c r="B48" s="170"/>
      <c r="C48" s="170"/>
      <c r="D48" s="170"/>
      <c r="E48" s="170"/>
      <c r="F48" s="170"/>
      <c r="G48" s="170"/>
      <c r="H48" s="170"/>
      <c r="I48" s="14" t="b">
        <f>ISBLANK(VLOOKUP(F23,Kohlenhydrate!A3:C39,3))</f>
        <v>1</v>
      </c>
    </row>
    <row r="49" spans="1:9" ht="27" customHeight="1" x14ac:dyDescent="0.45">
      <c r="A49" s="13" t="str">
        <f>IF(F23=H23,"bitte eingeben:","")</f>
        <v/>
      </c>
      <c r="B49" s="174"/>
      <c r="C49" s="174"/>
      <c r="D49" s="174"/>
      <c r="E49" s="174"/>
      <c r="F49" s="174"/>
      <c r="G49" s="174"/>
      <c r="H49" s="174"/>
      <c r="I49" s="14"/>
    </row>
    <row r="50" spans="1:9" ht="20.100000000000001" customHeight="1" x14ac:dyDescent="0.45">
      <c r="A50" s="23" t="s">
        <v>324</v>
      </c>
      <c r="B50" s="170" t="s">
        <v>230</v>
      </c>
      <c r="C50" s="170"/>
      <c r="D50" s="58"/>
      <c r="E50" s="170" t="s">
        <v>223</v>
      </c>
      <c r="F50" s="170"/>
      <c r="G50" s="58"/>
      <c r="H50" s="58"/>
      <c r="I50" s="14"/>
    </row>
    <row r="51" spans="1:9" ht="20.100000000000001" customHeight="1" x14ac:dyDescent="0.45">
      <c r="A51" s="65" t="s">
        <v>116</v>
      </c>
      <c r="B51" s="170"/>
      <c r="C51" s="170"/>
      <c r="D51" s="111">
        <f>Zucker!C1</f>
        <v>2</v>
      </c>
      <c r="E51" s="170"/>
      <c r="F51" s="170"/>
      <c r="G51" s="111">
        <f>Zucker!C10</f>
        <v>7</v>
      </c>
      <c r="H51" s="111"/>
      <c r="I51" s="14" t="b">
        <f>ISBLANK(VLOOKUP(F24,Eiweiss!A3:C37,3))</f>
        <v>0</v>
      </c>
    </row>
    <row r="52" spans="1:9" ht="20.100000000000001" customHeight="1" x14ac:dyDescent="0.45">
      <c r="A52" s="65" t="s">
        <v>137</v>
      </c>
      <c r="B52" s="170"/>
      <c r="C52" s="170"/>
      <c r="D52" s="111">
        <f>Zucker!D1</f>
        <v>2</v>
      </c>
      <c r="E52" s="170"/>
      <c r="F52" s="170"/>
      <c r="G52" s="111">
        <f>Zucker!D10</f>
        <v>7</v>
      </c>
      <c r="H52" s="111"/>
      <c r="I52" s="14"/>
    </row>
    <row r="53" spans="1:9" ht="20.100000000000001" customHeight="1" x14ac:dyDescent="0.45">
      <c r="A53" s="65" t="s">
        <v>115</v>
      </c>
      <c r="B53" s="170"/>
      <c r="C53" s="170"/>
      <c r="D53" s="111">
        <f>Zucker!E1</f>
        <v>2</v>
      </c>
      <c r="E53" s="170"/>
      <c r="F53" s="170"/>
      <c r="G53" s="111">
        <f>Zucker!E10</f>
        <v>7</v>
      </c>
      <c r="H53" s="111"/>
      <c r="I53" s="14"/>
    </row>
    <row r="54" spans="1:9" ht="20.100000000000001" customHeight="1" x14ac:dyDescent="0.45">
      <c r="A54" s="65" t="s">
        <v>219</v>
      </c>
      <c r="B54" s="170"/>
      <c r="C54" s="170"/>
      <c r="D54" s="111">
        <f>Zucker!F1</f>
        <v>2</v>
      </c>
      <c r="E54" s="170"/>
      <c r="F54" s="170"/>
      <c r="G54" s="111">
        <f>Zucker!F10</f>
        <v>7</v>
      </c>
      <c r="H54" s="111"/>
      <c r="I54" s="14"/>
    </row>
    <row r="55" spans="1:9" ht="20.100000000000001" customHeight="1" x14ac:dyDescent="0.45">
      <c r="A55" s="65" t="s">
        <v>220</v>
      </c>
      <c r="B55" s="170"/>
      <c r="C55" s="170"/>
      <c r="D55" s="111">
        <f>Zucker!G1</f>
        <v>2</v>
      </c>
      <c r="E55" s="170"/>
      <c r="F55" s="170"/>
      <c r="G55" s="111">
        <f>Zucker!G10</f>
        <v>7</v>
      </c>
      <c r="H55" s="111"/>
      <c r="I55" s="14"/>
    </row>
    <row r="56" spans="1:9" ht="20.100000000000001" customHeight="1" x14ac:dyDescent="0.45">
      <c r="A56" s="65">
        <f>Zucker!B21</f>
        <v>2</v>
      </c>
      <c r="B56" s="171"/>
      <c r="C56" s="171"/>
      <c r="D56" s="171"/>
      <c r="E56" s="170"/>
      <c r="F56" s="170"/>
      <c r="G56" s="111">
        <f>Zucker!H10</f>
        <v>7</v>
      </c>
      <c r="H56" s="111"/>
      <c r="I56" s="14"/>
    </row>
    <row r="57" spans="1:9" ht="20.100000000000001" hidden="1" customHeight="1" x14ac:dyDescent="0.45"/>
    <row r="58" spans="1:9" ht="27" hidden="1" customHeight="1" x14ac:dyDescent="0.45"/>
    <row r="59" spans="1:9" s="12" customFormat="1" ht="30.2" customHeight="1" x14ac:dyDescent="0.45">
      <c r="A59" s="109" t="s">
        <v>240</v>
      </c>
      <c r="I59" s="110"/>
    </row>
    <row r="60" spans="1:9" ht="9.9499999999999993" hidden="1" customHeight="1" x14ac:dyDescent="0.5">
      <c r="A60" s="11"/>
      <c r="I60" s="14"/>
    </row>
    <row r="61" spans="1:9" ht="19.95" customHeight="1" x14ac:dyDescent="0.45">
      <c r="A61" s="23" t="s">
        <v>115</v>
      </c>
      <c r="B61" s="170"/>
      <c r="C61" s="170"/>
      <c r="D61" s="170"/>
      <c r="E61" s="170"/>
      <c r="F61" s="170"/>
      <c r="G61" s="170"/>
      <c r="H61" s="170"/>
      <c r="I61" s="14" t="b">
        <f>ISBLANK(VLOOKUP(F25,SacGluFruMal!A3:C34,3))</f>
        <v>1</v>
      </c>
    </row>
    <row r="62" spans="1:9" ht="27" customHeight="1" x14ac:dyDescent="0.45">
      <c r="A62" s="13" t="str">
        <f>IF(F25=H25,"bitte eingeben:","")</f>
        <v/>
      </c>
      <c r="B62" s="175"/>
      <c r="C62" s="175"/>
      <c r="D62" s="175"/>
      <c r="E62" s="175"/>
      <c r="F62" s="175"/>
      <c r="G62" s="175"/>
      <c r="H62" s="175"/>
    </row>
    <row r="63" spans="1:9" ht="19.95" customHeight="1" x14ac:dyDescent="0.45">
      <c r="A63" s="23" t="s">
        <v>116</v>
      </c>
      <c r="B63" s="170"/>
      <c r="C63" s="170"/>
      <c r="D63" s="170"/>
      <c r="E63" s="170"/>
      <c r="F63" s="170"/>
      <c r="G63" s="170"/>
      <c r="H63" s="170"/>
      <c r="I63" s="14" t="b">
        <f>ISBLANK(VLOOKUP(F26,SacGluFruMal!A13:C44,3))</f>
        <v>1</v>
      </c>
    </row>
    <row r="64" spans="1:9" ht="27" customHeight="1" x14ac:dyDescent="0.45">
      <c r="A64" s="13" t="str">
        <f>IF(F26=H26,"bitte eingeben:","")</f>
        <v/>
      </c>
      <c r="B64" s="175"/>
      <c r="C64" s="175"/>
      <c r="D64" s="175"/>
      <c r="E64" s="175"/>
      <c r="F64" s="175"/>
      <c r="G64" s="175"/>
      <c r="H64" s="175"/>
    </row>
    <row r="65" spans="1:9" ht="19.95" customHeight="1" x14ac:dyDescent="0.45">
      <c r="A65" s="23" t="s">
        <v>137</v>
      </c>
      <c r="B65" s="170"/>
      <c r="C65" s="170"/>
      <c r="D65" s="170"/>
      <c r="E65" s="170"/>
      <c r="F65" s="170"/>
      <c r="G65" s="170"/>
      <c r="H65" s="170"/>
      <c r="I65" s="14" t="b">
        <f>ISBLANK(VLOOKUP(F27,SacGluFruMal!A13:C44,3))</f>
        <v>1</v>
      </c>
    </row>
    <row r="66" spans="1:9" ht="27" customHeight="1" x14ac:dyDescent="0.45">
      <c r="A66" s="13" t="str">
        <f>IF(F27=H27,"bitte eingeben:","")</f>
        <v/>
      </c>
      <c r="B66" s="175"/>
      <c r="C66" s="175"/>
      <c r="D66" s="175"/>
      <c r="E66" s="175"/>
      <c r="F66" s="175"/>
      <c r="G66" s="175"/>
      <c r="H66" s="175"/>
    </row>
    <row r="67" spans="1:9" ht="19.95" customHeight="1" x14ac:dyDescent="0.45">
      <c r="A67" s="23" t="s">
        <v>219</v>
      </c>
      <c r="B67" s="170"/>
      <c r="C67" s="170"/>
      <c r="D67" s="170"/>
      <c r="E67" s="170"/>
      <c r="F67" s="170"/>
      <c r="G67" s="170"/>
      <c r="H67" s="170"/>
      <c r="I67" s="14" t="b">
        <f>ISBLANK(VLOOKUP(F28,SacGluFruMal!A13:C44,3))</f>
        <v>1</v>
      </c>
    </row>
    <row r="68" spans="1:9" ht="27" customHeight="1" x14ac:dyDescent="0.45">
      <c r="A68" s="13" t="str">
        <f>IF(F28=H28,"bitte eingeben:","")</f>
        <v/>
      </c>
      <c r="B68" s="175"/>
      <c r="C68" s="175"/>
      <c r="D68" s="175"/>
      <c r="E68" s="175"/>
      <c r="F68" s="175"/>
      <c r="G68" s="175"/>
      <c r="H68" s="175"/>
    </row>
    <row r="69" spans="1:9" ht="19.95" customHeight="1" x14ac:dyDescent="0.45">
      <c r="A69" s="23" t="s">
        <v>220</v>
      </c>
      <c r="B69" s="170"/>
      <c r="C69" s="170"/>
      <c r="D69" s="170"/>
      <c r="E69" s="170"/>
      <c r="F69" s="170"/>
      <c r="G69" s="170"/>
      <c r="H69" s="170"/>
      <c r="I69" s="14" t="b">
        <f>ISBLANK(VLOOKUP(F29,Lactose!A3:C28,3))</f>
        <v>1</v>
      </c>
    </row>
    <row r="70" spans="1:9" ht="27" customHeight="1" x14ac:dyDescent="0.45">
      <c r="A70" s="13" t="str">
        <f>IF(F29=H29,"bitte eingeben:","")</f>
        <v/>
      </c>
      <c r="B70" s="175"/>
      <c r="C70" s="175"/>
      <c r="D70" s="175"/>
      <c r="E70" s="175"/>
      <c r="F70" s="175"/>
      <c r="G70" s="175"/>
      <c r="H70" s="175"/>
    </row>
    <row r="71" spans="1:9" ht="19.95" customHeight="1" x14ac:dyDescent="0.45">
      <c r="A71" s="23" t="s">
        <v>156</v>
      </c>
      <c r="B71" s="172"/>
      <c r="C71" s="172"/>
      <c r="D71" s="172"/>
      <c r="E71" s="172"/>
      <c r="F71" s="172"/>
      <c r="G71" s="172"/>
      <c r="H71" s="172"/>
      <c r="I71" s="14" t="b">
        <f>ISBLANK(VLOOKUP(F30,Staerke!A3:C43,3))</f>
        <v>1</v>
      </c>
    </row>
    <row r="72" spans="1:9" ht="27" customHeight="1" x14ac:dyDescent="0.45">
      <c r="A72" s="13" t="str">
        <f>IF(F30=H30,"bitte eingeben:",IF(I71,"","Art der Modifikation:"))</f>
        <v/>
      </c>
      <c r="B72" s="175"/>
      <c r="C72" s="175"/>
      <c r="D72" s="175"/>
      <c r="E72" s="175"/>
      <c r="F72" s="175"/>
      <c r="G72" s="175"/>
      <c r="H72" s="175"/>
      <c r="I72" s="14"/>
    </row>
    <row r="73" spans="1:9" ht="20.100000000000001" hidden="1" customHeight="1" x14ac:dyDescent="0.45">
      <c r="A73" s="23" t="s">
        <v>80</v>
      </c>
      <c r="B73" s="176"/>
      <c r="C73" s="176"/>
      <c r="D73" s="176"/>
      <c r="E73" s="176"/>
      <c r="F73" s="176"/>
      <c r="G73" s="176"/>
      <c r="H73" s="176"/>
      <c r="I73" s="14" t="b">
        <f>ISBLANK(VLOOKUP(F34,Asche!A3:C24,3))</f>
        <v>1</v>
      </c>
    </row>
    <row r="74" spans="1:9" ht="20.100000000000001" hidden="1" customHeight="1" x14ac:dyDescent="0.5">
      <c r="A74" s="52" t="s">
        <v>136</v>
      </c>
      <c r="B74" s="176"/>
      <c r="C74" s="176"/>
      <c r="D74" s="176"/>
      <c r="E74" s="176"/>
      <c r="F74" s="176"/>
      <c r="G74" s="176"/>
      <c r="H74" s="176"/>
      <c r="I74" s="14"/>
    </row>
    <row r="75" spans="1:9" ht="27" hidden="1" customHeight="1" x14ac:dyDescent="0.45">
      <c r="A75" s="13" t="str">
        <f>IF(F34=H34,"bitte eingeben:",IF(I73,"","Art der Modifikation:"))</f>
        <v/>
      </c>
      <c r="B75" s="175"/>
      <c r="C75" s="175"/>
      <c r="D75" s="175"/>
      <c r="E75" s="175"/>
      <c r="F75" s="175"/>
      <c r="G75" s="175"/>
      <c r="H75" s="175"/>
      <c r="I75" s="14"/>
    </row>
    <row r="76" spans="1:9" ht="19.95" customHeight="1" x14ac:dyDescent="0.45">
      <c r="A76" s="23" t="s">
        <v>154</v>
      </c>
      <c r="B76" s="170"/>
      <c r="C76" s="170"/>
      <c r="D76" s="170"/>
      <c r="E76" s="170"/>
      <c r="F76" s="170"/>
      <c r="G76" s="170"/>
      <c r="H76" s="170"/>
      <c r="I76" s="14" t="b">
        <f>ISBLANK(VLOOKUP(F31,Ballaststoffe!A3:C10,3))</f>
        <v>1</v>
      </c>
    </row>
    <row r="77" spans="1:9" ht="27" customHeight="1" x14ac:dyDescent="0.45">
      <c r="A77" s="13" t="str">
        <f>IF(F31=H31,"bitte eingeben:",IF(I76,"","Art der Modifikation:"))</f>
        <v/>
      </c>
      <c r="B77" s="175"/>
      <c r="C77" s="175"/>
      <c r="D77" s="175"/>
      <c r="E77" s="175"/>
      <c r="F77" s="175"/>
      <c r="G77" s="175"/>
      <c r="H77" s="175"/>
      <c r="I77" s="14"/>
    </row>
    <row r="78" spans="1:9" ht="19.95" customHeight="1" x14ac:dyDescent="0.45">
      <c r="A78" s="23" t="s">
        <v>277</v>
      </c>
      <c r="B78" s="170"/>
      <c r="C78" s="170"/>
      <c r="D78" s="170"/>
      <c r="E78" s="170"/>
      <c r="F78" s="170"/>
      <c r="G78" s="170"/>
      <c r="H78" s="170"/>
      <c r="I78" s="14" t="b">
        <f>ISBLANK(VLOOKUP(F32,Kochsalz!A3:C23,3))</f>
        <v>1</v>
      </c>
    </row>
    <row r="79" spans="1:9" ht="27" customHeight="1" x14ac:dyDescent="0.45">
      <c r="A79" s="13" t="str">
        <f>IF(F32=H32,"bitte eingeben:",IF(I78,"","Art der Modifikation:"))</f>
        <v/>
      </c>
      <c r="B79" s="175"/>
      <c r="C79" s="175"/>
      <c r="D79" s="175"/>
      <c r="E79" s="175"/>
      <c r="F79" s="175"/>
      <c r="G79" s="175"/>
      <c r="H79" s="175"/>
      <c r="I79" s="14"/>
    </row>
    <row r="80" spans="1:9" ht="20.100000000000001" customHeight="1" x14ac:dyDescent="0.45"/>
    <row r="81" spans="1:9" s="12" customFormat="1" ht="30.2" customHeight="1" x14ac:dyDescent="0.45">
      <c r="A81" s="109" t="s">
        <v>374</v>
      </c>
      <c r="I81" s="110"/>
    </row>
    <row r="82" spans="1:9" ht="20.100000000000001" customHeight="1" x14ac:dyDescent="0.45">
      <c r="A82" s="23" t="s">
        <v>80</v>
      </c>
      <c r="B82" s="172"/>
      <c r="C82" s="172"/>
      <c r="D82" s="172"/>
      <c r="E82" s="172"/>
      <c r="F82" s="172"/>
      <c r="G82" s="172"/>
      <c r="H82" s="172"/>
      <c r="I82" s="93">
        <f>VLOOKUP(F34,Asche!A3:C21,3)</f>
        <v>0</v>
      </c>
    </row>
    <row r="83" spans="1:9" ht="33" customHeight="1" x14ac:dyDescent="0.45">
      <c r="A83" s="138" t="str">
        <f>IF(F34=H34,"bitte eingeben:",IF(I82=1,"Art der Modifikation:",IF(I82=2,"Veraschungstemperatur:","" )))</f>
        <v/>
      </c>
      <c r="B83" s="173"/>
      <c r="C83" s="174"/>
      <c r="D83" s="174"/>
      <c r="E83" s="174"/>
      <c r="F83" s="174"/>
      <c r="G83" s="174"/>
      <c r="H83" s="174"/>
      <c r="I83" s="14"/>
    </row>
    <row r="84" spans="1:9" ht="20.100000000000001" hidden="1" customHeight="1" x14ac:dyDescent="0.45">
      <c r="A84" s="23"/>
      <c r="B84" s="172"/>
      <c r="C84" s="172"/>
      <c r="D84" s="172"/>
      <c r="E84" s="172"/>
      <c r="F84" s="172"/>
      <c r="G84" s="172"/>
      <c r="H84" s="172"/>
      <c r="I84" s="14" t="b">
        <f>ISBLANK(VLOOKUP(F33,#REF!,3))</f>
        <v>0</v>
      </c>
    </row>
    <row r="85" spans="1:9" ht="33" hidden="1" customHeight="1" x14ac:dyDescent="0.45">
      <c r="A85" s="13" t="str">
        <f>IF(F33=H33,"bitte eingeben:",IF(I84,"","Art der Modifikation:"))</f>
        <v>Art der Modifikation:</v>
      </c>
      <c r="B85" s="178"/>
      <c r="C85" s="178"/>
      <c r="D85" s="178"/>
      <c r="E85" s="178"/>
      <c r="F85" s="178"/>
      <c r="G85" s="178"/>
      <c r="H85" s="178"/>
    </row>
    <row r="86" spans="1:9" ht="17.7" x14ac:dyDescent="0.55000000000000004">
      <c r="A86" s="70" t="s">
        <v>155</v>
      </c>
      <c r="B86" s="71"/>
      <c r="C86" s="72"/>
      <c r="D86" s="72"/>
      <c r="E86" s="73"/>
      <c r="F86" s="72"/>
      <c r="G86" s="72"/>
      <c r="H86" s="73"/>
      <c r="I86" s="93"/>
    </row>
    <row r="87" spans="1:9" ht="19.95" customHeight="1" x14ac:dyDescent="0.45">
      <c r="A87" s="74" t="s">
        <v>163</v>
      </c>
      <c r="B87" s="81">
        <f>Natrium!B2</f>
        <v>8</v>
      </c>
      <c r="C87" s="71"/>
      <c r="D87" s="71"/>
      <c r="E87" s="71"/>
      <c r="F87" s="71"/>
      <c r="G87" s="71"/>
      <c r="H87" s="71"/>
      <c r="I87" s="93"/>
    </row>
    <row r="88" spans="1:9" ht="20.100000000000001" customHeight="1" x14ac:dyDescent="0.45">
      <c r="A88" s="75"/>
      <c r="B88" s="71"/>
      <c r="C88" s="71"/>
      <c r="D88" s="76"/>
      <c r="E88" s="71"/>
      <c r="F88" s="71"/>
      <c r="G88" s="71"/>
      <c r="H88" s="71"/>
      <c r="I88" s="93"/>
    </row>
    <row r="89" spans="1:9" ht="19.95" customHeight="1" x14ac:dyDescent="0.45">
      <c r="A89" s="74" t="s">
        <v>264</v>
      </c>
      <c r="B89" s="81">
        <f>Natrium!B13</f>
        <v>13</v>
      </c>
      <c r="C89" s="71"/>
      <c r="D89" s="81">
        <f>Natrium!D13</f>
        <v>12</v>
      </c>
      <c r="E89" s="71"/>
      <c r="F89" s="71"/>
      <c r="G89" s="71"/>
      <c r="H89" s="71"/>
      <c r="I89" s="93" t="b">
        <f>ISBLANK(VLOOKUP(B89,Natrium!A14:C26,3))</f>
        <v>1</v>
      </c>
    </row>
    <row r="90" spans="1:9" ht="27" customHeight="1" x14ac:dyDescent="0.45">
      <c r="A90" s="77" t="str">
        <f>IF(B89=Natrium!D13,"bitte eingeben:","")</f>
        <v/>
      </c>
      <c r="B90" s="177"/>
      <c r="C90" s="177"/>
      <c r="D90" s="177"/>
      <c r="E90" s="177"/>
      <c r="F90" s="177"/>
      <c r="G90" s="177"/>
      <c r="H90" s="177"/>
      <c r="I90" s="93"/>
    </row>
    <row r="91" spans="1:9" ht="19.95" customHeight="1" x14ac:dyDescent="0.45">
      <c r="A91" s="74" t="s">
        <v>265</v>
      </c>
      <c r="B91" s="81">
        <f>Natrium!B29</f>
        <v>8</v>
      </c>
      <c r="C91" s="71"/>
      <c r="D91" s="81">
        <f>Natrium!D29</f>
        <v>7</v>
      </c>
      <c r="E91" s="71"/>
      <c r="F91" s="71"/>
      <c r="G91" s="71"/>
      <c r="H91" s="71"/>
      <c r="I91" s="93" t="b">
        <f>ISBLANK(VLOOKUP(F33,Natrium!A30:C37,3))</f>
        <v>1</v>
      </c>
    </row>
    <row r="92" spans="1:9" ht="27" customHeight="1" x14ac:dyDescent="0.45">
      <c r="A92" s="77" t="str">
        <f>IF(B91=Natrium!D29,"bitte eingeben:","")</f>
        <v/>
      </c>
      <c r="B92" s="177"/>
      <c r="C92" s="177"/>
      <c r="D92" s="177"/>
      <c r="E92" s="177"/>
      <c r="F92" s="177"/>
      <c r="G92" s="177"/>
      <c r="H92" s="177"/>
      <c r="I92" s="94"/>
    </row>
    <row r="93" spans="1:9" ht="19.95" customHeight="1" x14ac:dyDescent="0.45">
      <c r="A93" s="74" t="s">
        <v>188</v>
      </c>
      <c r="B93" s="81">
        <f>Natrium!B40</f>
        <v>4</v>
      </c>
      <c r="C93" s="74"/>
      <c r="D93" s="81">
        <f>Natrium!D40</f>
        <v>3</v>
      </c>
      <c r="E93" s="74"/>
      <c r="F93" s="74"/>
      <c r="G93" s="74"/>
      <c r="H93" s="74"/>
      <c r="I93" s="93" t="b">
        <f>ISBLANK(VLOOKUP(F33,Natrium!A41:C44,3))</f>
        <v>1</v>
      </c>
    </row>
    <row r="94" spans="1:9" ht="27" customHeight="1" x14ac:dyDescent="0.45">
      <c r="A94" s="77" t="str">
        <f>IF(B93=Natrium!D40,"bitte eingeben:","")</f>
        <v/>
      </c>
      <c r="B94" s="177"/>
      <c r="C94" s="177"/>
      <c r="D94" s="177"/>
      <c r="E94" s="177"/>
      <c r="F94" s="177"/>
      <c r="G94" s="177"/>
      <c r="H94" s="177"/>
      <c r="I94" s="94"/>
    </row>
    <row r="95" spans="1:9" ht="19.95" customHeight="1" x14ac:dyDescent="0.45">
      <c r="A95" s="74" t="s">
        <v>213</v>
      </c>
      <c r="B95" s="74">
        <f>Natrium!B47</f>
        <v>11</v>
      </c>
      <c r="C95" s="74"/>
      <c r="D95" s="74">
        <f>Natrium!D47</f>
        <v>10</v>
      </c>
      <c r="E95" s="74"/>
      <c r="F95" s="74"/>
      <c r="G95" s="74"/>
      <c r="H95" s="74"/>
      <c r="I95" s="93" t="b">
        <f>ISBLANK(VLOOKUP(F33,Natrium!A48:C58,3))</f>
        <v>1</v>
      </c>
    </row>
    <row r="96" spans="1:9" ht="27" customHeight="1" x14ac:dyDescent="0.45">
      <c r="A96" s="77" t="str">
        <f>IF(B95=Natrium!D47,"bitte eingeben:","")</f>
        <v/>
      </c>
      <c r="B96" s="177"/>
      <c r="C96" s="177"/>
      <c r="D96" s="177"/>
      <c r="E96" s="177"/>
      <c r="F96" s="177"/>
      <c r="G96" s="177"/>
      <c r="H96" s="177"/>
      <c r="I96" s="94"/>
    </row>
    <row r="97" spans="1:9" ht="19.95" customHeight="1" x14ac:dyDescent="0.45">
      <c r="A97" s="74" t="s">
        <v>263</v>
      </c>
      <c r="B97" s="81">
        <f>Natrium!B61</f>
        <v>27</v>
      </c>
      <c r="C97" s="71"/>
      <c r="D97" s="81">
        <f>Natrium!D61</f>
        <v>26</v>
      </c>
      <c r="E97" s="71"/>
      <c r="F97" s="71"/>
      <c r="G97" s="71"/>
      <c r="H97" s="71"/>
      <c r="I97" s="93" t="b">
        <f>ISBLANK(VLOOKUP(F33,Natrium!A62:C88,3))</f>
        <v>1</v>
      </c>
    </row>
    <row r="98" spans="1:9" ht="27" customHeight="1" x14ac:dyDescent="0.45">
      <c r="A98" s="77" t="str">
        <f>IF(B97=Natrium!D61,"bitte eingeben:",IF(I97,"","Art der Modifikation:"))</f>
        <v/>
      </c>
      <c r="B98" s="177"/>
      <c r="C98" s="177"/>
      <c r="D98" s="177"/>
      <c r="E98" s="177"/>
      <c r="F98" s="177"/>
      <c r="G98" s="177"/>
      <c r="H98" s="177"/>
      <c r="I98" s="94"/>
    </row>
  </sheetData>
  <sheetProtection algorithmName="SHA-512" hashValue="t3xamBXHeRl7hxhF9aq2nDV4idiB5SrFcQqO5RcjUYxrqaZ9woa9/qwVbzSS4FO485USkTknaNoV/QprJ6N3TQ==" saltValue="gwuWAHkruCuVdba8yxRwTA==" spinCount="100000" sheet="1" objects="1" scenarios="1"/>
  <mergeCells count="64">
    <mergeCell ref="B50:C50"/>
    <mergeCell ref="B51:C51"/>
    <mergeCell ref="B52:C52"/>
    <mergeCell ref="E51:F51"/>
    <mergeCell ref="A15:F15"/>
    <mergeCell ref="B47:H47"/>
    <mergeCell ref="B48:H48"/>
    <mergeCell ref="B42:H42"/>
    <mergeCell ref="B43:H43"/>
    <mergeCell ref="E50:F50"/>
    <mergeCell ref="B44:H44"/>
    <mergeCell ref="B45:H45"/>
    <mergeCell ref="B49:H49"/>
    <mergeCell ref="B41:H41"/>
    <mergeCell ref="E52:F52"/>
    <mergeCell ref="A14:G14"/>
    <mergeCell ref="A13:G13"/>
    <mergeCell ref="B40:H40"/>
    <mergeCell ref="B46:H46"/>
    <mergeCell ref="E3:F3"/>
    <mergeCell ref="A7:G7"/>
    <mergeCell ref="A11:G11"/>
    <mergeCell ref="A12:G12"/>
    <mergeCell ref="A8:G8"/>
    <mergeCell ref="A9:G9"/>
    <mergeCell ref="A10:G10"/>
    <mergeCell ref="B4:C4"/>
    <mergeCell ref="E5:F5"/>
    <mergeCell ref="B96:H96"/>
    <mergeCell ref="B98:H98"/>
    <mergeCell ref="B90:H90"/>
    <mergeCell ref="B92:H92"/>
    <mergeCell ref="B85:H85"/>
    <mergeCell ref="B94:H94"/>
    <mergeCell ref="B64:H64"/>
    <mergeCell ref="B71:H71"/>
    <mergeCell ref="B75:H75"/>
    <mergeCell ref="B82:H82"/>
    <mergeCell ref="B79:H79"/>
    <mergeCell ref="B76:H76"/>
    <mergeCell ref="B84:H84"/>
    <mergeCell ref="B83:H83"/>
    <mergeCell ref="B78:H78"/>
    <mergeCell ref="B55:C55"/>
    <mergeCell ref="E55:F55"/>
    <mergeCell ref="B67:H67"/>
    <mergeCell ref="B68:H68"/>
    <mergeCell ref="B65:H65"/>
    <mergeCell ref="B66:H66"/>
    <mergeCell ref="B69:H69"/>
    <mergeCell ref="B70:H70"/>
    <mergeCell ref="B77:H77"/>
    <mergeCell ref="B72:H72"/>
    <mergeCell ref="B62:H62"/>
    <mergeCell ref="B73:H73"/>
    <mergeCell ref="B74:H74"/>
    <mergeCell ref="B63:H63"/>
    <mergeCell ref="B53:C53"/>
    <mergeCell ref="E54:F54"/>
    <mergeCell ref="B54:C54"/>
    <mergeCell ref="B56:D56"/>
    <mergeCell ref="E56:F56"/>
    <mergeCell ref="E53:F53"/>
    <mergeCell ref="B61:H61"/>
  </mergeCells>
  <phoneticPr fontId="0" type="noConversion"/>
  <conditionalFormatting sqref="B41">
    <cfRule type="expression" dxfId="57" priority="83" stopIfTrue="1">
      <formula>OR($F$19-$H$19=0,NOT(I40))</formula>
    </cfRule>
  </conditionalFormatting>
  <conditionalFormatting sqref="B43">
    <cfRule type="expression" dxfId="56" priority="88" stopIfTrue="1">
      <formula>OR($F$20-$H$20=0,NOT(I42))</formula>
    </cfRule>
  </conditionalFormatting>
  <conditionalFormatting sqref="B45">
    <cfRule type="expression" dxfId="55" priority="89" stopIfTrue="1">
      <formula>OR($F$21-$H$21=0,NOT(I44))</formula>
    </cfRule>
  </conditionalFormatting>
  <conditionalFormatting sqref="B62">
    <cfRule type="expression" dxfId="54" priority="15" stopIfTrue="1">
      <formula>OR($F$25-$H$25=0,NOT(I61))</formula>
    </cfRule>
  </conditionalFormatting>
  <conditionalFormatting sqref="B72">
    <cfRule type="expression" dxfId="53" priority="96" stopIfTrue="1">
      <formula>OR($F$30-$H$30=0,NOT(I71))</formula>
    </cfRule>
  </conditionalFormatting>
  <conditionalFormatting sqref="B77">
    <cfRule type="expression" dxfId="52" priority="61" stopIfTrue="1">
      <formula>OR($F$31-$H$31=0,NOT(I76))</formula>
    </cfRule>
  </conditionalFormatting>
  <conditionalFormatting sqref="B79">
    <cfRule type="expression" dxfId="51" priority="31" stopIfTrue="1">
      <formula>OR($F$32-$H$32=0,NOT(I78))</formula>
    </cfRule>
  </conditionalFormatting>
  <conditionalFormatting sqref="B83">
    <cfRule type="expression" dxfId="50" priority="1" stopIfTrue="1">
      <formula>OR($F$34-$H$34=0,I82&gt;0)</formula>
    </cfRule>
  </conditionalFormatting>
  <conditionalFormatting sqref="B49:D49">
    <cfRule type="expression" dxfId="49" priority="57" stopIfTrue="1">
      <formula>OR($F$23-$H$23=0,NOT(I48))</formula>
    </cfRule>
  </conditionalFormatting>
  <conditionalFormatting sqref="B56:D56">
    <cfRule type="expression" dxfId="48" priority="23" stopIfTrue="1">
      <formula>$A$56-1=0</formula>
    </cfRule>
  </conditionalFormatting>
  <conditionalFormatting sqref="B64:D64">
    <cfRule type="expression" dxfId="47" priority="12" stopIfTrue="1">
      <formula>OR($F$26-$H$26=0,NOT(I63))</formula>
    </cfRule>
  </conditionalFormatting>
  <conditionalFormatting sqref="B66:D66">
    <cfRule type="expression" dxfId="46" priority="11" stopIfTrue="1">
      <formula>OR($F$27-$H$27=0,NOT(I65))</formula>
    </cfRule>
  </conditionalFormatting>
  <conditionalFormatting sqref="B68:D68">
    <cfRule type="expression" dxfId="45" priority="10" stopIfTrue="1">
      <formula>OR($F$28-$H$28=0,NOT(I67))</formula>
    </cfRule>
  </conditionalFormatting>
  <conditionalFormatting sqref="B70:D70">
    <cfRule type="expression" dxfId="44" priority="5" stopIfTrue="1">
      <formula>OR($F$29-$H$29=0,NOT(I69))</formula>
    </cfRule>
  </conditionalFormatting>
  <conditionalFormatting sqref="B75:H75">
    <cfRule type="expression" dxfId="43" priority="29" stopIfTrue="1">
      <formula>OR($F$34-$H$34=0,NOT(I73))</formula>
    </cfRule>
  </conditionalFormatting>
  <conditionalFormatting sqref="B90:H90">
    <cfRule type="expression" dxfId="42" priority="28" stopIfTrue="1">
      <formula>OR($B89-$D89=0,NOT(I89))</formula>
    </cfRule>
  </conditionalFormatting>
  <conditionalFormatting sqref="B92:H92">
    <cfRule type="expression" dxfId="41" priority="27" stopIfTrue="1">
      <formula>OR($B91-$D91=0,NOT(I91))</formula>
    </cfRule>
  </conditionalFormatting>
  <conditionalFormatting sqref="B94:H94">
    <cfRule type="expression" dxfId="40" priority="26" stopIfTrue="1">
      <formula>OR($B93-$D93=0,NOT(I93))</formula>
    </cfRule>
  </conditionalFormatting>
  <conditionalFormatting sqref="B96:H96">
    <cfRule type="expression" dxfId="39" priority="25" stopIfTrue="1">
      <formula>OR($B95-$D95=0,NOT(I95))</formula>
    </cfRule>
  </conditionalFormatting>
  <conditionalFormatting sqref="B98:H98">
    <cfRule type="expression" dxfId="38" priority="24" stopIfTrue="1">
      <formula>OR($B97-$D97=0,NOT(I97))</formula>
    </cfRule>
  </conditionalFormatting>
  <conditionalFormatting sqref="C43:D43">
    <cfRule type="expression" dxfId="37" priority="98" stopIfTrue="1">
      <formula>OR($F$20-$H$20=0,NOT(J57))</formula>
    </cfRule>
  </conditionalFormatting>
  <conditionalFormatting sqref="C45:D45">
    <cfRule type="expression" dxfId="36" priority="106" stopIfTrue="1">
      <formula>OR($F$21-$H$21=0,NOT(#REF!))</formula>
    </cfRule>
  </conditionalFormatting>
  <conditionalFormatting sqref="C62:D62">
    <cfRule type="expression" dxfId="35" priority="107" stopIfTrue="1">
      <formula>OR($F$25-$H$25=0,NOT(J57))</formula>
    </cfRule>
  </conditionalFormatting>
  <conditionalFormatting sqref="C77:D77">
    <cfRule type="expression" dxfId="34" priority="102" stopIfTrue="1">
      <formula>OR($F$31-$H$31=0,NOT(#REF!))</formula>
    </cfRule>
  </conditionalFormatting>
  <conditionalFormatting sqref="C41:H41">
    <cfRule type="expression" dxfId="33" priority="97" stopIfTrue="1">
      <formula>OR($F$19-$H$19=0,NOT(J63))</formula>
    </cfRule>
  </conditionalFormatting>
  <conditionalFormatting sqref="C72:H72">
    <cfRule type="expression" dxfId="32" priority="101" stopIfTrue="1">
      <formula>OR($F$30-$H$30=0,NOT(J80))</formula>
    </cfRule>
  </conditionalFormatting>
  <conditionalFormatting sqref="C79:H79">
    <cfRule type="expression" dxfId="31" priority="104" stopIfTrue="1">
      <formula>OR($F$32-$H$32=0,NOT(#REF!))</formula>
    </cfRule>
  </conditionalFormatting>
  <conditionalFormatting sqref="E43">
    <cfRule type="expression" dxfId="30" priority="91" stopIfTrue="1">
      <formula>OR($F$20-$H$20=0,NOT(#REF!))</formula>
    </cfRule>
  </conditionalFormatting>
  <conditionalFormatting sqref="E45">
    <cfRule type="expression" dxfId="29" priority="93" stopIfTrue="1">
      <formula>OR($F$21-$H$21=0,NOT(#REF!))</formula>
    </cfRule>
  </conditionalFormatting>
  <conditionalFormatting sqref="E49">
    <cfRule type="expression" dxfId="28" priority="73" stopIfTrue="1">
      <formula>OR($F$23-$H$23=0,NOT(#REF!))</formula>
    </cfRule>
  </conditionalFormatting>
  <conditionalFormatting sqref="E77:H77">
    <cfRule type="expression" dxfId="27" priority="81" stopIfTrue="1">
      <formula>OR($F$31-$H$31=0,NOT(#REF!))</formula>
    </cfRule>
  </conditionalFormatting>
  <conditionalFormatting sqref="F19">
    <cfRule type="expression" dxfId="26" priority="50" stopIfTrue="1">
      <formula>$F$19-$H$19=1</formula>
    </cfRule>
  </conditionalFormatting>
  <conditionalFormatting sqref="F20">
    <cfRule type="expression" dxfId="25" priority="56" stopIfTrue="1">
      <formula>$F$20-$H$20=1</formula>
    </cfRule>
  </conditionalFormatting>
  <conditionalFormatting sqref="F21">
    <cfRule type="expression" dxfId="24" priority="48" stopIfTrue="1">
      <formula>$F$21-$H$21=1</formula>
    </cfRule>
  </conditionalFormatting>
  <conditionalFormatting sqref="F22">
    <cfRule type="expression" dxfId="23" priority="45" stopIfTrue="1">
      <formula>$F$22-$H$22=1</formula>
    </cfRule>
  </conditionalFormatting>
  <conditionalFormatting sqref="F23">
    <cfRule type="expression" dxfId="22" priority="46" stopIfTrue="1">
      <formula>$F$23-$H$23=1</formula>
    </cfRule>
  </conditionalFormatting>
  <conditionalFormatting sqref="F24">
    <cfRule type="expression" dxfId="21" priority="47" stopIfTrue="1">
      <formula>$F$24-$H$24=1</formula>
    </cfRule>
  </conditionalFormatting>
  <conditionalFormatting sqref="F25">
    <cfRule type="expression" dxfId="20" priority="14" stopIfTrue="1">
      <formula>$F$25-$H$25=1</formula>
    </cfRule>
  </conditionalFormatting>
  <conditionalFormatting sqref="F26">
    <cfRule type="expression" dxfId="19" priority="9" stopIfTrue="1">
      <formula>$F$26-$H$26=1</formula>
    </cfRule>
  </conditionalFormatting>
  <conditionalFormatting sqref="F27">
    <cfRule type="expression" dxfId="18" priority="8" stopIfTrue="1">
      <formula>$F$27-$H$27=1</formula>
    </cfRule>
  </conditionalFormatting>
  <conditionalFormatting sqref="F28">
    <cfRule type="expression" dxfId="17" priority="7" stopIfTrue="1">
      <formula>$F$28-$H$28=1</formula>
    </cfRule>
  </conditionalFormatting>
  <conditionalFormatting sqref="F29">
    <cfRule type="expression" dxfId="16" priority="4" stopIfTrue="1">
      <formula>$F$29-$H$29=1</formula>
    </cfRule>
  </conditionalFormatting>
  <conditionalFormatting sqref="F30">
    <cfRule type="expression" dxfId="15" priority="64" stopIfTrue="1">
      <formula>$F$30-$H$30=1</formula>
    </cfRule>
  </conditionalFormatting>
  <conditionalFormatting sqref="F31">
    <cfRule type="expression" dxfId="14" priority="49" stopIfTrue="1">
      <formula>$F$31-$H$31=1</formula>
    </cfRule>
  </conditionalFormatting>
  <conditionalFormatting sqref="F32">
    <cfRule type="expression" dxfId="13" priority="36" stopIfTrue="1">
      <formula>$F$32-$H$32=1</formula>
    </cfRule>
  </conditionalFormatting>
  <conditionalFormatting sqref="F33">
    <cfRule type="expression" dxfId="12" priority="70" stopIfTrue="1">
      <formula>$F$33-$H$33=1</formula>
    </cfRule>
  </conditionalFormatting>
  <conditionalFormatting sqref="F34">
    <cfRule type="expression" dxfId="11" priority="63" stopIfTrue="1">
      <formula>$F$34-$H$34=1</formula>
    </cfRule>
  </conditionalFormatting>
  <conditionalFormatting sqref="F43:H43">
    <cfRule type="expression" dxfId="10" priority="90" stopIfTrue="1">
      <formula>OR($F$20-$H$20=0,NOT(L57))</formula>
    </cfRule>
  </conditionalFormatting>
  <conditionalFormatting sqref="F45:H45">
    <cfRule type="expression" dxfId="9" priority="105" stopIfTrue="1">
      <formula>OR($F$21-$H$21=0,NOT(#REF!))</formula>
    </cfRule>
  </conditionalFormatting>
  <conditionalFormatting sqref="F49:H49">
    <cfRule type="expression" dxfId="8" priority="72" stopIfTrue="1">
      <formula>OR($F$23-$H$23=0,NOT(L48))</formula>
    </cfRule>
  </conditionalFormatting>
  <conditionalFormatting sqref="G34">
    <cfRule type="expression" dxfId="7" priority="69" stopIfTrue="1">
      <formula>$G$34-$I$34=1</formula>
    </cfRule>
  </conditionalFormatting>
  <conditionalFormatting sqref="H21:H23">
    <cfRule type="cellIs" dxfId="6" priority="37" stopIfTrue="1" operator="equal">
      <formula>6</formula>
    </cfRule>
  </conditionalFormatting>
  <conditionalFormatting sqref="H25:H29">
    <cfRule type="cellIs" dxfId="5" priority="3" stopIfTrue="1" operator="equal">
      <formula>6</formula>
    </cfRule>
  </conditionalFormatting>
  <conditionalFormatting sqref="H31:H32">
    <cfRule type="cellIs" dxfId="4" priority="35" stopIfTrue="1" operator="equal">
      <formula>6</formula>
    </cfRule>
  </conditionalFormatting>
  <conditionalFormatting sqref="I19:I24">
    <cfRule type="cellIs" dxfId="3" priority="21" stopIfTrue="1" operator="equal">
      <formula>11</formula>
    </cfRule>
  </conditionalFormatting>
  <conditionalFormatting sqref="I30:I32 I34">
    <cfRule type="cellIs" dxfId="2" priority="39" stopIfTrue="1" operator="equal">
      <formula>11</formula>
    </cfRule>
  </conditionalFormatting>
  <conditionalFormatting sqref="J22:J32 J34">
    <cfRule type="cellIs" dxfId="1" priority="38" stopIfTrue="1" operator="equal">
      <formula>15</formula>
    </cfRule>
  </conditionalFormatting>
  <hyperlinks>
    <hyperlink ref="B4" r:id="rId1" xr:uid="{00000000-0004-0000-0800-000000000000}"/>
  </hyperlinks>
  <pageMargins left="0.59055118110236227" right="0.59055118110236227" top="0.78740157480314965" bottom="0.78740157480314965" header="0.39370078740157483" footer="0.39370078740157483"/>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4" manualBreakCount="4">
    <brk id="16" max="16383" man="1"/>
    <brk id="35" max="16383" man="1"/>
    <brk id="58" max="16383" man="1"/>
    <brk id="80"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7" r:id="rId5" name="Drop Down 49">
              <controlPr locked="0" defaultSize="0" autoLine="0" autoPict="0">
                <anchor moveWithCells="1">
                  <from>
                    <xdr:col>1</xdr:col>
                    <xdr:colOff>8467</xdr:colOff>
                    <xdr:row>77</xdr:row>
                    <xdr:rowOff>8467</xdr:rowOff>
                  </from>
                  <to>
                    <xdr:col>7</xdr:col>
                    <xdr:colOff>287867</xdr:colOff>
                    <xdr:row>78</xdr:row>
                    <xdr:rowOff>0</xdr:rowOff>
                  </to>
                </anchor>
              </controlPr>
            </control>
          </mc:Choice>
        </mc:AlternateContent>
        <mc:AlternateContent xmlns:mc="http://schemas.openxmlformats.org/markup-compatibility/2006">
          <mc:Choice Requires="x14">
            <control shapeId="2098" r:id="rId6" name="Drop Down 50">
              <controlPr locked="0" defaultSize="0" autoLine="0" autoPict="0">
                <anchor moveWithCells="1">
                  <from>
                    <xdr:col>1</xdr:col>
                    <xdr:colOff>29633</xdr:colOff>
                    <xdr:row>47</xdr:row>
                    <xdr:rowOff>29633</xdr:rowOff>
                  </from>
                  <to>
                    <xdr:col>7</xdr:col>
                    <xdr:colOff>296333</xdr:colOff>
                    <xdr:row>48</xdr:row>
                    <xdr:rowOff>0</xdr:rowOff>
                  </to>
                </anchor>
              </controlPr>
            </control>
          </mc:Choice>
        </mc:AlternateContent>
        <mc:AlternateContent xmlns:mc="http://schemas.openxmlformats.org/markup-compatibility/2006">
          <mc:Choice Requires="x14">
            <control shapeId="2099" r:id="rId7" name="Drop Down 51">
              <controlPr locked="0" defaultSize="0" autoLine="0" autoPict="0">
                <anchor moveWithCells="1">
                  <from>
                    <xdr:col>1</xdr:col>
                    <xdr:colOff>29633</xdr:colOff>
                    <xdr:row>45</xdr:row>
                    <xdr:rowOff>21167</xdr:rowOff>
                  </from>
                  <to>
                    <xdr:col>7</xdr:col>
                    <xdr:colOff>296333</xdr:colOff>
                    <xdr:row>46</xdr:row>
                    <xdr:rowOff>0</xdr:rowOff>
                  </to>
                </anchor>
              </controlPr>
            </control>
          </mc:Choice>
        </mc:AlternateContent>
        <mc:AlternateContent xmlns:mc="http://schemas.openxmlformats.org/markup-compatibility/2006">
          <mc:Choice Requires="x14">
            <control shapeId="2101" r:id="rId8" name="Drop Down 53">
              <controlPr locked="0" defaultSize="0" autoLine="0" autoPict="0">
                <anchor moveWithCells="1">
                  <from>
                    <xdr:col>1</xdr:col>
                    <xdr:colOff>29633</xdr:colOff>
                    <xdr:row>70</xdr:row>
                    <xdr:rowOff>29633</xdr:rowOff>
                  </from>
                  <to>
                    <xdr:col>7</xdr:col>
                    <xdr:colOff>296333</xdr:colOff>
                    <xdr:row>71</xdr:row>
                    <xdr:rowOff>0</xdr:rowOff>
                  </to>
                </anchor>
              </controlPr>
            </control>
          </mc:Choice>
        </mc:AlternateContent>
        <mc:AlternateContent xmlns:mc="http://schemas.openxmlformats.org/markup-compatibility/2006">
          <mc:Choice Requires="x14">
            <control shapeId="2119" r:id="rId9" name="Drop Down 71">
              <controlPr locked="0" defaultSize="0" autoLine="0" autoPict="0">
                <anchor moveWithCells="1">
                  <from>
                    <xdr:col>6</xdr:col>
                    <xdr:colOff>29633</xdr:colOff>
                    <xdr:row>14</xdr:row>
                    <xdr:rowOff>160867</xdr:rowOff>
                  </from>
                  <to>
                    <xdr:col>7</xdr:col>
                    <xdr:colOff>0</xdr:colOff>
                    <xdr:row>15</xdr:row>
                    <xdr:rowOff>0</xdr:rowOff>
                  </to>
                </anchor>
              </controlPr>
            </control>
          </mc:Choice>
        </mc:AlternateContent>
        <mc:AlternateContent xmlns:mc="http://schemas.openxmlformats.org/markup-compatibility/2006">
          <mc:Choice Requires="x14">
            <control shapeId="2123" r:id="rId10" name="Drop Down 75">
              <controlPr locked="0" defaultSize="0" autoLine="0" autoPict="0">
                <anchor moveWithCells="1">
                  <from>
                    <xdr:col>1</xdr:col>
                    <xdr:colOff>8467</xdr:colOff>
                    <xdr:row>86</xdr:row>
                    <xdr:rowOff>21167</xdr:rowOff>
                  </from>
                  <to>
                    <xdr:col>2</xdr:col>
                    <xdr:colOff>182033</xdr:colOff>
                    <xdr:row>87</xdr:row>
                    <xdr:rowOff>0</xdr:rowOff>
                  </to>
                </anchor>
              </controlPr>
            </control>
          </mc:Choice>
        </mc:AlternateContent>
        <mc:AlternateContent xmlns:mc="http://schemas.openxmlformats.org/markup-compatibility/2006">
          <mc:Choice Requires="x14">
            <control shapeId="2124" r:id="rId11" name="Drop Down 76">
              <controlPr locked="0" defaultSize="0" autoLine="0" autoPict="0">
                <anchor moveWithCells="1">
                  <from>
                    <xdr:col>1</xdr:col>
                    <xdr:colOff>29633</xdr:colOff>
                    <xdr:row>88</xdr:row>
                    <xdr:rowOff>21167</xdr:rowOff>
                  </from>
                  <to>
                    <xdr:col>6</xdr:col>
                    <xdr:colOff>0</xdr:colOff>
                    <xdr:row>89</xdr:row>
                    <xdr:rowOff>0</xdr:rowOff>
                  </to>
                </anchor>
              </controlPr>
            </control>
          </mc:Choice>
        </mc:AlternateContent>
        <mc:AlternateContent xmlns:mc="http://schemas.openxmlformats.org/markup-compatibility/2006">
          <mc:Choice Requires="x14">
            <control shapeId="2125" r:id="rId12" name="Drop Down 77">
              <controlPr locked="0" defaultSize="0" autoLine="0" autoPict="0">
                <anchor moveWithCells="1">
                  <from>
                    <xdr:col>1</xdr:col>
                    <xdr:colOff>29633</xdr:colOff>
                    <xdr:row>90</xdr:row>
                    <xdr:rowOff>21167</xdr:rowOff>
                  </from>
                  <to>
                    <xdr:col>6</xdr:col>
                    <xdr:colOff>0</xdr:colOff>
                    <xdr:row>91</xdr:row>
                    <xdr:rowOff>0</xdr:rowOff>
                  </to>
                </anchor>
              </controlPr>
            </control>
          </mc:Choice>
        </mc:AlternateContent>
        <mc:AlternateContent xmlns:mc="http://schemas.openxmlformats.org/markup-compatibility/2006">
          <mc:Choice Requires="x14">
            <control shapeId="2127" r:id="rId13" name="Drop Down 79">
              <controlPr locked="0" defaultSize="0" autoLine="0" autoPict="0">
                <anchor moveWithCells="1">
                  <from>
                    <xdr:col>1</xdr:col>
                    <xdr:colOff>29633</xdr:colOff>
                    <xdr:row>92</xdr:row>
                    <xdr:rowOff>21167</xdr:rowOff>
                  </from>
                  <to>
                    <xdr:col>6</xdr:col>
                    <xdr:colOff>0</xdr:colOff>
                    <xdr:row>93</xdr:row>
                    <xdr:rowOff>0</xdr:rowOff>
                  </to>
                </anchor>
              </controlPr>
            </control>
          </mc:Choice>
        </mc:AlternateContent>
        <mc:AlternateContent xmlns:mc="http://schemas.openxmlformats.org/markup-compatibility/2006">
          <mc:Choice Requires="x14">
            <control shapeId="2128" r:id="rId14" name="Drop Down 80">
              <controlPr locked="0" defaultSize="0" autoLine="0" autoPict="0">
                <anchor moveWithCells="1">
                  <from>
                    <xdr:col>1</xdr:col>
                    <xdr:colOff>29633</xdr:colOff>
                    <xdr:row>94</xdr:row>
                    <xdr:rowOff>8467</xdr:rowOff>
                  </from>
                  <to>
                    <xdr:col>6</xdr:col>
                    <xdr:colOff>0</xdr:colOff>
                    <xdr:row>95</xdr:row>
                    <xdr:rowOff>0</xdr:rowOff>
                  </to>
                </anchor>
              </controlPr>
            </control>
          </mc:Choice>
        </mc:AlternateContent>
        <mc:AlternateContent xmlns:mc="http://schemas.openxmlformats.org/markup-compatibility/2006">
          <mc:Choice Requires="x14">
            <control shapeId="2129" r:id="rId15" name="Drop Down 81">
              <controlPr locked="0" defaultSize="0" autoLine="0" autoPict="0">
                <anchor moveWithCells="1">
                  <from>
                    <xdr:col>1</xdr:col>
                    <xdr:colOff>29633</xdr:colOff>
                    <xdr:row>96</xdr:row>
                    <xdr:rowOff>8467</xdr:rowOff>
                  </from>
                  <to>
                    <xdr:col>6</xdr:col>
                    <xdr:colOff>0</xdr:colOff>
                    <xdr:row>97</xdr:row>
                    <xdr:rowOff>0</xdr:rowOff>
                  </to>
                </anchor>
              </controlPr>
            </control>
          </mc:Choice>
        </mc:AlternateContent>
        <mc:AlternateContent xmlns:mc="http://schemas.openxmlformats.org/markup-compatibility/2006">
          <mc:Choice Requires="x14">
            <control shapeId="2130" r:id="rId16" name="Drop Down 82">
              <controlPr locked="0" defaultSize="0" autoLine="0" autoPict="0">
                <anchor moveWithCells="1">
                  <from>
                    <xdr:col>1</xdr:col>
                    <xdr:colOff>29633</xdr:colOff>
                    <xdr:row>41</xdr:row>
                    <xdr:rowOff>29633</xdr:rowOff>
                  </from>
                  <to>
                    <xdr:col>7</xdr:col>
                    <xdr:colOff>296333</xdr:colOff>
                    <xdr:row>42</xdr:row>
                    <xdr:rowOff>0</xdr:rowOff>
                  </to>
                </anchor>
              </controlPr>
            </control>
          </mc:Choice>
        </mc:AlternateContent>
        <mc:AlternateContent xmlns:mc="http://schemas.openxmlformats.org/markup-compatibility/2006">
          <mc:Choice Requires="x14">
            <control shapeId="2131" r:id="rId17" name="Drop Down 83">
              <controlPr locked="0" defaultSize="0" autoLine="0" autoPict="0">
                <anchor moveWithCells="1">
                  <from>
                    <xdr:col>1</xdr:col>
                    <xdr:colOff>29633</xdr:colOff>
                    <xdr:row>43</xdr:row>
                    <xdr:rowOff>29633</xdr:rowOff>
                  </from>
                  <to>
                    <xdr:col>7</xdr:col>
                    <xdr:colOff>296333</xdr:colOff>
                    <xdr:row>44</xdr:row>
                    <xdr:rowOff>0</xdr:rowOff>
                  </to>
                </anchor>
              </controlPr>
            </control>
          </mc:Choice>
        </mc:AlternateContent>
        <mc:AlternateContent xmlns:mc="http://schemas.openxmlformats.org/markup-compatibility/2006">
          <mc:Choice Requires="x14">
            <control shapeId="2132" r:id="rId18" name="Drop Down 84">
              <controlPr locked="0" defaultSize="0" autoLine="0" autoPict="0">
                <anchor moveWithCells="1">
                  <from>
                    <xdr:col>1</xdr:col>
                    <xdr:colOff>29633</xdr:colOff>
                    <xdr:row>75</xdr:row>
                    <xdr:rowOff>29633</xdr:rowOff>
                  </from>
                  <to>
                    <xdr:col>7</xdr:col>
                    <xdr:colOff>296333</xdr:colOff>
                    <xdr:row>76</xdr:row>
                    <xdr:rowOff>0</xdr:rowOff>
                  </to>
                </anchor>
              </controlPr>
            </control>
          </mc:Choice>
        </mc:AlternateContent>
        <mc:AlternateContent xmlns:mc="http://schemas.openxmlformats.org/markup-compatibility/2006">
          <mc:Choice Requires="x14">
            <control shapeId="2133" r:id="rId19" name="Drop Down 85">
              <controlPr locked="0" defaultSize="0" autoLine="0" autoPict="0">
                <anchor moveWithCells="1">
                  <from>
                    <xdr:col>1</xdr:col>
                    <xdr:colOff>29633</xdr:colOff>
                    <xdr:row>50</xdr:row>
                    <xdr:rowOff>29633</xdr:rowOff>
                  </from>
                  <to>
                    <xdr:col>3</xdr:col>
                    <xdr:colOff>0</xdr:colOff>
                    <xdr:row>51</xdr:row>
                    <xdr:rowOff>0</xdr:rowOff>
                  </to>
                </anchor>
              </controlPr>
            </control>
          </mc:Choice>
        </mc:AlternateContent>
        <mc:AlternateContent xmlns:mc="http://schemas.openxmlformats.org/markup-compatibility/2006">
          <mc:Choice Requires="x14">
            <control shapeId="2135" r:id="rId20" name="Drop Down 87">
              <controlPr locked="0" defaultSize="0" autoLine="0" autoPict="0">
                <anchor moveWithCells="1">
                  <from>
                    <xdr:col>1</xdr:col>
                    <xdr:colOff>29633</xdr:colOff>
                    <xdr:row>51</xdr:row>
                    <xdr:rowOff>21167</xdr:rowOff>
                  </from>
                  <to>
                    <xdr:col>3</xdr:col>
                    <xdr:colOff>0</xdr:colOff>
                    <xdr:row>51</xdr:row>
                    <xdr:rowOff>237067</xdr:rowOff>
                  </to>
                </anchor>
              </controlPr>
            </control>
          </mc:Choice>
        </mc:AlternateContent>
        <mc:AlternateContent xmlns:mc="http://schemas.openxmlformats.org/markup-compatibility/2006">
          <mc:Choice Requires="x14">
            <control shapeId="2136" r:id="rId21" name="Drop Down 88">
              <controlPr locked="0" defaultSize="0" autoLine="0" autoPict="0">
                <anchor moveWithCells="1">
                  <from>
                    <xdr:col>1</xdr:col>
                    <xdr:colOff>29633</xdr:colOff>
                    <xdr:row>52</xdr:row>
                    <xdr:rowOff>21167</xdr:rowOff>
                  </from>
                  <to>
                    <xdr:col>3</xdr:col>
                    <xdr:colOff>0</xdr:colOff>
                    <xdr:row>52</xdr:row>
                    <xdr:rowOff>237067</xdr:rowOff>
                  </to>
                </anchor>
              </controlPr>
            </control>
          </mc:Choice>
        </mc:AlternateContent>
        <mc:AlternateContent xmlns:mc="http://schemas.openxmlformats.org/markup-compatibility/2006">
          <mc:Choice Requires="x14">
            <control shapeId="2137" r:id="rId22" name="Drop Down 89">
              <controlPr locked="0" defaultSize="0" autoLine="0" autoPict="0">
                <anchor moveWithCells="1">
                  <from>
                    <xdr:col>1</xdr:col>
                    <xdr:colOff>29633</xdr:colOff>
                    <xdr:row>53</xdr:row>
                    <xdr:rowOff>21167</xdr:rowOff>
                  </from>
                  <to>
                    <xdr:col>3</xdr:col>
                    <xdr:colOff>0</xdr:colOff>
                    <xdr:row>53</xdr:row>
                    <xdr:rowOff>237067</xdr:rowOff>
                  </to>
                </anchor>
              </controlPr>
            </control>
          </mc:Choice>
        </mc:AlternateContent>
        <mc:AlternateContent xmlns:mc="http://schemas.openxmlformats.org/markup-compatibility/2006">
          <mc:Choice Requires="x14">
            <control shapeId="2138" r:id="rId23" name="Drop Down 90">
              <controlPr locked="0" defaultSize="0" autoLine="0" autoPict="0">
                <anchor moveWithCells="1">
                  <from>
                    <xdr:col>1</xdr:col>
                    <xdr:colOff>29633</xdr:colOff>
                    <xdr:row>54</xdr:row>
                    <xdr:rowOff>0</xdr:rowOff>
                  </from>
                  <to>
                    <xdr:col>3</xdr:col>
                    <xdr:colOff>0</xdr:colOff>
                    <xdr:row>54</xdr:row>
                    <xdr:rowOff>237067</xdr:rowOff>
                  </to>
                </anchor>
              </controlPr>
            </control>
          </mc:Choice>
        </mc:AlternateContent>
        <mc:AlternateContent xmlns:mc="http://schemas.openxmlformats.org/markup-compatibility/2006">
          <mc:Choice Requires="x14">
            <control shapeId="2139" r:id="rId24" name="Drop Down 91">
              <controlPr locked="0" defaultSize="0" autoLine="0" autoPict="0">
                <anchor moveWithCells="1">
                  <from>
                    <xdr:col>4</xdr:col>
                    <xdr:colOff>372533</xdr:colOff>
                    <xdr:row>50</xdr:row>
                    <xdr:rowOff>29633</xdr:rowOff>
                  </from>
                  <to>
                    <xdr:col>6</xdr:col>
                    <xdr:colOff>0</xdr:colOff>
                    <xdr:row>51</xdr:row>
                    <xdr:rowOff>0</xdr:rowOff>
                  </to>
                </anchor>
              </controlPr>
            </control>
          </mc:Choice>
        </mc:AlternateContent>
        <mc:AlternateContent xmlns:mc="http://schemas.openxmlformats.org/markup-compatibility/2006">
          <mc:Choice Requires="x14">
            <control shapeId="2140" r:id="rId25" name="Drop Down 92">
              <controlPr locked="0" defaultSize="0" autoLine="0" autoPict="0">
                <anchor moveWithCells="1">
                  <from>
                    <xdr:col>4</xdr:col>
                    <xdr:colOff>372533</xdr:colOff>
                    <xdr:row>51</xdr:row>
                    <xdr:rowOff>29633</xdr:rowOff>
                  </from>
                  <to>
                    <xdr:col>6</xdr:col>
                    <xdr:colOff>0</xdr:colOff>
                    <xdr:row>52</xdr:row>
                    <xdr:rowOff>0</xdr:rowOff>
                  </to>
                </anchor>
              </controlPr>
            </control>
          </mc:Choice>
        </mc:AlternateContent>
        <mc:AlternateContent xmlns:mc="http://schemas.openxmlformats.org/markup-compatibility/2006">
          <mc:Choice Requires="x14">
            <control shapeId="2141" r:id="rId26" name="Drop Down 93">
              <controlPr locked="0" defaultSize="0" autoLine="0" autoPict="0">
                <anchor moveWithCells="1">
                  <from>
                    <xdr:col>4</xdr:col>
                    <xdr:colOff>372533</xdr:colOff>
                    <xdr:row>52</xdr:row>
                    <xdr:rowOff>21167</xdr:rowOff>
                  </from>
                  <to>
                    <xdr:col>6</xdr:col>
                    <xdr:colOff>0</xdr:colOff>
                    <xdr:row>52</xdr:row>
                    <xdr:rowOff>237067</xdr:rowOff>
                  </to>
                </anchor>
              </controlPr>
            </control>
          </mc:Choice>
        </mc:AlternateContent>
        <mc:AlternateContent xmlns:mc="http://schemas.openxmlformats.org/markup-compatibility/2006">
          <mc:Choice Requires="x14">
            <control shapeId="2142" r:id="rId27" name="Drop Down 94">
              <controlPr locked="0" defaultSize="0" autoLine="0" autoPict="0">
                <anchor moveWithCells="1">
                  <from>
                    <xdr:col>4</xdr:col>
                    <xdr:colOff>372533</xdr:colOff>
                    <xdr:row>53</xdr:row>
                    <xdr:rowOff>29633</xdr:rowOff>
                  </from>
                  <to>
                    <xdr:col>6</xdr:col>
                    <xdr:colOff>0</xdr:colOff>
                    <xdr:row>54</xdr:row>
                    <xdr:rowOff>0</xdr:rowOff>
                  </to>
                </anchor>
              </controlPr>
            </control>
          </mc:Choice>
        </mc:AlternateContent>
        <mc:AlternateContent xmlns:mc="http://schemas.openxmlformats.org/markup-compatibility/2006">
          <mc:Choice Requires="x14">
            <control shapeId="2143" r:id="rId28" name="Drop Down 95">
              <controlPr locked="0" defaultSize="0" autoLine="0" autoPict="0">
                <anchor moveWithCells="1">
                  <from>
                    <xdr:col>4</xdr:col>
                    <xdr:colOff>372533</xdr:colOff>
                    <xdr:row>54</xdr:row>
                    <xdr:rowOff>29633</xdr:rowOff>
                  </from>
                  <to>
                    <xdr:col>6</xdr:col>
                    <xdr:colOff>0</xdr:colOff>
                    <xdr:row>55</xdr:row>
                    <xdr:rowOff>0</xdr:rowOff>
                  </to>
                </anchor>
              </controlPr>
            </control>
          </mc:Choice>
        </mc:AlternateContent>
        <mc:AlternateContent xmlns:mc="http://schemas.openxmlformats.org/markup-compatibility/2006">
          <mc:Choice Requires="x14">
            <control shapeId="2144" r:id="rId29" name="Drop Down 96">
              <controlPr locked="0" defaultSize="0" autoLine="0" autoPict="0">
                <anchor moveWithCells="1">
                  <from>
                    <xdr:col>4</xdr:col>
                    <xdr:colOff>372533</xdr:colOff>
                    <xdr:row>55</xdr:row>
                    <xdr:rowOff>29633</xdr:rowOff>
                  </from>
                  <to>
                    <xdr:col>6</xdr:col>
                    <xdr:colOff>0</xdr:colOff>
                    <xdr:row>56</xdr:row>
                    <xdr:rowOff>0</xdr:rowOff>
                  </to>
                </anchor>
              </controlPr>
            </control>
          </mc:Choice>
        </mc:AlternateContent>
        <mc:AlternateContent xmlns:mc="http://schemas.openxmlformats.org/markup-compatibility/2006">
          <mc:Choice Requires="x14">
            <control shapeId="2147" r:id="rId30" name="Drop Down 99">
              <controlPr locked="0" defaultSize="0" autoLine="0" autoPict="0">
                <anchor moveWithCells="1">
                  <from>
                    <xdr:col>0</xdr:col>
                    <xdr:colOff>1557867</xdr:colOff>
                    <xdr:row>55</xdr:row>
                    <xdr:rowOff>8467</xdr:rowOff>
                  </from>
                  <to>
                    <xdr:col>0</xdr:col>
                    <xdr:colOff>2624667</xdr:colOff>
                    <xdr:row>55</xdr:row>
                    <xdr:rowOff>237067</xdr:rowOff>
                  </to>
                </anchor>
              </controlPr>
            </control>
          </mc:Choice>
        </mc:AlternateContent>
        <mc:AlternateContent xmlns:mc="http://schemas.openxmlformats.org/markup-compatibility/2006">
          <mc:Choice Requires="x14">
            <control shapeId="2148" r:id="rId31" name="Drop Down 100">
              <controlPr locked="0" defaultSize="0" autoLine="0" autoPict="0">
                <anchor moveWithCells="1">
                  <from>
                    <xdr:col>1</xdr:col>
                    <xdr:colOff>8467</xdr:colOff>
                    <xdr:row>38</xdr:row>
                    <xdr:rowOff>0</xdr:rowOff>
                  </from>
                  <to>
                    <xdr:col>7</xdr:col>
                    <xdr:colOff>287867</xdr:colOff>
                    <xdr:row>40</xdr:row>
                    <xdr:rowOff>0</xdr:rowOff>
                  </to>
                </anchor>
              </controlPr>
            </control>
          </mc:Choice>
        </mc:AlternateContent>
        <mc:AlternateContent xmlns:mc="http://schemas.openxmlformats.org/markup-compatibility/2006">
          <mc:Choice Requires="x14">
            <control shapeId="2155" r:id="rId32" name="Drop Down 107">
              <controlPr locked="0" defaultSize="0" autoLine="0" autoPict="0">
                <anchor moveWithCells="1">
                  <from>
                    <xdr:col>1</xdr:col>
                    <xdr:colOff>29633</xdr:colOff>
                    <xdr:row>60</xdr:row>
                    <xdr:rowOff>29633</xdr:rowOff>
                  </from>
                  <to>
                    <xdr:col>7</xdr:col>
                    <xdr:colOff>296333</xdr:colOff>
                    <xdr:row>61</xdr:row>
                    <xdr:rowOff>0</xdr:rowOff>
                  </to>
                </anchor>
              </controlPr>
            </control>
          </mc:Choice>
        </mc:AlternateContent>
        <mc:AlternateContent xmlns:mc="http://schemas.openxmlformats.org/markup-compatibility/2006">
          <mc:Choice Requires="x14">
            <control shapeId="2156" r:id="rId33" name="Drop Down 108">
              <controlPr locked="0" defaultSize="0" autoLine="0" autoPict="0">
                <anchor moveWithCells="1">
                  <from>
                    <xdr:col>1</xdr:col>
                    <xdr:colOff>29633</xdr:colOff>
                    <xdr:row>62</xdr:row>
                    <xdr:rowOff>29633</xdr:rowOff>
                  </from>
                  <to>
                    <xdr:col>7</xdr:col>
                    <xdr:colOff>296333</xdr:colOff>
                    <xdr:row>63</xdr:row>
                    <xdr:rowOff>0</xdr:rowOff>
                  </to>
                </anchor>
              </controlPr>
            </control>
          </mc:Choice>
        </mc:AlternateContent>
        <mc:AlternateContent xmlns:mc="http://schemas.openxmlformats.org/markup-compatibility/2006">
          <mc:Choice Requires="x14">
            <control shapeId="2157" r:id="rId34" name="Drop Down 109">
              <controlPr locked="0" defaultSize="0" autoLine="0" autoPict="0">
                <anchor moveWithCells="1">
                  <from>
                    <xdr:col>1</xdr:col>
                    <xdr:colOff>29633</xdr:colOff>
                    <xdr:row>64</xdr:row>
                    <xdr:rowOff>29633</xdr:rowOff>
                  </from>
                  <to>
                    <xdr:col>7</xdr:col>
                    <xdr:colOff>296333</xdr:colOff>
                    <xdr:row>65</xdr:row>
                    <xdr:rowOff>0</xdr:rowOff>
                  </to>
                </anchor>
              </controlPr>
            </control>
          </mc:Choice>
        </mc:AlternateContent>
        <mc:AlternateContent xmlns:mc="http://schemas.openxmlformats.org/markup-compatibility/2006">
          <mc:Choice Requires="x14">
            <control shapeId="2158" r:id="rId35" name="Drop Down 110">
              <controlPr locked="0" defaultSize="0" autoLine="0" autoPict="0">
                <anchor moveWithCells="1">
                  <from>
                    <xdr:col>1</xdr:col>
                    <xdr:colOff>29633</xdr:colOff>
                    <xdr:row>66</xdr:row>
                    <xdr:rowOff>29633</xdr:rowOff>
                  </from>
                  <to>
                    <xdr:col>7</xdr:col>
                    <xdr:colOff>296333</xdr:colOff>
                    <xdr:row>67</xdr:row>
                    <xdr:rowOff>0</xdr:rowOff>
                  </to>
                </anchor>
              </controlPr>
            </control>
          </mc:Choice>
        </mc:AlternateContent>
        <mc:AlternateContent xmlns:mc="http://schemas.openxmlformats.org/markup-compatibility/2006">
          <mc:Choice Requires="x14">
            <control shapeId="2159" r:id="rId36" name="Drop Down 111">
              <controlPr locked="0" defaultSize="0" autoLine="0" autoPict="0">
                <anchor moveWithCells="1">
                  <from>
                    <xdr:col>1</xdr:col>
                    <xdr:colOff>29633</xdr:colOff>
                    <xdr:row>68</xdr:row>
                    <xdr:rowOff>29633</xdr:rowOff>
                  </from>
                  <to>
                    <xdr:col>7</xdr:col>
                    <xdr:colOff>296333</xdr:colOff>
                    <xdr:row>69</xdr:row>
                    <xdr:rowOff>0</xdr:rowOff>
                  </to>
                </anchor>
              </controlPr>
            </control>
          </mc:Choice>
        </mc:AlternateContent>
        <mc:AlternateContent xmlns:mc="http://schemas.openxmlformats.org/markup-compatibility/2006">
          <mc:Choice Requires="x14">
            <control shapeId="2160" r:id="rId37" name="Drop Down 112">
              <controlPr locked="0" defaultSize="0" autoLine="0" autoPict="0">
                <anchor moveWithCells="1">
                  <from>
                    <xdr:col>1</xdr:col>
                    <xdr:colOff>8467</xdr:colOff>
                    <xdr:row>81</xdr:row>
                    <xdr:rowOff>8467</xdr:rowOff>
                  </from>
                  <to>
                    <xdr:col>7</xdr:col>
                    <xdr:colOff>287867</xdr:colOff>
                    <xdr:row>82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23</vt:i4>
      </vt:variant>
      <vt:variant>
        <vt:lpstr>Benannte Bereiche</vt:lpstr>
      </vt:variant>
      <vt:variant>
        <vt:i4>7</vt:i4>
      </vt:variant>
    </vt:vector>
  </HeadingPairs>
  <TitlesOfParts>
    <vt:vector size="30" baseType="lpstr">
      <vt:lpstr>Significance</vt:lpstr>
      <vt:lpstr>Reporting</vt:lpstr>
      <vt:lpstr>Auswertung</vt:lpstr>
      <vt:lpstr>Datenübernahme</vt:lpstr>
      <vt:lpstr>Signifikanz</vt:lpstr>
      <vt:lpstr>Ausfüllhinweise</vt:lpstr>
      <vt:lpstr>Kontakt</vt:lpstr>
      <vt:lpstr>Teilnehmerdaten</vt:lpstr>
      <vt:lpstr>Ergebnisse</vt:lpstr>
      <vt:lpstr>Mitteilungen</vt:lpstr>
      <vt:lpstr>SacGluFruMal</vt:lpstr>
      <vt:lpstr>Lactose</vt:lpstr>
      <vt:lpstr>Eiweiss</vt:lpstr>
      <vt:lpstr>Kohlenhydrate</vt:lpstr>
      <vt:lpstr>Zucker</vt:lpstr>
      <vt:lpstr>Fett</vt:lpstr>
      <vt:lpstr>Fett_gesaettigt</vt:lpstr>
      <vt:lpstr>Ballaststoffe</vt:lpstr>
      <vt:lpstr>Kochsalz</vt:lpstr>
      <vt:lpstr>Wasser</vt:lpstr>
      <vt:lpstr>Natrium</vt:lpstr>
      <vt:lpstr>Asche</vt:lpstr>
      <vt:lpstr>Staerke</vt:lpstr>
      <vt:lpstr>Auswertung!_ftn1</vt:lpstr>
      <vt:lpstr>Significance!_ftnref1</vt:lpstr>
      <vt:lpstr>Datenübernahme!Druckbereich</vt:lpstr>
      <vt:lpstr>Signifikanz!Druckbereich</vt:lpstr>
      <vt:lpstr>Ausfüllhinweise!OLE_LINK1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2022-11-21T07:12:11Z</cp:lastPrinted>
  <dcterms:created xsi:type="dcterms:W3CDTF">2005-02-14T18:41:01Z</dcterms:created>
  <dcterms:modified xsi:type="dcterms:W3CDTF">2023-10-09T19:59:46Z</dcterms:modified>
</cp:coreProperties>
</file>