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E1651293-C242-4F33-BF61-60BFFB3D755D}" xr6:coauthVersionLast="47" xr6:coauthVersionMax="47" xr10:uidLastSave="{00000000-0000-0000-0000-000000000000}"/>
  <workbookProtection workbookAlgorithmName="SHA-512" workbookHashValue="kKj4MzmPPcoMk/g3unGMoIVDkEwNBKVoVZucZnjc53ZuIXEzkabKsn0vmfiQRplaZsfbncOusc+JEVQB0bLZtQ==" workbookSaltValue="+FC7xlAjlzRUW/cZjagZKg==" workbookSpinCount="100000" lockStructure="1"/>
  <bookViews>
    <workbookView xWindow="-108" yWindow="-108" windowWidth="30936" windowHeight="16896" activeTab="6" xr2:uid="{00000000-000D-0000-FFFF-FFFF00000000}"/>
  </bookViews>
  <sheets>
    <sheet name="Hints1" sheetId="54" r:id="rId1"/>
    <sheet name="Reporting" sheetId="55" r:id="rId2"/>
    <sheet name="Hinweise1" sheetId="56" r:id="rId3"/>
    <sheet name="Hinweise2" sheetId="57" r:id="rId4"/>
    <sheet name="Hinweise3" sheetId="58" r:id="rId5"/>
    <sheet name="Ergebnisangabe" sheetId="63" r:id="rId6"/>
    <sheet name="Kontakt" sheetId="60" r:id="rId7"/>
    <sheet name="Teilnehmerdaten" sheetId="17" state="hidden" r:id="rId8"/>
    <sheet name="Ergebnisse" sheetId="5" r:id="rId9"/>
    <sheet name="Mitteilungen" sheetId="15" r:id="rId10"/>
    <sheet name="Wasser" sheetId="22" state="hidden" r:id="rId11"/>
    <sheet name="Asche" sheetId="23" state="hidden" r:id="rId12"/>
    <sheet name="PH-Wert" sheetId="24" state="hidden" r:id="rId13"/>
    <sheet name="Saeuregrad" sheetId="25" state="hidden" r:id="rId14"/>
    <sheet name="Parameter5" sheetId="26" state="hidden" r:id="rId15"/>
    <sheet name="Coffein" sheetId="27" state="hidden" r:id="rId16"/>
    <sheet name="Chlorgen06" sheetId="30" state="hidden" r:id="rId17"/>
    <sheet name="Chlorogen11" sheetId="61" state="hidden" r:id="rId18"/>
    <sheet name="Acrylamid" sheetId="28" state="hidden" r:id="rId19"/>
    <sheet name="Cafestol" sheetId="62" state="hidden" r:id="rId20"/>
  </sheets>
  <externalReferences>
    <externalReference r:id="rId21"/>
    <externalReference r:id="rId22"/>
    <externalReference r:id="rId23"/>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19">#REF!</definedName>
    <definedName name="Daten" localSheetId="5">#REF!</definedName>
    <definedName name="Daten">#REF!</definedName>
    <definedName name="_xlnm.Print_Area" localSheetId="8">Ergebnisse!$A$1:$H$51</definedName>
    <definedName name="_xlnm.Print_Area" localSheetId="2">Hinweise1!$A$1:$C$18</definedName>
    <definedName name="_xlnm.Print_Area" localSheetId="3">Hinweise2!$A$1:$C$8</definedName>
    <definedName name="MBlei" localSheetId="19">#REF!</definedName>
    <definedName name="MBlei" localSheetId="5">#REF!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19">#REF!</definedName>
    <definedName name="Parameter2" localSheetId="5">#REF!</definedName>
    <definedName name="Parameter2" localSheetId="6">#REF!</definedName>
    <definedName name="Parameter2">#REF!</definedName>
    <definedName name="Parameter2alt" localSheetId="19">#REF!</definedName>
    <definedName name="Parameter2alt" localSheetId="5">#REF!</definedName>
    <definedName name="Parameter2alt">#REF!</definedName>
    <definedName name="test" localSheetId="5">[1]Parameter2!$B$3:$B$18</definedName>
    <definedName name="test" localSheetId="4">[2]Parameter2!$B$3:$B$18</definedName>
    <definedName name="test" localSheetId="6">[2]Parameter2!$B$3:$B$18</definedName>
    <definedName name="test" localSheetId="1">[1]Parameter2!$B$3:$B$18</definedName>
    <definedName name="test">[3]Parameter2!$B$3:$B$18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7" l="1"/>
  <c r="B11" i="17"/>
  <c r="A14" i="5" l="1"/>
  <c r="A13" i="5"/>
  <c r="F5" i="5" l="1"/>
  <c r="F4" i="5"/>
  <c r="B22" i="17" l="1"/>
  <c r="C22" i="17"/>
  <c r="F28" i="5" l="1"/>
  <c r="I50" i="5" s="1"/>
  <c r="C1" i="62"/>
  <c r="H28" i="5" s="1"/>
  <c r="A51" i="5" l="1"/>
  <c r="B16" i="17"/>
  <c r="C16" i="17"/>
  <c r="B17" i="17"/>
  <c r="C17" i="17"/>
  <c r="B18" i="17"/>
  <c r="C18" i="17"/>
  <c r="B19" i="17"/>
  <c r="C19" i="17"/>
  <c r="B20" i="17"/>
  <c r="C20" i="17"/>
  <c r="B21" i="17"/>
  <c r="C21" i="17"/>
  <c r="F26" i="5"/>
  <c r="F25" i="5"/>
  <c r="I44" i="5"/>
  <c r="C1" i="61"/>
  <c r="H26" i="5" s="1"/>
  <c r="A16" i="5"/>
  <c r="A17" i="5"/>
  <c r="F19" i="5"/>
  <c r="I31" i="5" s="1"/>
  <c r="F20" i="5"/>
  <c r="I33" i="5" s="1"/>
  <c r="G20" i="5"/>
  <c r="F21" i="5"/>
  <c r="I36" i="5" s="1"/>
  <c r="F22" i="5"/>
  <c r="I38" i="5" s="1"/>
  <c r="F23" i="5"/>
  <c r="I40" i="5" s="1"/>
  <c r="F24" i="5"/>
  <c r="I42" i="5" s="1"/>
  <c r="F27" i="5"/>
  <c r="I48" i="5" s="1"/>
  <c r="B16" i="60"/>
  <c r="B17" i="60"/>
  <c r="B18" i="60"/>
  <c r="B19" i="60"/>
  <c r="H1" i="15"/>
  <c r="C1" i="22"/>
  <c r="H19" i="5" s="1"/>
  <c r="C1" i="23"/>
  <c r="H20" i="5" s="1"/>
  <c r="C29" i="23"/>
  <c r="I20" i="5"/>
  <c r="C1" i="24"/>
  <c r="H21" i="5" s="1"/>
  <c r="C1" i="25"/>
  <c r="H22" i="5"/>
  <c r="C1" i="26"/>
  <c r="H23" i="5" s="1"/>
  <c r="C1" i="27"/>
  <c r="H24" i="5"/>
  <c r="C1" i="30"/>
  <c r="H25" i="5" s="1"/>
  <c r="C1" i="28"/>
  <c r="H27" i="5" s="1"/>
  <c r="B1" i="17"/>
  <c r="B2" i="17"/>
  <c r="B4" i="17"/>
  <c r="D5" i="17"/>
  <c r="D8" i="17" s="1"/>
  <c r="B5" i="17" s="1"/>
  <c r="B6" i="17"/>
  <c r="B7" i="17"/>
  <c r="B13" i="17"/>
  <c r="C13" i="17"/>
  <c r="B14" i="17"/>
  <c r="C14" i="17"/>
  <c r="B15" i="17"/>
  <c r="C15" i="17"/>
  <c r="A41" i="5" l="1"/>
  <c r="A43" i="5"/>
  <c r="A45" i="5"/>
  <c r="A37" i="5"/>
  <c r="A35" i="5"/>
  <c r="A32" i="5"/>
  <c r="A49" i="5"/>
  <c r="A39" i="5"/>
  <c r="I46" i="5"/>
  <c r="A4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44FEDF3F-645C-4934-B9E3-364875237595}">
      <text>
        <r>
          <rPr>
            <b/>
            <sz val="8"/>
            <color indexed="81"/>
            <rFont val="Tahoma"/>
            <family val="2"/>
          </rPr>
          <t>Bitte geben Sie unbedingt Ihre Kunden-Nr. ein (nur Ziffern)
Fill in Your Client Number (numbers only)</t>
        </r>
      </text>
    </comment>
    <comment ref="G2" authorId="0" shapeId="0" xr:uid="{B92C07FA-C559-4203-8DE4-9AF881E98009}">
      <text>
        <r>
          <rPr>
            <b/>
            <sz val="8"/>
            <color indexed="81"/>
            <rFont val="Tahoma"/>
            <family val="2"/>
          </rPr>
          <t>Geben Sie zusätzlich auch noch Ihre Postleitzahl an (nur Ziffern).
Fill in Your postal ZIP-Code (numbers only)</t>
        </r>
      </text>
    </comment>
  </commentList>
</comments>
</file>

<file path=xl/sharedStrings.xml><?xml version="1.0" encoding="utf-8"?>
<sst xmlns="http://schemas.openxmlformats.org/spreadsheetml/2006/main" count="353" uniqueCount="254">
  <si>
    <t>Ergebnisdatenblatt</t>
  </si>
  <si>
    <t>Parameter</t>
  </si>
  <si>
    <t>Einheit</t>
  </si>
  <si>
    <t>Kunden-Nr.</t>
  </si>
  <si>
    <t>Postleitzahl</t>
  </si>
  <si>
    <t>ergebnisse@lvus.de</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</si>
  <si>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</si>
  <si>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</si>
  <si>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</si>
  <si>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</si>
  <si>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</si>
  <si>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</si>
  <si>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</si>
  <si>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</si>
  <si>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</si>
  <si>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</si>
  <si>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</si>
  <si>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</si>
  <si>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</si>
  <si>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</si>
  <si>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</si>
  <si>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</si>
  <si>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</si>
  <si>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</si>
  <si>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</si>
  <si>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</si>
  <si>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</si>
  <si>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</si>
  <si>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</si>
  <si>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</si>
  <si>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</si>
  <si>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</si>
  <si>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</si>
  <si>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</si>
  <si>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</si>
  <si>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Parameter 8</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</si>
  <si>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</si>
  <si>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</si>
  <si>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</si>
  <si>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</si>
  <si>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</si>
  <si>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</si>
  <si>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</si>
  <si>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</si>
  <si>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Ergebnisangabe mit 3 signifikanten Ziffern [mg/kg]</t>
  </si>
  <si>
    <t>Signifikante
Stellen</t>
  </si>
  <si>
    <t>Deadline</t>
  </si>
  <si>
    <t>Hinweise zur Ergebnisübermittlung und zur Ergebnisangabe</t>
  </si>
  <si>
    <t>Nach der in der Tabelle "Ergebnisse" aufgeführten Deadline eingehende Ergebnisse werden bei der Auswertung nicht berücksichtigt.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</si>
  <si>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</si>
  <si>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</si>
  <si>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</si>
  <si>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</si>
  <si>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</si>
  <si>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</si>
  <si>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</si>
  <si>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</si>
  <si>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</si>
  <si>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</si>
  <si>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</si>
  <si>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</si>
  <si>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</si>
  <si>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</si>
  <si>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</si>
  <si>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</si>
  <si>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</si>
  <si>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</si>
  <si>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</si>
  <si>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</si>
  <si>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</si>
  <si>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</si>
  <si>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</si>
  <si>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</si>
  <si>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</si>
  <si>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</si>
  <si>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</si>
  <si>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</si>
  <si>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</si>
  <si>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</si>
  <si>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</si>
  <si>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</si>
  <si>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</si>
  <si>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</si>
  <si>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</si>
  <si>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</si>
  <si>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</si>
  <si>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</si>
  <si>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</si>
  <si>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</si>
  <si>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</si>
  <si>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</si>
  <si>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</si>
  <si>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</si>
  <si>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</si>
  <si>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Geben Sie Ihre Ergebnisse mit den in Spalte 3 aufgeführten signifikanten Stellen an. Beispiele hierzu sind in "Hinweise1" enthalten.
Report your results with in column 3 shown significant numbers (there are some examples in sheet "hints1" .</t>
  </si>
  <si>
    <t>Wasser</t>
  </si>
  <si>
    <t>Asche</t>
  </si>
  <si>
    <t>§ 64 LFGB Nr. L 06.00-3 (07.00-3)</t>
  </si>
  <si>
    <t>§ 64 LFGB Nr. L 06.00-3 (07.00-3), modifiziert</t>
  </si>
  <si>
    <t>Trocknung bei 103 ± 2 °C</t>
  </si>
  <si>
    <t>Gefriertrocknung</t>
  </si>
  <si>
    <t>Mikrowellentrocknung</t>
  </si>
  <si>
    <t>Vakuumtrocknung</t>
  </si>
  <si>
    <t>mikrowellenbeschleunigte Veraschung</t>
  </si>
  <si>
    <t>Veraschungstemperatur</t>
  </si>
  <si>
    <t>Veraschungs-temperatur</t>
  </si>
  <si>
    <t>Veraschungstemperaturbereich</t>
  </si>
  <si>
    <t>34</t>
  </si>
  <si>
    <t>pH-Wert</t>
  </si>
  <si>
    <t>Säuregrad</t>
  </si>
  <si>
    <t>Wasserlöslicher Extraktanteil</t>
  </si>
  <si>
    <t>Coffein</t>
  </si>
  <si>
    <t>Acrylamid</t>
  </si>
  <si>
    <t>ohne</t>
  </si>
  <si>
    <r>
      <t xml:space="preserve">g/100 g </t>
    </r>
    <r>
      <rPr>
        <sz val="13"/>
        <color indexed="10"/>
        <rFont val="Times New Roman"/>
        <family val="1"/>
      </rPr>
      <t>Probe</t>
    </r>
  </si>
  <si>
    <r>
      <t xml:space="preserve">g/100 g </t>
    </r>
    <r>
      <rPr>
        <sz val="13"/>
        <color indexed="10"/>
        <rFont val="Times New Roman"/>
        <family val="1"/>
      </rPr>
      <t>TM</t>
    </r>
  </si>
  <si>
    <r>
      <t xml:space="preserve">µg/kg </t>
    </r>
    <r>
      <rPr>
        <sz val="13"/>
        <color indexed="10"/>
        <rFont val="Times New Roman"/>
        <family val="1"/>
      </rPr>
      <t>Probe</t>
    </r>
  </si>
  <si>
    <t>Chlorogensäuren</t>
  </si>
  <si>
    <t>§ 64 LFGB Nr. L 46.02-1 (DIN 10772 Teil 1:1988), modifiziert</t>
  </si>
  <si>
    <t>§ 64 LFGB Nr. L 46.02-6 (DIN 10781:2000)</t>
  </si>
  <si>
    <t>§ 64 LFGB Nr. L 46.02-6 (DIN 10781:2000), modifiziert</t>
  </si>
  <si>
    <t>Veraschung im angegebenen Temperaturbereich</t>
  </si>
  <si>
    <t>§ 64 LFGB Nr. L 46.02-1 (DIN 10772 Teil 1:1988) - Karl Fischer</t>
  </si>
  <si>
    <t>§ 64 LFGB Nr. L 47.00-3</t>
  </si>
  <si>
    <t>§ 64 LFGB Nr. L 47.00-3, modifiziert</t>
  </si>
  <si>
    <t>&lt; 525 °C</t>
  </si>
  <si>
    <t>525 °C - 575 °C</t>
  </si>
  <si>
    <t>575 °C - 625 °C</t>
  </si>
  <si>
    <t>625 °C - 675 °C</t>
  </si>
  <si>
    <t>675 °C - 725 °C</t>
  </si>
  <si>
    <t>725 °C - 775 °C</t>
  </si>
  <si>
    <t>775 °C - 825 °C</t>
  </si>
  <si>
    <t>825 °C - 875 °C</t>
  </si>
  <si>
    <t>875 °C - 925 °C</t>
  </si>
  <si>
    <t>&gt; 925 °C</t>
  </si>
  <si>
    <t>§ 64 LFGB Nr. L 46.02-3 (DIN 10776 Teil1:1987)</t>
  </si>
  <si>
    <t>§ 64 LFGB Nr. L 46.02-3 (DIN 10776 Teil1:1987), modifiziert</t>
  </si>
  <si>
    <t>§ 64 LFGB Nr. L 46.02-2</t>
  </si>
  <si>
    <t>§ 64 LFGB Nr. L 46.02-2, modifiziert</t>
  </si>
  <si>
    <t>§ 64 LFGB Nr. L 46.02-2 (DIN 10775 Teil 1:1986)</t>
  </si>
  <si>
    <t>§ 64 LFGB Nr. L 46.02-2 (DIN 10775 Teil 1:1986), modifiziert</t>
  </si>
  <si>
    <t>§ 64 LFGB Nr. L 46.00-3 (DIN 10777 Teil 2 - HPLC-Verfahren)</t>
  </si>
  <si>
    <t>§ 64 LFGB Nr. L 46.00-3 (DIN 10777 Teil 2 - HPLC-Verfahren), modifiziert</t>
  </si>
  <si>
    <t>§ 64 LFGB Nr. L 45.00-1 (HPLC-Verfahren), modifiziert</t>
  </si>
  <si>
    <t>§ 64 LFGB Nr. L 45.00-1 (HPLC-Verfahren)</t>
  </si>
  <si>
    <t>§ 64 LFGB Nr. L 47.00-6 (HPLC-Verfahren)</t>
  </si>
  <si>
    <t>§ 64 LFGB Nr. L 47.00-6 (HPLC-Verfahren), modifiziert</t>
  </si>
  <si>
    <t>§ 64 LFGB Nr. L 18.00-16 (HPLC-Verfahren)</t>
  </si>
  <si>
    <t>§ 64 LFGB Nr. L 18.00-16 (HPLC-Verfahren), modifiziert</t>
  </si>
  <si>
    <t>Anderes HPLC-Verfahren</t>
  </si>
  <si>
    <t>DIN 38413-6:2007 (HPLC-MS/MS-Verfahren)</t>
  </si>
  <si>
    <t>DIN 38413-6:2007 (HPLC-MS/MS-Verfahren), modifiziert</t>
  </si>
  <si>
    <r>
      <t xml:space="preserve">GC-MS/MS nach Anal Chim Acta </t>
    </r>
    <r>
      <rPr>
        <b/>
        <i/>
        <u/>
        <sz val="10"/>
        <rFont val="Times New Roman"/>
        <family val="1"/>
      </rPr>
      <t>520</t>
    </r>
    <r>
      <rPr>
        <sz val="10"/>
        <rFont val="Times New Roman"/>
        <family val="1"/>
      </rPr>
      <t xml:space="preserve"> 207 (2004) Analysis of acrylamide in different foodstuffs using LC-MS/MS and GC-MS/MS</t>
    </r>
  </si>
  <si>
    <r>
      <t xml:space="preserve">LC-MS/MS nach Anal Chim Acta </t>
    </r>
    <r>
      <rPr>
        <b/>
        <i/>
        <u/>
        <sz val="10"/>
        <rFont val="Times New Roman"/>
        <family val="1"/>
      </rPr>
      <t>520</t>
    </r>
    <r>
      <rPr>
        <sz val="10"/>
        <rFont val="Times New Roman"/>
        <family val="1"/>
      </rPr>
      <t xml:space="preserve"> 207 (2004) Analysis of acrylamide in different foodstuffs using LC-MS/MS and GC-MS/MS</t>
    </r>
  </si>
  <si>
    <t>HPLC-MS/MS-Verfahren</t>
  </si>
  <si>
    <t>GC-MS/MS-Verfahren</t>
  </si>
  <si>
    <t>Säuregrad 7 (Titration bis pH 7,0)</t>
  </si>
  <si>
    <t>§ 64 LFGB Nr. L 02.06-2</t>
  </si>
  <si>
    <t>§ 64 LFGB Nr. L 02.06-2, modifiziert</t>
  </si>
  <si>
    <t>§ 64 LFGB Nr. L 18.00-4</t>
  </si>
  <si>
    <t>§ 64 LFGB Nr. L 18.00-4, modifiziert</t>
  </si>
  <si>
    <t>GC-MS mit Auflösung 5000 nach Methode von Castle, Clarke, et al., Central Science Laboratory, Sand Hutton, York Y041, UK, Mai 2001; Mitteilung über BGVV 19.06.2002</t>
  </si>
  <si>
    <t>Lösemittelextraktion und GC-MS</t>
  </si>
  <si>
    <t>Schweizerisches Lebensmittelbuch (1973), 35A/05. STREULI (1970), S. 76. MAIER et al. (1978b)</t>
  </si>
  <si>
    <t>Kaffee/Coffee</t>
  </si>
  <si>
    <t>Halogentrocknung; Restfeuchtebestimmung mit Feuchtebestimmer Mettler HB 43-S</t>
  </si>
  <si>
    <t>GC-MS PCI ohne Derivatisierung (Hausmethode)</t>
  </si>
  <si>
    <t>Extraktion mit Essigsäure, Derivatisierung, GC/MS</t>
  </si>
  <si>
    <t>ISO 20481:2008</t>
  </si>
  <si>
    <t>AOAC Methode 973.21 30.1.21 , Kapitel 30 Seite 5 (1995)</t>
  </si>
  <si>
    <t>Dauer: 17 bis 18 Stunden</t>
  </si>
  <si>
    <t>VDLUFA Methodenbuch VI, C 10.2</t>
  </si>
  <si>
    <t>AOAC Methode 920.93</t>
  </si>
  <si>
    <t>Halogentrocknung bei 105 °C</t>
  </si>
  <si>
    <t>Beispiel für die Eingabe von 2 eMail-Adressen:
Example how to type in 2 different e-mail addresses:</t>
  </si>
  <si>
    <t>info@lvus.de; ergebnisse@lvus.de</t>
  </si>
  <si>
    <t>Karl-Fischer-Titration</t>
  </si>
  <si>
    <t>Schweizerisches Lebensmittelbuch Kapitel 22/10.1 - 09.1991  HPLC-Bestimmung)</t>
  </si>
  <si>
    <t>Schweizerisches Lebensmittelbuch 470.1+57D (HPLC-Bestimmung)</t>
  </si>
  <si>
    <t>Schweizerisches Lebensmittelbuch 969.1 (auch modifiziert)</t>
  </si>
  <si>
    <t>Schweizerisches Lebensmittelbuch 952.1</t>
  </si>
  <si>
    <t>Schweizerisches Lebensmittelbuch 968.1</t>
  </si>
  <si>
    <t>Schweizerisches Lebensmittelbuch 956.1</t>
  </si>
  <si>
    <t>Probenvorbereitung nach SLMB Kapitel 22/10.1; Messung nach § 64 LFGB Nr. L 00.00-28</t>
  </si>
  <si>
    <t>Schweizerisches Lebensmittelbuch 974.1 (Titration bis pH 7,0)</t>
  </si>
  <si>
    <t>Trocknung bei 105 ± 2 °C</t>
  </si>
  <si>
    <t>ISO 11294:2002</t>
  </si>
  <si>
    <t>ISO 14502-2 (auch modifiziert)</t>
  </si>
  <si>
    <t>ISO 10095:1997 (auch modifiziert)</t>
  </si>
  <si>
    <t>DIN 10767:2001-01, auch modifiziert</t>
  </si>
  <si>
    <t>DIN 10767:2014, auch modifiziert</t>
  </si>
  <si>
    <t>DIN 10767:2007, auch modifiziert</t>
  </si>
  <si>
    <t>§ 64 LFGB Nr. L 46.00-5, modifiziert</t>
  </si>
  <si>
    <t>§ 64 LFGB Nr. L 46.00-5</t>
  </si>
  <si>
    <t>DIN 10785:2013-06 (HPLC-MS/MS Verfahren), auch modifiziert</t>
  </si>
  <si>
    <t>DIN 10767:2015-08, auch modifiziert</t>
  </si>
  <si>
    <t>DIN 10767:2015-08 (auch modifiziert)</t>
  </si>
  <si>
    <t>DIN 10767:2015-08 (auch modifizert)</t>
  </si>
  <si>
    <t>§ 64 LFGB Nr. L 46.00-2 (DIN 10767:1992), auch modifiziert</t>
  </si>
  <si>
    <t>Chlorogensäuren (6 Analyten)</t>
  </si>
  <si>
    <t>Chlorogensäuren (11 Analyten)</t>
  </si>
  <si>
    <t>Parameter 9</t>
  </si>
  <si>
    <r>
      <t xml:space="preserve">Chlorogensäuren,
Summe von 6 Analyten </t>
    </r>
    <r>
      <rPr>
        <sz val="13"/>
        <color indexed="30"/>
        <rFont val="Times New Roman"/>
        <family val="1"/>
      </rPr>
      <t>(A)</t>
    </r>
  </si>
  <si>
    <r>
      <t xml:space="preserve">Chlorogensäuren,
Summe von 11 Analyten </t>
    </r>
    <r>
      <rPr>
        <sz val="13"/>
        <color indexed="30"/>
        <rFont val="Times New Roman"/>
        <family val="1"/>
      </rPr>
      <t>(B)</t>
    </r>
  </si>
  <si>
    <t>DIN 10800/ISO 1573</t>
  </si>
  <si>
    <t>Leco TGA 701</t>
  </si>
  <si>
    <t>DIN 10802, auch modifiziert</t>
  </si>
  <si>
    <t>EN 16618 (LC-ESI-MS/MS)</t>
  </si>
  <si>
    <t>§ 64 LFGB Nr. L 00.00-159, modifiziert</t>
  </si>
  <si>
    <t>§ 64 LFGB Nr. L 00.00-159</t>
  </si>
  <si>
    <t>Trocknung bei 102 °C für 3 Stunden</t>
  </si>
  <si>
    <t>§ 64 LFGB Nr. L 06.00-4, auch modifiziert</t>
  </si>
  <si>
    <t>§ 64 LFGB Nr. L 46.02-3: 2017, modifiziert</t>
  </si>
  <si>
    <t>§ 64 LFGB Nr. L 46.02-3: 2017</t>
  </si>
  <si>
    <t>mmol/kg TM</t>
  </si>
  <si>
    <r>
      <t xml:space="preserve">mg/kg </t>
    </r>
    <r>
      <rPr>
        <sz val="13"/>
        <color indexed="10"/>
        <rFont val="Times New Roman"/>
        <family val="1"/>
      </rPr>
      <t>Probe</t>
    </r>
  </si>
  <si>
    <t>16-O-Methylcafestol</t>
  </si>
  <si>
    <r>
      <t xml:space="preserve">       Hinweis/hint: TM = Trockenmasse (dry mass); Probe = test material
</t>
    </r>
    <r>
      <rPr>
        <sz val="11"/>
        <color indexed="30"/>
        <rFont val="Times New Roman"/>
        <family val="1"/>
      </rPr>
      <t xml:space="preserve">(A) Chlorogensäuren (6 Analyten):   3 mono-Caffeoylchinasäuren (3-, 4- und 5-CQA) und 3 di-Caffeoylchinasäuren (3,4-, 3,5- und 4,5-diCQA)
(B) Chlorogensäuren (11 Analyten): 3 mono-Caffeoylchinasäuren (3-, 4- und 5-CQA) und 3 di-Caffeoylchinasäuren (3,4-, 3,5- und 4,5-diCQA)
       sowie 3 Feruloylchinasäuren (3-, 4- und 5-FQA) und 2 Chlorogensäurelactone (3- und 4-CQL). </t>
    </r>
  </si>
  <si>
    <t>Bitte auswählen / Please, select</t>
  </si>
  <si>
    <t>Sonstiges / other</t>
  </si>
  <si>
    <t>§ 64 LFGB Nr. L 46.02-4 (HPLC-Verfahren nach DIN 10779)</t>
  </si>
  <si>
    <t>§ 64 LFGB Nr. L 46.02-4 (HPLC-Verfahren nach DIN 10779),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</si>
  <si>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</si>
  <si>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</si>
  <si>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</si>
  <si>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</si>
  <si>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</si>
  <si>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</si>
  <si>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</si>
  <si>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</si>
  <si>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</si>
  <si>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</si>
  <si>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</si>
  <si>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</si>
  <si>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</si>
  <si>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</si>
  <si>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</si>
  <si>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Parameter 10</t>
  </si>
  <si>
    <t>Oxidasche</t>
  </si>
  <si>
    <t>DIN 10785 (GC-MS bzw. GC-MS/MS-Verfahren), auch modifiziert</t>
  </si>
  <si>
    <t>NMR</t>
  </si>
  <si>
    <t>DIN EN ISO 18862:2019-12</t>
  </si>
  <si>
    <t>?</t>
  </si>
  <si>
    <t>SLMB 14 3.8 (2004)</t>
  </si>
  <si>
    <t>§ 64 LFGB Nr. L 46.02-3: 2017-10</t>
  </si>
  <si>
    <t>prüfen</t>
  </si>
  <si>
    <t>Trocknung bei 104 °C</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</si>
  <si>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</si>
  <si>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</si>
  <si>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</si>
  <si>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</si>
  <si>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Kontaktname</t>
  </si>
  <si>
    <t>Mailadresse</t>
  </si>
  <si>
    <t>Zertifikat geeignet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</si>
</sst>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3"/>
      <color indexed="10"/>
      <name val="Times New Roman"/>
      <family val="1"/>
    </font>
    <font>
      <b/>
      <i/>
      <u/>
      <sz val="10"/>
      <name val="Times New Roman"/>
      <family val="1"/>
    </font>
    <font>
      <sz val="11"/>
      <color indexed="30"/>
      <name val="Times New Roman"/>
      <family val="1"/>
    </font>
    <font>
      <sz val="13"/>
      <color indexed="30"/>
      <name val="Times New Roman"/>
      <family val="1"/>
    </font>
    <font>
      <sz val="10"/>
      <name val="Arial"/>
      <family val="2"/>
    </font>
    <font>
      <b/>
      <sz val="14"/>
      <color indexed="10"/>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30" fillId="0" borderId="0"/>
    <xf numFmtId="0" fontId="5" fillId="0" borderId="0"/>
    <xf numFmtId="0" fontId="1" fillId="0" borderId="0" applyNumberFormat="0" applyFill="0" applyBorder="0" applyAlignment="0" applyProtection="0">
      <alignment vertical="top"/>
      <protection locked="0"/>
    </xf>
  </cellStyleXfs>
  <cellXfs count="125">
    <xf numFmtId="0" fontId="0" fillId="0" borderId="0" xfId="0"/>
    <xf numFmtId="0" fontId="4" fillId="0" borderId="0" xfId="0" applyFont="1"/>
    <xf numFmtId="0" fontId="0" fillId="2" borderId="0" xfId="0" applyFill="1"/>
    <xf numFmtId="0" fontId="8" fillId="0" borderId="0" xfId="0" applyFont="1"/>
    <xf numFmtId="0" fontId="0" fillId="2" borderId="0" xfId="0" applyFill="1" applyAlignment="1">
      <alignment horizontal="center"/>
    </xf>
    <xf numFmtId="0" fontId="4" fillId="3" borderId="0" xfId="0" applyFont="1" applyFill="1"/>
    <xf numFmtId="0" fontId="15" fillId="3" borderId="0" xfId="1" applyFont="1" applyFill="1" applyAlignment="1" applyProtection="1">
      <alignment horizontal="justify"/>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19" fillId="0" borderId="0" xfId="0" applyFont="1" applyAlignment="1" applyProtection="1">
      <alignment horizontal="center"/>
      <protection hidden="1"/>
    </xf>
    <xf numFmtId="0" fontId="20" fillId="0" borderId="0" xfId="0" applyFont="1" applyProtection="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2" fontId="21" fillId="3" borderId="1" xfId="0" applyNumberFormat="1" applyFont="1" applyFill="1" applyBorder="1" applyAlignment="1">
      <alignment horizontal="center" vertical="top" wrapText="1"/>
    </xf>
    <xf numFmtId="0" fontId="22" fillId="0" borderId="0" xfId="0" applyFont="1"/>
    <xf numFmtId="0" fontId="5" fillId="4"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6" fillId="3" borderId="0" xfId="0" applyFont="1" applyFill="1" applyProtection="1">
      <protection hidden="1"/>
    </xf>
    <xf numFmtId="0" fontId="21" fillId="0" borderId="0" xfId="0" applyFont="1" applyAlignment="1" applyProtection="1">
      <alignment vertical="center"/>
      <protection hidden="1"/>
    </xf>
    <xf numFmtId="49" fontId="18" fillId="2" borderId="0" xfId="0" applyNumberFormat="1" applyFont="1" applyFill="1" applyAlignment="1" applyProtection="1">
      <alignment vertical="center"/>
      <protection locked="0" hidden="1"/>
    </xf>
    <xf numFmtId="0" fontId="16"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16" fillId="0" borderId="0" xfId="0" applyFont="1" applyAlignment="1">
      <alignment wrapText="1"/>
    </xf>
    <xf numFmtId="0" fontId="16" fillId="0" borderId="2" xfId="0" applyFont="1" applyBorder="1" applyAlignment="1">
      <alignment horizontal="justify" vertical="top" wrapText="1"/>
    </xf>
    <xf numFmtId="0" fontId="16" fillId="0" borderId="2" xfId="0" applyFont="1" applyBorder="1" applyAlignment="1">
      <alignment wrapText="1"/>
    </xf>
    <xf numFmtId="0" fontId="16" fillId="0" borderId="0" xfId="0" applyFont="1" applyAlignment="1">
      <alignment horizontal="justify" vertical="top" wrapText="1"/>
    </xf>
    <xf numFmtId="0" fontId="7" fillId="5" borderId="0" xfId="0" applyFont="1" applyFill="1" applyAlignment="1" applyProtection="1">
      <alignment horizontal="center" vertical="center"/>
      <protection hidden="1"/>
    </xf>
    <xf numFmtId="0" fontId="16" fillId="0" borderId="0" xfId="0" applyFont="1"/>
    <xf numFmtId="0" fontId="16" fillId="0" borderId="0" xfId="0" applyFont="1" applyProtection="1">
      <protection locked="0"/>
    </xf>
    <xf numFmtId="0" fontId="16" fillId="0" borderId="3" xfId="0" applyFont="1" applyBorder="1" applyAlignment="1">
      <alignment horizontal="justify" vertical="top" wrapText="1"/>
    </xf>
    <xf numFmtId="0" fontId="0" fillId="4" borderId="0" xfId="0" applyFill="1" applyAlignment="1" applyProtection="1">
      <alignment horizontal="center"/>
      <protection hidden="1"/>
    </xf>
    <xf numFmtId="0" fontId="25" fillId="3" borderId="0" xfId="0" applyFont="1" applyFill="1"/>
    <xf numFmtId="0" fontId="5" fillId="0" borderId="0" xfId="0" applyFont="1" applyProtection="1">
      <protection hidden="1"/>
    </xf>
    <xf numFmtId="0" fontId="5" fillId="0" borderId="0" xfId="0" applyFont="1" applyProtection="1">
      <protection locked="0"/>
    </xf>
    <xf numFmtId="0" fontId="5" fillId="0" borderId="0" xfId="0" applyFont="1" applyAlignment="1" applyProtection="1">
      <alignment horizontal="left"/>
      <protection hidden="1"/>
    </xf>
    <xf numFmtId="0" fontId="5" fillId="0" borderId="3" xfId="0" applyFont="1" applyBorder="1" applyAlignment="1">
      <alignment horizontal="justify" vertical="top" wrapText="1"/>
    </xf>
    <xf numFmtId="0" fontId="5" fillId="0" borderId="0" xfId="0" applyFont="1" applyAlignment="1">
      <alignment horizontal="justify" vertical="top" wrapText="1"/>
    </xf>
    <xf numFmtId="0" fontId="5" fillId="0" borderId="2" xfId="0" applyFont="1" applyBorder="1" applyAlignment="1">
      <alignment horizontal="justify" vertical="top" wrapText="1"/>
    </xf>
    <xf numFmtId="0" fontId="5" fillId="0" borderId="2" xfId="0" applyFont="1" applyBorder="1" applyAlignment="1">
      <alignment wrapText="1"/>
    </xf>
    <xf numFmtId="0" fontId="5" fillId="0" borderId="0" xfId="0" applyFont="1" applyAlignment="1">
      <alignment horizontal="left" wrapText="1"/>
    </xf>
    <xf numFmtId="0" fontId="19" fillId="3" borderId="0" xfId="0" applyFont="1" applyFill="1" applyAlignment="1" applyProtection="1">
      <alignment horizontal="center"/>
      <protection hidden="1"/>
    </xf>
    <xf numFmtId="0" fontId="16" fillId="0" borderId="0" xfId="0" applyFont="1" applyAlignment="1" applyProtection="1">
      <alignment horizontal="left"/>
      <protection locked="0"/>
    </xf>
    <xf numFmtId="0" fontId="16" fillId="0" borderId="3" xfId="0" applyFont="1" applyBorder="1" applyAlignment="1">
      <alignment horizontal="left" vertical="top" wrapText="1"/>
    </xf>
    <xf numFmtId="0" fontId="16" fillId="0" borderId="2" xfId="0" applyFont="1" applyBorder="1" applyAlignment="1">
      <alignment horizontal="left" vertical="top" wrapText="1"/>
    </xf>
    <xf numFmtId="0" fontId="0" fillId="3" borderId="0" xfId="0" applyFill="1"/>
    <xf numFmtId="0" fontId="23" fillId="0" borderId="0" xfId="0" applyFont="1" applyAlignment="1">
      <alignment horizontal="left" vertical="center" wrapText="1"/>
    </xf>
    <xf numFmtId="0" fontId="23" fillId="0" borderId="0" xfId="0" applyFont="1" applyAlignment="1">
      <alignment horizontal="left" vertical="center"/>
    </xf>
    <xf numFmtId="49" fontId="1" fillId="2" borderId="0" xfId="1" applyNumberFormat="1" applyFill="1" applyAlignment="1" applyProtection="1">
      <alignment vertical="center"/>
      <protection locked="0"/>
    </xf>
    <xf numFmtId="0" fontId="26" fillId="0" borderId="0" xfId="0" applyFont="1" applyAlignment="1">
      <alignment vertical="center" wrapText="1"/>
    </xf>
    <xf numFmtId="0" fontId="4" fillId="4" borderId="0" xfId="0" applyFont="1" applyFill="1" applyAlignment="1" applyProtection="1">
      <alignment vertical="center" wrapText="1"/>
      <protection hidden="1"/>
    </xf>
    <xf numFmtId="0" fontId="5" fillId="3" borderId="0" xfId="3" applyFill="1"/>
    <xf numFmtId="49" fontId="4" fillId="2" borderId="0" xfId="0" applyNumberFormat="1" applyFont="1" applyFill="1" applyAlignment="1" applyProtection="1">
      <alignment horizontal="right"/>
      <protection locked="0"/>
    </xf>
    <xf numFmtId="0" fontId="16" fillId="7" borderId="0" xfId="0" applyFont="1" applyFill="1" applyAlignment="1" applyProtection="1">
      <alignment horizontal="left"/>
      <protection hidden="1"/>
    </xf>
    <xf numFmtId="0" fontId="16" fillId="7" borderId="0" xfId="0" applyFont="1" applyFill="1" applyAlignment="1" applyProtection="1">
      <alignment horizontal="left" wrapText="1"/>
      <protection hidden="1"/>
    </xf>
    <xf numFmtId="0" fontId="5" fillId="0" borderId="4" xfId="0" applyFont="1" applyBorder="1" applyAlignment="1">
      <alignment horizontal="left" wrapText="1"/>
    </xf>
    <xf numFmtId="0" fontId="5" fillId="0" borderId="4"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4" fillId="3" borderId="0" xfId="0" applyFont="1" applyFill="1" applyAlignment="1">
      <alignment horizontal="left" wrapText="1"/>
    </xf>
    <xf numFmtId="0" fontId="4" fillId="3" borderId="0" xfId="0" applyFont="1" applyFill="1" applyAlignment="1">
      <alignment horizontal="left"/>
    </xf>
    <xf numFmtId="0" fontId="8" fillId="3" borderId="4" xfId="0" applyFont="1" applyFill="1" applyBorder="1" applyAlignment="1">
      <alignment horizontal="left" wrapText="1"/>
    </xf>
    <xf numFmtId="0" fontId="4" fillId="3" borderId="4" xfId="0" applyFont="1" applyFill="1" applyBorder="1" applyAlignment="1">
      <alignment horizontal="left"/>
    </xf>
    <xf numFmtId="0" fontId="4" fillId="0" borderId="0" xfId="0" applyFont="1" applyAlignment="1">
      <alignment horizontal="left" wrapText="1"/>
    </xf>
    <xf numFmtId="0" fontId="8" fillId="3" borderId="0" xfId="0" applyFont="1" applyFill="1" applyAlignment="1">
      <alignment horizontal="left"/>
    </xf>
    <xf numFmtId="0" fontId="8" fillId="3" borderId="0" xfId="0" applyFont="1" applyFill="1" applyAlignment="1">
      <alignment horizontal="left" wrapText="1"/>
    </xf>
    <xf numFmtId="0" fontId="4" fillId="0" borderId="0" xfId="0" applyFont="1" applyAlignment="1">
      <alignment horizontal="left"/>
    </xf>
    <xf numFmtId="0" fontId="14" fillId="3" borderId="0" xfId="0" applyFont="1" applyFill="1" applyAlignment="1">
      <alignment horizontal="left" wrapText="1"/>
    </xf>
    <xf numFmtId="0" fontId="5" fillId="3" borderId="0" xfId="3" applyFill="1" applyAlignment="1">
      <alignment horizontal="left" wrapText="1"/>
    </xf>
    <xf numFmtId="0" fontId="9" fillId="0" borderId="0" xfId="3" applyFont="1" applyAlignment="1">
      <alignment horizontal="left"/>
    </xf>
    <xf numFmtId="0" fontId="0" fillId="0" borderId="0" xfId="0" applyAlignment="1">
      <alignment horizontal="left" vertical="center"/>
    </xf>
    <xf numFmtId="0" fontId="21" fillId="0" borderId="0" xfId="0" applyFont="1" applyAlignment="1" applyProtection="1">
      <alignment horizontal="left" vertical="center" wrapText="1"/>
      <protection hidden="1"/>
    </xf>
    <xf numFmtId="0" fontId="0" fillId="4" borderId="0" xfId="0" applyFill="1" applyAlignment="1" applyProtection="1">
      <alignment horizontal="center"/>
      <protection hidden="1"/>
    </xf>
    <xf numFmtId="0" fontId="0" fillId="4" borderId="0" xfId="0" applyFill="1" applyAlignment="1" applyProtection="1">
      <alignment vertical="center" wrapText="1"/>
      <protection locked="0" hidden="1"/>
    </xf>
    <xf numFmtId="0" fontId="0" fillId="4" borderId="0" xfId="0" applyFill="1" applyAlignment="1" applyProtection="1">
      <alignment horizontal="left"/>
      <protection hidden="1"/>
    </xf>
    <xf numFmtId="0" fontId="4" fillId="6" borderId="0" xfId="0" applyFont="1" applyFill="1" applyAlignment="1" applyProtection="1">
      <alignment vertical="center" wrapText="1"/>
      <protection locked="0" hidden="1"/>
    </xf>
    <xf numFmtId="0" fontId="0" fillId="6" borderId="0" xfId="0" applyFill="1" applyAlignment="1" applyProtection="1">
      <alignment horizontal="left" vertical="center" wrapText="1"/>
      <protection locked="0" hidden="1"/>
    </xf>
    <xf numFmtId="0" fontId="7" fillId="0" borderId="0" xfId="0" applyFont="1" applyAlignment="1" applyProtection="1">
      <alignment horizontal="left" vertical="center" wrapText="1"/>
      <protection hidden="1"/>
    </xf>
    <xf numFmtId="0" fontId="21" fillId="0" borderId="0" xfId="0" applyFont="1" applyAlignment="1" applyProtection="1">
      <alignment horizontal="left"/>
      <protection hidden="1"/>
    </xf>
    <xf numFmtId="0" fontId="16"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11" fillId="0" borderId="0" xfId="0" applyFont="1" applyAlignment="1" applyProtection="1">
      <alignment horizontal="left" vertical="center" wrapText="1"/>
      <protection hidden="1"/>
    </xf>
    <xf numFmtId="0" fontId="11" fillId="0" borderId="0" xfId="0" applyFont="1" applyAlignment="1" applyProtection="1">
      <alignment horizontal="left" vertical="center"/>
      <protection hidden="1"/>
    </xf>
    <xf numFmtId="0" fontId="0" fillId="4" borderId="0" xfId="0" applyFill="1" applyAlignment="1" applyProtection="1">
      <alignment horizontal="left" vertical="center"/>
      <protection hidden="1"/>
    </xf>
    <xf numFmtId="0" fontId="4" fillId="2" borderId="0" xfId="0" applyFont="1" applyFill="1" applyAlignment="1" applyProtection="1">
      <alignment horizontal="left"/>
      <protection locked="0"/>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5" fillId="8" borderId="0" xfId="0" applyFont="1" applyFill="1" applyAlignment="1">
      <alignment vertical="center"/>
    </xf>
    <xf numFmtId="0" fontId="5" fillId="0" borderId="0" xfId="0" applyFont="1" applyAlignment="1">
      <alignment vertical="center"/>
    </xf>
    <xf numFmtId="0" fontId="5" fillId="9" borderId="0" xfId="0" applyFont="1" applyFill="1" applyAlignment="1">
      <alignment horizontal="left" vertical="center" wrapText="1"/>
    </xf>
    <xf numFmtId="0" fontId="5" fillId="9" borderId="0" xfId="0" applyFont="1" applyFill="1" applyAlignment="1">
      <alignment horizontal="left" vertical="center"/>
    </xf>
    <xf numFmtId="0" fontId="5" fillId="9" borderId="0" xfId="0" applyFont="1" applyFill="1" applyAlignment="1">
      <alignment horizontal="left" vertical="center"/>
    </xf>
    <xf numFmtId="14" fontId="31" fillId="0" borderId="0" xfId="0" applyNumberFormat="1" applyFont="1" applyAlignment="1" applyProtection="1">
      <alignment vertical="center"/>
      <protection hidden="1"/>
    </xf>
    <xf numFmtId="49" fontId="5" fillId="2" borderId="0" xfId="0" applyNumberFormat="1" applyFont="1" applyFill="1" applyAlignment="1">
      <alignment horizontal="center"/>
    </xf>
  </cellXfs>
  <cellStyles count="5">
    <cellStyle name="Hyperlink 2" xfId="4" xr:uid="{00000000-0005-0000-0000-000001000000}"/>
    <cellStyle name="Link" xfId="1" builtinId="8"/>
    <cellStyle name="Standard" xfId="0" builtinId="0"/>
    <cellStyle name="Standard 2" xfId="2" xr:uid="{00000000-0005-0000-0000-000003000000}"/>
    <cellStyle name="Standard 2 2" xfId="3" xr:uid="{00000000-0005-0000-0000-000004000000}"/>
  </cellStyles>
  <dxfs count="32">
    <dxf>
      <fill>
        <patternFill>
          <bgColor indexed="43"/>
        </patternFill>
      </fill>
    </dxf>
    <dxf>
      <fill>
        <patternFill>
          <bgColor indexed="43"/>
        </patternFill>
      </fill>
    </dxf>
    <dxf>
      <font>
        <condense val="0"/>
        <extend val="0"/>
        <color indexed="9"/>
      </font>
    </dxf>
    <dxf>
      <font>
        <condense val="0"/>
        <extend val="0"/>
        <color indexed="9"/>
      </font>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trlProps/ctrlProp1.xml><?xml version="1.0" encoding="utf-8"?>
<formControlPr xmlns="http://schemas.microsoft.com/office/spreadsheetml/2009/9/main" objectType="Drop" dropLines="30" dropStyle="combo" dx="33" fmlaLink="Wasser!$B$1" fmlaRange="Wasser!$B$3:$B$28" sel="26" val="0"/>
</file>

<file path=xl/ctrlProps/ctrlProp10.xml><?xml version="1.0" encoding="utf-8"?>
<formControlPr xmlns="http://schemas.microsoft.com/office/spreadsheetml/2009/9/main" objectType="Drop" dropLines="30" dropStyle="combo" dx="33" fmlaLink="Asche!$B$29" fmlaRange="Asche!$B$30:$B$40" sel="11" val="0"/>
</file>

<file path=xl/ctrlProps/ctrlProp11.xml><?xml version="1.0" encoding="utf-8"?>
<formControlPr xmlns="http://schemas.microsoft.com/office/spreadsheetml/2009/9/main" objectType="Drop" dropLines="30" dropStyle="combo" dx="33" fmlaLink="Chlorogen11!$B$1" fmlaRange="Chlorogen11!$B$3:$B$10" sel="8" val="0"/>
</file>

<file path=xl/ctrlProps/ctrlProp12.xml><?xml version="1.0" encoding="utf-8"?>
<formControlPr xmlns="http://schemas.microsoft.com/office/spreadsheetml/2009/9/main" objectType="Drop" dropLines="30" dropStyle="combo" dx="33" fmlaLink="Cafestol!$B$1" fmlaRange="Cafestol!$B$3:$B$7" sel="5" val="0"/>
</file>

<file path=xl/ctrlProps/ctrlProp2.xml><?xml version="1.0" encoding="utf-8"?>
<formControlPr xmlns="http://schemas.microsoft.com/office/spreadsheetml/2009/9/main" objectType="Drop" dropLines="30" dropStyle="combo" dx="33" fmlaLink="Asche!$B$1" fmlaRange="Asche!$B$3:$B$19" sel="17" val="0"/>
</file>

<file path=xl/ctrlProps/ctrlProp3.xml><?xml version="1.0" encoding="utf-8"?>
<formControlPr xmlns="http://schemas.microsoft.com/office/spreadsheetml/2009/9/main" objectType="Drop" dropLines="30" dropStyle="combo" dx="33" fmlaLink="'PH-Wert'!$B$1" fmlaRange="'PH-Wert'!$B$3:$B$9" sel="7" val="0"/>
</file>

<file path=xl/ctrlProps/ctrlProp4.xml><?xml version="1.0" encoding="utf-8"?>
<formControlPr xmlns="http://schemas.microsoft.com/office/spreadsheetml/2009/9/main" objectType="Drop" dropLines="30" dropStyle="combo" dx="33" fmlaLink="Saeuregrad!$B$1" fmlaRange="Saeuregrad!$B$3:$B$10" sel="8" val="0"/>
</file>

<file path=xl/ctrlProps/ctrlProp5.xml><?xml version="1.0" encoding="utf-8"?>
<formControlPr xmlns="http://schemas.microsoft.com/office/spreadsheetml/2009/9/main" objectType="Drop" dropLines="30" dropStyle="combo" dx="33" fmlaLink="Parameter5!$B$1" fmlaRange="Parameter5!$B$3:$B$9" sel="7" val="0"/>
</file>

<file path=xl/ctrlProps/ctrlProp6.xml><?xml version="1.0" encoding="utf-8"?>
<formControlPr xmlns="http://schemas.microsoft.com/office/spreadsheetml/2009/9/main" objectType="Drop" dropLines="30" dropStyle="combo" dx="33" fmlaLink="Coffein!$B$1" fmlaRange="Coffein!$B$3:$B$19" sel="17" val="0"/>
</file>

<file path=xl/ctrlProps/ctrlProp7.xml><?xml version="1.0" encoding="utf-8"?>
<formControlPr xmlns="http://schemas.microsoft.com/office/spreadsheetml/2009/9/main" objectType="Drop" dropLines="30" dropStyle="combo" dx="33" fmlaLink="Chlorgen06!$B$1" fmlaRange="Chlorgen06!$B$3:$B$10" sel="8" val="0"/>
</file>

<file path=xl/ctrlProps/ctrlProp8.xml><?xml version="1.0" encoding="utf-8"?>
<formControlPr xmlns="http://schemas.microsoft.com/office/spreadsheetml/2009/9/main" objectType="Drop" dropLines="30" dropStyle="combo" dx="33" fmlaLink="Acrylamid!$B$1" fmlaRange="Acrylamid!$B$3:$B$23" sel="21" val="0"/>
</file>

<file path=xl/ctrlProps/ctrlProp9.xml><?xml version="1.0" encoding="utf-8"?>
<formControlPr xmlns="http://schemas.microsoft.com/office/spreadsheetml/2009/9/main" objectType="Drop" dropLines="15" dropStyle="combo" dx="33"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18481" name="Picture 1">
          <a:extLst>
            <a:ext uri="{FF2B5EF4-FFF2-40B4-BE49-F238E27FC236}">
              <a16:creationId xmlns:a16="http://schemas.microsoft.com/office/drawing/2014/main" id="{00000000-0008-0000-0100-000031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7275"/>
          <a:ext cx="5400675"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30</xdr:row>
          <xdr:rowOff>0</xdr:rowOff>
        </xdr:from>
        <xdr:to>
          <xdr:col>6</xdr:col>
          <xdr:colOff>967740</xdr:colOff>
          <xdr:row>30</xdr:row>
          <xdr:rowOff>213360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32</xdr:row>
          <xdr:rowOff>30480</xdr:rowOff>
        </xdr:from>
        <xdr:to>
          <xdr:col>7</xdr:col>
          <xdr:colOff>0</xdr:colOff>
          <xdr:row>32</xdr:row>
          <xdr:rowOff>236220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30480</xdr:rowOff>
        </xdr:from>
        <xdr:to>
          <xdr:col>7</xdr:col>
          <xdr:colOff>0</xdr:colOff>
          <xdr:row>35</xdr:row>
          <xdr:rowOff>236220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30480</xdr:rowOff>
        </xdr:from>
        <xdr:to>
          <xdr:col>7</xdr:col>
          <xdr:colOff>0</xdr:colOff>
          <xdr:row>37</xdr:row>
          <xdr:rowOff>236220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30480</xdr:rowOff>
        </xdr:from>
        <xdr:to>
          <xdr:col>7</xdr:col>
          <xdr:colOff>0</xdr:colOff>
          <xdr:row>39</xdr:row>
          <xdr:rowOff>236220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30480</xdr:rowOff>
        </xdr:from>
        <xdr:to>
          <xdr:col>7</xdr:col>
          <xdr:colOff>0</xdr:colOff>
          <xdr:row>41</xdr:row>
          <xdr:rowOff>220980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30480</xdr:rowOff>
        </xdr:from>
        <xdr:to>
          <xdr:col>7</xdr:col>
          <xdr:colOff>0</xdr:colOff>
          <xdr:row>43</xdr:row>
          <xdr:rowOff>220980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30480</xdr:rowOff>
        </xdr:from>
        <xdr:to>
          <xdr:col>7</xdr:col>
          <xdr:colOff>0</xdr:colOff>
          <xdr:row>47</xdr:row>
          <xdr:rowOff>220980</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8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14</xdr:row>
          <xdr:rowOff>129540</xdr:rowOff>
        </xdr:from>
        <xdr:to>
          <xdr:col>6</xdr:col>
          <xdr:colOff>861060</xdr:colOff>
          <xdr:row>14</xdr:row>
          <xdr:rowOff>403860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30480</xdr:rowOff>
        </xdr:from>
        <xdr:to>
          <xdr:col>7</xdr:col>
          <xdr:colOff>0</xdr:colOff>
          <xdr:row>33</xdr:row>
          <xdr:rowOff>236220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30480</xdr:rowOff>
        </xdr:from>
        <xdr:to>
          <xdr:col>7</xdr:col>
          <xdr:colOff>0</xdr:colOff>
          <xdr:row>45</xdr:row>
          <xdr:rowOff>220980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30480</xdr:rowOff>
        </xdr:from>
        <xdr:to>
          <xdr:col>7</xdr:col>
          <xdr:colOff>0</xdr:colOff>
          <xdr:row>50</xdr:row>
          <xdr:rowOff>30480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omments" Target="../comments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customWidth="1"/>
    <col min="3" max="3" width="30.44140625" customWidth="1"/>
  </cols>
  <sheetData>
    <row r="1" spans="1:3" ht="30.75" customHeight="1" x14ac:dyDescent="0.3">
      <c r="A1" s="82" t="s">
        <v>49</v>
      </c>
      <c r="B1" s="83"/>
      <c r="C1" s="83"/>
    </row>
    <row r="2" spans="1:3" ht="51.9" customHeight="1" x14ac:dyDescent="0.25">
      <c r="A2" s="84" t="s">
        <v>65</v>
      </c>
      <c r="B2" s="85"/>
      <c r="C2" s="85"/>
    </row>
    <row r="3" spans="1:3" ht="74.25" customHeight="1" x14ac:dyDescent="0.25">
      <c r="A3" s="84" t="s">
        <v>88</v>
      </c>
      <c r="B3" s="84"/>
      <c r="C3" s="84"/>
    </row>
    <row r="4" spans="1:3" ht="80.400000000000006" customHeight="1" x14ac:dyDescent="0.35">
      <c r="A4" s="84" t="s">
        <v>92</v>
      </c>
      <c r="B4" s="85"/>
      <c r="C4" s="85"/>
    </row>
    <row r="5" spans="1:3" ht="30.3" customHeight="1" x14ac:dyDescent="0.3">
      <c r="A5" s="86"/>
      <c r="B5" s="86"/>
      <c r="C5" s="86"/>
    </row>
    <row r="6" spans="1:3" ht="30.3" customHeight="1" x14ac:dyDescent="0.25">
      <c r="A6" s="35" t="s">
        <v>50</v>
      </c>
    </row>
    <row r="7" spans="1:3" ht="54" customHeight="1" x14ac:dyDescent="0.25">
      <c r="A7" s="80" t="s">
        <v>51</v>
      </c>
      <c r="B7" s="81"/>
      <c r="C7" s="81"/>
    </row>
    <row r="9" spans="1:3" x14ac:dyDescent="0.25">
      <c r="A9" s="36" t="s">
        <v>52</v>
      </c>
      <c r="B9" s="36" t="s">
        <v>53</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34">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19</v>
      </c>
      <c r="H1" s="57">
        <f>COUNTA(A2:G38)</f>
        <v>0</v>
      </c>
    </row>
    <row r="2" spans="1:8" x14ac:dyDescent="0.3">
      <c r="A2" s="115"/>
      <c r="B2" s="115"/>
      <c r="C2" s="115"/>
      <c r="D2" s="115"/>
      <c r="E2" s="115"/>
      <c r="F2" s="115"/>
      <c r="G2" s="115"/>
    </row>
    <row r="3" spans="1:8" x14ac:dyDescent="0.3">
      <c r="A3" s="115"/>
      <c r="B3" s="115"/>
      <c r="C3" s="115"/>
      <c r="D3" s="115"/>
      <c r="E3" s="115"/>
      <c r="F3" s="115"/>
      <c r="G3" s="115"/>
    </row>
    <row r="4" spans="1:8" x14ac:dyDescent="0.3">
      <c r="A4" s="115"/>
      <c r="B4" s="115"/>
      <c r="C4" s="115"/>
      <c r="D4" s="115"/>
      <c r="E4" s="115"/>
      <c r="F4" s="115"/>
      <c r="G4" s="115"/>
    </row>
    <row r="5" spans="1:8" x14ac:dyDescent="0.3">
      <c r="A5" s="115"/>
      <c r="B5" s="115"/>
      <c r="C5" s="115"/>
      <c r="D5" s="115"/>
      <c r="E5" s="115"/>
      <c r="F5" s="115"/>
      <c r="G5" s="115"/>
    </row>
    <row r="6" spans="1:8" x14ac:dyDescent="0.3">
      <c r="A6" s="115"/>
      <c r="B6" s="115"/>
      <c r="C6" s="115"/>
      <c r="D6" s="115"/>
      <c r="E6" s="115"/>
      <c r="F6" s="115"/>
      <c r="G6" s="115"/>
    </row>
    <row r="7" spans="1:8" x14ac:dyDescent="0.3">
      <c r="A7" s="115"/>
      <c r="B7" s="115"/>
      <c r="C7" s="115"/>
      <c r="D7" s="115"/>
      <c r="E7" s="115"/>
      <c r="F7" s="115"/>
      <c r="G7" s="115"/>
    </row>
    <row r="8" spans="1:8" x14ac:dyDescent="0.3">
      <c r="A8" s="115"/>
      <c r="B8" s="115"/>
      <c r="C8" s="115"/>
      <c r="D8" s="115"/>
      <c r="E8" s="115"/>
      <c r="F8" s="115"/>
      <c r="G8" s="115"/>
    </row>
    <row r="9" spans="1:8" x14ac:dyDescent="0.3">
      <c r="A9" s="115"/>
      <c r="B9" s="115"/>
      <c r="C9" s="115"/>
      <c r="D9" s="115"/>
      <c r="E9" s="115"/>
      <c r="F9" s="115"/>
      <c r="G9" s="115"/>
    </row>
    <row r="10" spans="1:8" x14ac:dyDescent="0.3">
      <c r="A10" s="115"/>
      <c r="B10" s="115"/>
      <c r="C10" s="115"/>
      <c r="D10" s="115"/>
      <c r="E10" s="115"/>
      <c r="F10" s="115"/>
      <c r="G10" s="115"/>
    </row>
    <row r="11" spans="1:8" x14ac:dyDescent="0.3">
      <c r="A11" s="115"/>
      <c r="B11" s="115"/>
      <c r="C11" s="115"/>
      <c r="D11" s="115"/>
      <c r="E11" s="115"/>
      <c r="F11" s="115"/>
      <c r="G11" s="115"/>
    </row>
    <row r="12" spans="1:8" x14ac:dyDescent="0.3">
      <c r="A12" s="115"/>
      <c r="B12" s="115"/>
      <c r="C12" s="115"/>
      <c r="D12" s="115"/>
      <c r="E12" s="115"/>
      <c r="F12" s="115"/>
      <c r="G12" s="115"/>
    </row>
    <row r="13" spans="1:8" x14ac:dyDescent="0.3">
      <c r="A13" s="115"/>
      <c r="B13" s="115"/>
      <c r="C13" s="115"/>
      <c r="D13" s="115"/>
      <c r="E13" s="115"/>
      <c r="F13" s="115"/>
      <c r="G13" s="115"/>
    </row>
    <row r="14" spans="1:8" x14ac:dyDescent="0.3">
      <c r="A14" s="115"/>
      <c r="B14" s="115"/>
      <c r="C14" s="115"/>
      <c r="D14" s="115"/>
      <c r="E14" s="115"/>
      <c r="F14" s="115"/>
      <c r="G14" s="115"/>
    </row>
    <row r="15" spans="1:8" x14ac:dyDescent="0.3">
      <c r="A15" s="115"/>
      <c r="B15" s="115"/>
      <c r="C15" s="115"/>
      <c r="D15" s="115"/>
      <c r="E15" s="115"/>
      <c r="F15" s="115"/>
      <c r="G15" s="115"/>
    </row>
    <row r="16" spans="1:8" x14ac:dyDescent="0.3">
      <c r="A16" s="115"/>
      <c r="B16" s="115"/>
      <c r="C16" s="115"/>
      <c r="D16" s="115"/>
      <c r="E16" s="115"/>
      <c r="F16" s="115"/>
      <c r="G16" s="115"/>
    </row>
    <row r="17" spans="1:7" x14ac:dyDescent="0.3">
      <c r="A17" s="115"/>
      <c r="B17" s="115"/>
      <c r="C17" s="115"/>
      <c r="D17" s="115"/>
      <c r="E17" s="115"/>
      <c r="F17" s="115"/>
      <c r="G17" s="115"/>
    </row>
    <row r="18" spans="1:7" x14ac:dyDescent="0.3">
      <c r="A18" s="115"/>
      <c r="B18" s="115"/>
      <c r="C18" s="115"/>
      <c r="D18" s="115"/>
      <c r="E18" s="115"/>
      <c r="F18" s="115"/>
      <c r="G18" s="115"/>
    </row>
    <row r="19" spans="1:7" x14ac:dyDescent="0.3">
      <c r="A19" s="115"/>
      <c r="B19" s="115"/>
      <c r="C19" s="115"/>
      <c r="D19" s="115"/>
      <c r="E19" s="115"/>
      <c r="F19" s="115"/>
      <c r="G19" s="115"/>
    </row>
    <row r="20" spans="1:7" x14ac:dyDescent="0.3">
      <c r="A20" s="115"/>
      <c r="B20" s="115"/>
      <c r="C20" s="115"/>
      <c r="D20" s="115"/>
      <c r="E20" s="115"/>
      <c r="F20" s="115"/>
      <c r="G20" s="115"/>
    </row>
    <row r="21" spans="1:7" x14ac:dyDescent="0.3">
      <c r="A21" s="115"/>
      <c r="B21" s="115"/>
      <c r="C21" s="115"/>
      <c r="D21" s="115"/>
      <c r="E21" s="115"/>
      <c r="F21" s="115"/>
      <c r="G21" s="115"/>
    </row>
    <row r="22" spans="1:7" x14ac:dyDescent="0.3">
      <c r="A22" s="115"/>
      <c r="B22" s="115"/>
      <c r="C22" s="115"/>
      <c r="D22" s="115"/>
      <c r="E22" s="115"/>
      <c r="F22" s="115"/>
      <c r="G22" s="115"/>
    </row>
    <row r="23" spans="1:7" x14ac:dyDescent="0.3">
      <c r="A23" s="115"/>
      <c r="B23" s="115"/>
      <c r="C23" s="115"/>
      <c r="D23" s="115"/>
      <c r="E23" s="115"/>
      <c r="F23" s="115"/>
      <c r="G23" s="115"/>
    </row>
    <row r="24" spans="1:7" x14ac:dyDescent="0.3">
      <c r="A24" s="115"/>
      <c r="B24" s="115"/>
      <c r="C24" s="115"/>
      <c r="D24" s="115"/>
      <c r="E24" s="115"/>
      <c r="F24" s="115"/>
      <c r="G24" s="115"/>
    </row>
    <row r="25" spans="1:7" x14ac:dyDescent="0.3">
      <c r="A25" s="115"/>
      <c r="B25" s="115"/>
      <c r="C25" s="115"/>
      <c r="D25" s="115"/>
      <c r="E25" s="115"/>
      <c r="F25" s="115"/>
      <c r="G25" s="115"/>
    </row>
    <row r="26" spans="1:7" x14ac:dyDescent="0.3">
      <c r="A26" s="115"/>
      <c r="B26" s="115"/>
      <c r="C26" s="115"/>
      <c r="D26" s="115"/>
      <c r="E26" s="115"/>
      <c r="F26" s="115"/>
      <c r="G26" s="115"/>
    </row>
    <row r="27" spans="1:7" x14ac:dyDescent="0.3">
      <c r="A27" s="115"/>
      <c r="B27" s="115"/>
      <c r="C27" s="115"/>
      <c r="D27" s="115"/>
      <c r="E27" s="115"/>
      <c r="F27" s="115"/>
      <c r="G27" s="115"/>
    </row>
    <row r="28" spans="1:7" x14ac:dyDescent="0.3">
      <c r="A28" s="115"/>
      <c r="B28" s="115"/>
      <c r="C28" s="115"/>
      <c r="D28" s="115"/>
      <c r="E28" s="115"/>
      <c r="F28" s="115"/>
      <c r="G28" s="115"/>
    </row>
    <row r="29" spans="1:7" x14ac:dyDescent="0.3">
      <c r="A29" s="115"/>
      <c r="B29" s="115"/>
      <c r="C29" s="115"/>
      <c r="D29" s="115"/>
      <c r="E29" s="115"/>
      <c r="F29" s="115"/>
      <c r="G29" s="115"/>
    </row>
    <row r="30" spans="1:7" x14ac:dyDescent="0.3">
      <c r="A30" s="115"/>
      <c r="B30" s="115"/>
      <c r="C30" s="115"/>
      <c r="D30" s="115"/>
      <c r="E30" s="115"/>
      <c r="F30" s="115"/>
      <c r="G30" s="115"/>
    </row>
    <row r="31" spans="1:7" x14ac:dyDescent="0.3">
      <c r="A31" s="115"/>
      <c r="B31" s="115"/>
      <c r="C31" s="115"/>
      <c r="D31" s="115"/>
      <c r="E31" s="115"/>
      <c r="F31" s="115"/>
      <c r="G31" s="115"/>
    </row>
    <row r="32" spans="1:7" x14ac:dyDescent="0.3">
      <c r="A32" s="115"/>
      <c r="B32" s="115"/>
      <c r="C32" s="115"/>
      <c r="D32" s="115"/>
      <c r="E32" s="115"/>
      <c r="F32" s="115"/>
      <c r="G32" s="115"/>
    </row>
    <row r="33" spans="1:7" x14ac:dyDescent="0.3">
      <c r="A33" s="115"/>
      <c r="B33" s="115"/>
      <c r="C33" s="115"/>
      <c r="D33" s="115"/>
      <c r="E33" s="115"/>
      <c r="F33" s="115"/>
      <c r="G33" s="115"/>
    </row>
    <row r="34" spans="1:7" x14ac:dyDescent="0.3">
      <c r="A34" s="115"/>
      <c r="B34" s="115"/>
      <c r="C34" s="115"/>
      <c r="D34" s="115"/>
      <c r="E34" s="115"/>
      <c r="F34" s="115"/>
      <c r="G34" s="115"/>
    </row>
    <row r="35" spans="1:7" x14ac:dyDescent="0.3">
      <c r="A35" s="115"/>
      <c r="B35" s="115"/>
      <c r="C35" s="115"/>
      <c r="D35" s="115"/>
      <c r="E35" s="115"/>
      <c r="F35" s="115"/>
      <c r="G35" s="115"/>
    </row>
    <row r="36" spans="1:7" x14ac:dyDescent="0.3">
      <c r="A36" s="115"/>
      <c r="B36" s="115"/>
      <c r="C36" s="115"/>
      <c r="D36" s="115"/>
      <c r="E36" s="115"/>
      <c r="F36" s="115"/>
      <c r="G36" s="115"/>
    </row>
    <row r="37" spans="1:7" x14ac:dyDescent="0.3">
      <c r="A37" s="115"/>
      <c r="B37" s="115"/>
      <c r="C37" s="115"/>
      <c r="D37" s="115"/>
      <c r="E37" s="115"/>
      <c r="F37" s="115"/>
      <c r="G37" s="115"/>
    </row>
    <row r="38" spans="1:7" x14ac:dyDescent="0.3">
      <c r="A38" s="115"/>
      <c r="B38" s="115"/>
      <c r="C38" s="115"/>
      <c r="D38" s="115"/>
      <c r="E38" s="115"/>
      <c r="F38" s="115"/>
      <c r="G38" s="115"/>
    </row>
  </sheetData>
  <sheetProtection algorithmName="SHA-512" hashValue="s2daTAe+FrDZKTh4q7ZXPU9VsCD09rWnEWO/3yl1FDAYOa9KB7C4+3Jcm5RVsdnurtkXujy4lNYqR1zpVXhseA==" saltValue="WOd3jit/xKkNzA0LFvqERA==" spinCount="100000" sheet="1" objects="1" scenarios="1"/>
  <mergeCells count="37">
    <mergeCell ref="A7:G7"/>
    <mergeCell ref="A8:G8"/>
    <mergeCell ref="A9:G9"/>
    <mergeCell ref="A2:G2"/>
    <mergeCell ref="A3:G3"/>
    <mergeCell ref="A4:G4"/>
    <mergeCell ref="A5:G5"/>
    <mergeCell ref="A6:G6"/>
    <mergeCell ref="A10:G10"/>
    <mergeCell ref="A11:G11"/>
    <mergeCell ref="A28:G28"/>
    <mergeCell ref="A29:G29"/>
    <mergeCell ref="A14:G14"/>
    <mergeCell ref="A15:G15"/>
    <mergeCell ref="A16:G16"/>
    <mergeCell ref="A17:G17"/>
    <mergeCell ref="A18:G18"/>
    <mergeCell ref="A19:G19"/>
    <mergeCell ref="A12:G12"/>
    <mergeCell ref="A13:G13"/>
    <mergeCell ref="A33:G33"/>
    <mergeCell ref="A20:G20"/>
    <mergeCell ref="A21:G21"/>
    <mergeCell ref="A22:G22"/>
    <mergeCell ref="A23:G23"/>
    <mergeCell ref="A24:G24"/>
    <mergeCell ref="A25:G25"/>
    <mergeCell ref="A26:G26"/>
    <mergeCell ref="A27:G27"/>
    <mergeCell ref="A30:G30"/>
    <mergeCell ref="A31:G31"/>
    <mergeCell ref="A32:G32"/>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8"/>
  <sheetViews>
    <sheetView zoomScaleNormal="100" workbookViewId="0">
      <selection activeCell="A2" sqref="A2:G2"/>
    </sheetView>
  </sheetViews>
  <sheetFormatPr baseColWidth="10" defaultColWidth="11.44140625" defaultRowHeight="13.2" x14ac:dyDescent="0.25"/>
  <cols>
    <col min="1" max="1" width="13.109375" style="45" customWidth="1"/>
    <col min="2" max="2" width="55.109375" style="45" customWidth="1"/>
    <col min="3" max="16384" width="11.44140625" style="45"/>
  </cols>
  <sheetData>
    <row r="1" spans="1:3" ht="13.8" thickBot="1" x14ac:dyDescent="0.3">
      <c r="A1" s="53" t="s">
        <v>95</v>
      </c>
      <c r="B1" s="54">
        <v>26</v>
      </c>
      <c r="C1" s="53">
        <f>MAX($A$3:$A$28)-1</f>
        <v>25</v>
      </c>
    </row>
    <row r="2" spans="1:3" ht="13.8" thickTop="1" x14ac:dyDescent="0.25">
      <c r="A2" s="55" t="s">
        <v>36</v>
      </c>
      <c r="B2" s="55" t="s">
        <v>37</v>
      </c>
      <c r="C2" s="53" t="s">
        <v>39</v>
      </c>
    </row>
    <row r="3" spans="1:3" x14ac:dyDescent="0.25">
      <c r="A3" s="51">
        <v>1</v>
      </c>
      <c r="B3" s="51" t="s">
        <v>122</v>
      </c>
      <c r="C3" s="48"/>
    </row>
    <row r="4" spans="1:3" x14ac:dyDescent="0.25">
      <c r="A4" s="51">
        <v>2</v>
      </c>
      <c r="B4" s="51" t="s">
        <v>118</v>
      </c>
      <c r="C4" s="53" t="s">
        <v>40</v>
      </c>
    </row>
    <row r="5" spans="1:3" x14ac:dyDescent="0.25">
      <c r="A5" s="51">
        <v>3</v>
      </c>
      <c r="B5" s="51" t="s">
        <v>119</v>
      </c>
      <c r="C5" s="48"/>
    </row>
    <row r="6" spans="1:3" x14ac:dyDescent="0.25">
      <c r="A6" s="51">
        <v>4</v>
      </c>
      <c r="B6" s="51" t="s">
        <v>120</v>
      </c>
      <c r="C6" s="53" t="s">
        <v>40</v>
      </c>
    </row>
    <row r="7" spans="1:3" x14ac:dyDescent="0.25">
      <c r="A7" s="51">
        <v>5</v>
      </c>
      <c r="B7" s="51" t="s">
        <v>137</v>
      </c>
      <c r="C7" s="53"/>
    </row>
    <row r="8" spans="1:3" x14ac:dyDescent="0.25">
      <c r="A8" s="51">
        <v>6</v>
      </c>
      <c r="B8" s="51" t="s">
        <v>138</v>
      </c>
      <c r="C8" s="53" t="s">
        <v>40</v>
      </c>
    </row>
    <row r="9" spans="1:3" x14ac:dyDescent="0.25">
      <c r="A9" s="51">
        <v>7</v>
      </c>
      <c r="B9" s="51" t="s">
        <v>97</v>
      </c>
      <c r="C9" s="48"/>
    </row>
    <row r="10" spans="1:3" x14ac:dyDescent="0.25">
      <c r="A10" s="51">
        <v>8</v>
      </c>
      <c r="B10" s="51" t="s">
        <v>98</v>
      </c>
      <c r="C10" s="48" t="s">
        <v>40</v>
      </c>
    </row>
    <row r="11" spans="1:3" x14ac:dyDescent="0.25">
      <c r="A11" s="51">
        <v>9</v>
      </c>
      <c r="B11" s="51" t="s">
        <v>157</v>
      </c>
      <c r="C11" s="48"/>
    </row>
    <row r="12" spans="1:3" x14ac:dyDescent="0.25">
      <c r="A12" s="51">
        <v>10</v>
      </c>
      <c r="B12" s="51" t="s">
        <v>158</v>
      </c>
      <c r="C12" s="48" t="s">
        <v>40</v>
      </c>
    </row>
    <row r="13" spans="1:3" x14ac:dyDescent="0.25">
      <c r="A13" s="51">
        <v>11</v>
      </c>
      <c r="B13" s="51" t="s">
        <v>99</v>
      </c>
      <c r="C13" s="48"/>
    </row>
    <row r="14" spans="1:3" x14ac:dyDescent="0.25">
      <c r="A14" s="51">
        <v>12</v>
      </c>
      <c r="B14" s="51" t="s">
        <v>100</v>
      </c>
      <c r="C14" s="48"/>
    </row>
    <row r="15" spans="1:3" x14ac:dyDescent="0.25">
      <c r="A15" s="51">
        <v>13</v>
      </c>
      <c r="B15" s="51" t="s">
        <v>101</v>
      </c>
      <c r="C15" s="48"/>
    </row>
    <row r="16" spans="1:3" x14ac:dyDescent="0.25">
      <c r="A16" s="51">
        <v>14</v>
      </c>
      <c r="B16" s="51" t="s">
        <v>102</v>
      </c>
      <c r="C16" s="48"/>
    </row>
    <row r="17" spans="1:3" ht="26.4" x14ac:dyDescent="0.25">
      <c r="A17" s="51">
        <v>15</v>
      </c>
      <c r="B17" s="51" t="s">
        <v>165</v>
      </c>
      <c r="C17" s="48"/>
    </row>
    <row r="18" spans="1:3" x14ac:dyDescent="0.25">
      <c r="A18" s="51">
        <v>16</v>
      </c>
      <c r="B18" s="51" t="s">
        <v>173</v>
      </c>
      <c r="C18" s="48"/>
    </row>
    <row r="19" spans="1:3" x14ac:dyDescent="0.25">
      <c r="A19" s="51">
        <v>17</v>
      </c>
      <c r="B19" s="45" t="s">
        <v>176</v>
      </c>
      <c r="C19" s="48"/>
    </row>
    <row r="20" spans="1:3" x14ac:dyDescent="0.25">
      <c r="A20" s="51">
        <v>18</v>
      </c>
      <c r="B20" s="51" t="s">
        <v>181</v>
      </c>
      <c r="C20" s="48"/>
    </row>
    <row r="21" spans="1:3" x14ac:dyDescent="0.25">
      <c r="A21" s="51">
        <v>19</v>
      </c>
      <c r="B21" s="51" t="s">
        <v>185</v>
      </c>
      <c r="C21" s="48"/>
    </row>
    <row r="22" spans="1:3" x14ac:dyDescent="0.25">
      <c r="A22" s="51">
        <v>20</v>
      </c>
      <c r="B22" s="51" t="s">
        <v>186</v>
      </c>
      <c r="C22" s="48"/>
    </row>
    <row r="23" spans="1:3" x14ac:dyDescent="0.25">
      <c r="A23" s="51">
        <v>21</v>
      </c>
      <c r="B23" s="51" t="s">
        <v>204</v>
      </c>
      <c r="C23" s="48"/>
    </row>
    <row r="24" spans="1:3" x14ac:dyDescent="0.25">
      <c r="A24" s="51">
        <v>22</v>
      </c>
      <c r="B24" s="51" t="s">
        <v>205</v>
      </c>
      <c r="C24" s="48"/>
    </row>
    <row r="25" spans="1:3" x14ac:dyDescent="0.25">
      <c r="A25" s="51">
        <v>23</v>
      </c>
      <c r="B25" s="51" t="s">
        <v>210</v>
      </c>
      <c r="C25" s="48"/>
    </row>
    <row r="26" spans="1:3" x14ac:dyDescent="0.25">
      <c r="A26" s="51">
        <v>24</v>
      </c>
      <c r="B26" s="51" t="s">
        <v>246</v>
      </c>
      <c r="C26" s="48"/>
    </row>
    <row r="27" spans="1:3" x14ac:dyDescent="0.25">
      <c r="A27" s="51">
        <v>25</v>
      </c>
      <c r="B27" s="51" t="s">
        <v>219</v>
      </c>
      <c r="C27" s="48"/>
    </row>
    <row r="28" spans="1:3" x14ac:dyDescent="0.25">
      <c r="A28" s="51">
        <v>26</v>
      </c>
      <c r="B28" s="51" t="s">
        <v>218</v>
      </c>
      <c r="C28"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40"/>
  <sheetViews>
    <sheetView workbookViewId="0">
      <selection activeCell="A2" sqref="A2:G2"/>
    </sheetView>
  </sheetViews>
  <sheetFormatPr baseColWidth="10" defaultColWidth="11.44140625" defaultRowHeight="13.8" x14ac:dyDescent="0.25"/>
  <cols>
    <col min="1" max="1" width="13.109375" style="60" customWidth="1"/>
    <col min="2" max="2" width="55.109375" style="60" customWidth="1"/>
    <col min="3" max="16384" width="11.44140625" style="60"/>
  </cols>
  <sheetData>
    <row r="1" spans="1:3" ht="14.4" thickBot="1" x14ac:dyDescent="0.3">
      <c r="A1" s="47" t="s">
        <v>96</v>
      </c>
      <c r="B1" s="59">
        <v>17</v>
      </c>
      <c r="C1" s="47">
        <f>MAX($A$3:$A$19)-1</f>
        <v>16</v>
      </c>
    </row>
    <row r="2" spans="1:3" ht="14.4" thickTop="1" x14ac:dyDescent="0.25">
      <c r="A2" s="61" t="s">
        <v>36</v>
      </c>
      <c r="B2" s="61" t="s">
        <v>37</v>
      </c>
      <c r="C2" s="47" t="s">
        <v>38</v>
      </c>
    </row>
    <row r="3" spans="1:3" x14ac:dyDescent="0.25">
      <c r="A3" s="62">
        <v>1</v>
      </c>
      <c r="B3" s="63" t="s">
        <v>123</v>
      </c>
      <c r="C3" s="64"/>
    </row>
    <row r="4" spans="1:3" x14ac:dyDescent="0.25">
      <c r="A4" s="62">
        <v>2</v>
      </c>
      <c r="B4" s="62" t="s">
        <v>124</v>
      </c>
      <c r="C4" s="47" t="s">
        <v>40</v>
      </c>
    </row>
    <row r="5" spans="1:3" x14ac:dyDescent="0.25">
      <c r="A5" s="62">
        <v>3</v>
      </c>
      <c r="B5" s="62" t="s">
        <v>159</v>
      </c>
      <c r="C5" s="65"/>
    </row>
    <row r="6" spans="1:3" x14ac:dyDescent="0.25">
      <c r="A6" s="62">
        <v>4</v>
      </c>
      <c r="B6" s="62" t="s">
        <v>160</v>
      </c>
      <c r="C6" s="65" t="s">
        <v>40</v>
      </c>
    </row>
    <row r="7" spans="1:3" x14ac:dyDescent="0.25">
      <c r="A7" s="62">
        <v>5</v>
      </c>
      <c r="B7" s="62" t="s">
        <v>121</v>
      </c>
      <c r="C7" s="65"/>
    </row>
    <row r="8" spans="1:3" x14ac:dyDescent="0.25">
      <c r="A8" s="62">
        <v>6</v>
      </c>
      <c r="B8" s="62" t="s">
        <v>103</v>
      </c>
      <c r="C8" s="65"/>
    </row>
    <row r="9" spans="1:3" x14ac:dyDescent="0.25">
      <c r="A9" s="62">
        <v>7</v>
      </c>
      <c r="B9" s="62" t="s">
        <v>211</v>
      </c>
      <c r="C9" s="65"/>
    </row>
    <row r="10" spans="1:3" ht="27.6" x14ac:dyDescent="0.25">
      <c r="A10" s="62">
        <v>8</v>
      </c>
      <c r="B10" s="62" t="s">
        <v>163</v>
      </c>
      <c r="C10" s="65"/>
    </row>
    <row r="11" spans="1:3" x14ac:dyDescent="0.25">
      <c r="A11" s="62">
        <v>9</v>
      </c>
      <c r="B11" s="62" t="s">
        <v>170</v>
      </c>
      <c r="C11" s="65"/>
    </row>
    <row r="12" spans="1:3" x14ac:dyDescent="0.25">
      <c r="A12" s="62">
        <v>10</v>
      </c>
      <c r="B12" s="62" t="s">
        <v>171</v>
      </c>
      <c r="C12" s="65"/>
    </row>
    <row r="13" spans="1:3" x14ac:dyDescent="0.25">
      <c r="A13" s="62">
        <v>11</v>
      </c>
      <c r="B13" s="62" t="s">
        <v>172</v>
      </c>
      <c r="C13" s="65"/>
    </row>
    <row r="14" spans="1:3" x14ac:dyDescent="0.25">
      <c r="A14" s="62">
        <v>12</v>
      </c>
      <c r="B14" s="62" t="s">
        <v>180</v>
      </c>
      <c r="C14" s="65"/>
    </row>
    <row r="15" spans="1:3" x14ac:dyDescent="0.25">
      <c r="A15" s="62">
        <v>13</v>
      </c>
      <c r="B15" s="62" t="s">
        <v>205</v>
      </c>
      <c r="C15" s="65"/>
    </row>
    <row r="16" spans="1:3" x14ac:dyDescent="0.25">
      <c r="A16" s="62">
        <v>14</v>
      </c>
      <c r="B16" s="62" t="s">
        <v>206</v>
      </c>
      <c r="C16" s="65"/>
    </row>
    <row r="17" spans="1:3" x14ac:dyDescent="0.25">
      <c r="A17" s="62">
        <v>15</v>
      </c>
      <c r="B17" s="62" t="s">
        <v>238</v>
      </c>
      <c r="C17" s="65"/>
    </row>
    <row r="18" spans="1:3" x14ac:dyDescent="0.25">
      <c r="A18" s="62">
        <v>16</v>
      </c>
      <c r="B18" s="51" t="s">
        <v>219</v>
      </c>
      <c r="C18" s="47"/>
    </row>
    <row r="19" spans="1:3" x14ac:dyDescent="0.25">
      <c r="A19" s="62">
        <v>17</v>
      </c>
      <c r="B19" s="51" t="s">
        <v>218</v>
      </c>
      <c r="C19" s="47"/>
    </row>
    <row r="29" spans="1:3" x14ac:dyDescent="0.25">
      <c r="A29" s="58" t="s">
        <v>104</v>
      </c>
      <c r="B29" s="58">
        <v>11</v>
      </c>
      <c r="C29" s="58">
        <f>MAX($A$33:$A$43)-1</f>
        <v>10</v>
      </c>
    </row>
    <row r="30" spans="1:3" x14ac:dyDescent="0.25">
      <c r="A30" s="58">
        <v>1</v>
      </c>
      <c r="B30" s="58" t="s">
        <v>125</v>
      </c>
      <c r="C30" s="58"/>
    </row>
    <row r="31" spans="1:3" x14ac:dyDescent="0.25">
      <c r="A31" s="58">
        <v>2</v>
      </c>
      <c r="B31" s="58" t="s">
        <v>126</v>
      </c>
      <c r="C31" s="58"/>
    </row>
    <row r="32" spans="1:3" x14ac:dyDescent="0.25">
      <c r="A32" s="58">
        <v>3</v>
      </c>
      <c r="B32" s="58" t="s">
        <v>127</v>
      </c>
      <c r="C32" s="58"/>
    </row>
    <row r="33" spans="1:3" x14ac:dyDescent="0.25">
      <c r="A33" s="58">
        <v>4</v>
      </c>
      <c r="B33" s="58" t="s">
        <v>128</v>
      </c>
      <c r="C33" s="58"/>
    </row>
    <row r="34" spans="1:3" x14ac:dyDescent="0.25">
      <c r="A34" s="58">
        <v>5</v>
      </c>
      <c r="B34" s="58" t="s">
        <v>129</v>
      </c>
      <c r="C34" s="58"/>
    </row>
    <row r="35" spans="1:3" x14ac:dyDescent="0.25">
      <c r="A35" s="58">
        <v>6</v>
      </c>
      <c r="B35" s="58" t="s">
        <v>130</v>
      </c>
      <c r="C35" s="58"/>
    </row>
    <row r="36" spans="1:3" x14ac:dyDescent="0.25">
      <c r="A36" s="58">
        <v>7</v>
      </c>
      <c r="B36" s="58" t="s">
        <v>131</v>
      </c>
      <c r="C36" s="58"/>
    </row>
    <row r="37" spans="1:3" x14ac:dyDescent="0.25">
      <c r="A37" s="58">
        <v>8</v>
      </c>
      <c r="B37" s="58" t="s">
        <v>132</v>
      </c>
      <c r="C37" s="58"/>
    </row>
    <row r="38" spans="1:3" x14ac:dyDescent="0.25">
      <c r="A38" s="58">
        <v>9</v>
      </c>
      <c r="B38" s="58" t="s">
        <v>133</v>
      </c>
      <c r="C38" s="58"/>
    </row>
    <row r="39" spans="1:3" x14ac:dyDescent="0.25">
      <c r="A39" s="58">
        <v>10</v>
      </c>
      <c r="B39" s="58" t="s">
        <v>134</v>
      </c>
      <c r="C39" s="58"/>
    </row>
    <row r="40" spans="1:3" x14ac:dyDescent="0.25">
      <c r="A40" s="58">
        <v>11</v>
      </c>
      <c r="B40" s="51" t="s">
        <v>218</v>
      </c>
      <c r="C40" s="5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9"/>
  <sheetViews>
    <sheetView workbookViewId="0">
      <selection activeCell="A2" sqref="A2:G2"/>
    </sheetView>
  </sheetViews>
  <sheetFormatPr baseColWidth="10" defaultColWidth="11.44140625" defaultRowHeight="13.2" x14ac:dyDescent="0.25"/>
  <cols>
    <col min="1" max="1" width="13.109375" style="45" customWidth="1"/>
    <col min="2" max="2" width="55.109375" style="45" customWidth="1"/>
    <col min="3" max="16384" width="11.44140625" style="45"/>
  </cols>
  <sheetData>
    <row r="1" spans="1:4" ht="13.8" thickBot="1" x14ac:dyDescent="0.3">
      <c r="A1" s="53" t="s">
        <v>108</v>
      </c>
      <c r="B1" s="54">
        <v>7</v>
      </c>
      <c r="C1" s="53">
        <f>MAX($A$3:$A$9)-1</f>
        <v>6</v>
      </c>
    </row>
    <row r="2" spans="1:4" ht="13.8" thickTop="1" x14ac:dyDescent="0.25">
      <c r="A2" s="55" t="s">
        <v>36</v>
      </c>
      <c r="B2" s="55" t="s">
        <v>37</v>
      </c>
      <c r="C2" s="53" t="s">
        <v>38</v>
      </c>
    </row>
    <row r="3" spans="1:4" x14ac:dyDescent="0.25">
      <c r="A3" s="51">
        <v>1</v>
      </c>
      <c r="B3" s="51" t="s">
        <v>135</v>
      </c>
      <c r="C3" s="48"/>
      <c r="D3" s="78" t="s">
        <v>245</v>
      </c>
    </row>
    <row r="4" spans="1:4" x14ac:dyDescent="0.25">
      <c r="A4" s="51">
        <v>2</v>
      </c>
      <c r="B4" s="51" t="s">
        <v>136</v>
      </c>
      <c r="C4" s="53" t="s">
        <v>40</v>
      </c>
      <c r="D4" s="79"/>
    </row>
    <row r="5" spans="1:4" x14ac:dyDescent="0.25">
      <c r="A5" s="51">
        <v>3</v>
      </c>
      <c r="B5" s="51" t="s">
        <v>243</v>
      </c>
      <c r="C5" s="53"/>
      <c r="D5" s="20"/>
    </row>
    <row r="6" spans="1:4" x14ac:dyDescent="0.25">
      <c r="A6" s="51">
        <v>4</v>
      </c>
      <c r="B6" s="51" t="s">
        <v>197</v>
      </c>
      <c r="C6" s="53"/>
      <c r="D6" s="20"/>
    </row>
    <row r="7" spans="1:4" x14ac:dyDescent="0.25">
      <c r="A7" s="51">
        <v>5</v>
      </c>
      <c r="B7" s="51" t="s">
        <v>244</v>
      </c>
      <c r="C7" s="53"/>
      <c r="D7" s="79"/>
    </row>
    <row r="8" spans="1:4" x14ac:dyDescent="0.25">
      <c r="A8" s="51">
        <v>6</v>
      </c>
      <c r="B8" s="51" t="s">
        <v>219</v>
      </c>
      <c r="C8" s="53"/>
      <c r="D8" s="20"/>
    </row>
    <row r="9" spans="1:4" x14ac:dyDescent="0.25">
      <c r="A9" s="51">
        <v>7</v>
      </c>
      <c r="B9" s="51" t="s">
        <v>218</v>
      </c>
      <c r="C9"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0"/>
  <sheetViews>
    <sheetView workbookViewId="0">
      <selection activeCell="A2" sqref="A2:G2"/>
    </sheetView>
  </sheetViews>
  <sheetFormatPr baseColWidth="10" defaultColWidth="11.44140625" defaultRowHeight="13.2" x14ac:dyDescent="0.25"/>
  <cols>
    <col min="1" max="1" width="13.109375" style="45" customWidth="1"/>
    <col min="2" max="2" width="56.6640625" style="45" customWidth="1"/>
    <col min="3" max="16384" width="11.44140625" style="45"/>
  </cols>
  <sheetData>
    <row r="1" spans="1:3" ht="13.8" thickBot="1" x14ac:dyDescent="0.3">
      <c r="A1" s="53" t="s">
        <v>109</v>
      </c>
      <c r="B1" s="54">
        <v>8</v>
      </c>
      <c r="C1" s="53">
        <f>MAX($A$3:$A$10)-1</f>
        <v>7</v>
      </c>
    </row>
    <row r="2" spans="1:3" ht="13.8" thickTop="1" x14ac:dyDescent="0.25">
      <c r="A2" s="55" t="s">
        <v>36</v>
      </c>
      <c r="B2" s="55" t="s">
        <v>37</v>
      </c>
      <c r="C2" s="53" t="s">
        <v>38</v>
      </c>
    </row>
    <row r="3" spans="1:3" x14ac:dyDescent="0.25">
      <c r="A3" s="51">
        <v>1</v>
      </c>
      <c r="B3" s="51" t="s">
        <v>135</v>
      </c>
      <c r="C3" s="48"/>
    </row>
    <row r="4" spans="1:3" x14ac:dyDescent="0.25">
      <c r="A4" s="51">
        <v>2</v>
      </c>
      <c r="B4" s="51" t="s">
        <v>136</v>
      </c>
      <c r="C4" s="53" t="s">
        <v>40</v>
      </c>
    </row>
    <row r="5" spans="1:3" x14ac:dyDescent="0.25">
      <c r="A5" s="51">
        <v>3</v>
      </c>
      <c r="B5" s="51" t="s">
        <v>184</v>
      </c>
      <c r="C5" s="53"/>
    </row>
    <row r="6" spans="1:3" x14ac:dyDescent="0.25">
      <c r="A6" s="51">
        <v>4</v>
      </c>
      <c r="B6" s="51" t="s">
        <v>196</v>
      </c>
      <c r="C6" s="53"/>
    </row>
    <row r="7" spans="1:3" x14ac:dyDescent="0.25">
      <c r="A7" s="51">
        <v>5</v>
      </c>
      <c r="B7" s="51" t="s">
        <v>213</v>
      </c>
      <c r="C7" s="48"/>
    </row>
    <row r="8" spans="1:3" x14ac:dyDescent="0.25">
      <c r="A8" s="51">
        <v>6</v>
      </c>
      <c r="B8" s="51" t="s">
        <v>212</v>
      </c>
      <c r="C8" s="53" t="s">
        <v>40</v>
      </c>
    </row>
    <row r="9" spans="1:3" x14ac:dyDescent="0.25">
      <c r="A9" s="51">
        <v>7</v>
      </c>
      <c r="B9" s="51" t="s">
        <v>219</v>
      </c>
      <c r="C9" s="48"/>
    </row>
    <row r="10" spans="1:3" x14ac:dyDescent="0.25">
      <c r="A10" s="51">
        <v>8</v>
      </c>
      <c r="B10" s="51" t="s">
        <v>218</v>
      </c>
      <c r="C10"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9"/>
  <sheetViews>
    <sheetView workbookViewId="0">
      <selection activeCell="A2" sqref="A2:G2"/>
    </sheetView>
  </sheetViews>
  <sheetFormatPr baseColWidth="10" defaultColWidth="11.44140625" defaultRowHeight="13.2" x14ac:dyDescent="0.25"/>
  <cols>
    <col min="1" max="1" width="13.109375" style="45" customWidth="1"/>
    <col min="2" max="2" width="62" style="45" customWidth="1"/>
    <col min="3" max="16384" width="11.44140625" style="45"/>
  </cols>
  <sheetData>
    <row r="1" spans="1:3" ht="13.8" thickBot="1" x14ac:dyDescent="0.3">
      <c r="A1" s="53" t="s">
        <v>110</v>
      </c>
      <c r="B1" s="54">
        <v>7</v>
      </c>
      <c r="C1" s="53">
        <f>MAX($A$3:$A$28)-1</f>
        <v>6</v>
      </c>
    </row>
    <row r="2" spans="1:3" ht="13.8" thickTop="1" x14ac:dyDescent="0.25">
      <c r="A2" s="55" t="s">
        <v>36</v>
      </c>
      <c r="B2" s="55" t="s">
        <v>37</v>
      </c>
      <c r="C2" s="53" t="s">
        <v>38</v>
      </c>
    </row>
    <row r="3" spans="1:3" x14ac:dyDescent="0.25">
      <c r="A3" s="51">
        <v>1</v>
      </c>
      <c r="B3" s="51" t="s">
        <v>139</v>
      </c>
      <c r="C3" s="48"/>
    </row>
    <row r="4" spans="1:3" x14ac:dyDescent="0.25">
      <c r="A4" s="51">
        <v>2</v>
      </c>
      <c r="B4" s="51" t="s">
        <v>140</v>
      </c>
      <c r="C4" s="53" t="s">
        <v>40</v>
      </c>
    </row>
    <row r="5" spans="1:3" x14ac:dyDescent="0.25">
      <c r="A5" s="51">
        <v>3</v>
      </c>
      <c r="B5" s="51" t="s">
        <v>169</v>
      </c>
      <c r="C5" s="53"/>
    </row>
    <row r="6" spans="1:3" x14ac:dyDescent="0.25">
      <c r="A6" s="51">
        <v>4</v>
      </c>
      <c r="B6" s="51" t="s">
        <v>179</v>
      </c>
      <c r="C6" s="53"/>
    </row>
    <row r="7" spans="1:3" x14ac:dyDescent="0.25">
      <c r="A7" s="51">
        <v>5</v>
      </c>
      <c r="B7" s="51" t="s">
        <v>196</v>
      </c>
      <c r="C7" s="53"/>
    </row>
    <row r="8" spans="1:3" x14ac:dyDescent="0.25">
      <c r="A8" s="51">
        <v>6</v>
      </c>
      <c r="B8" s="51" t="s">
        <v>219</v>
      </c>
      <c r="C8" s="48"/>
    </row>
    <row r="9" spans="1:3" x14ac:dyDescent="0.25">
      <c r="A9" s="51">
        <v>7</v>
      </c>
      <c r="B9" s="51" t="s">
        <v>218</v>
      </c>
      <c r="C9"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9"/>
  <sheetViews>
    <sheetView workbookViewId="0">
      <selection activeCell="A2" sqref="A2:G2"/>
    </sheetView>
  </sheetViews>
  <sheetFormatPr baseColWidth="10" defaultColWidth="11.44140625" defaultRowHeight="13.2" x14ac:dyDescent="0.25"/>
  <cols>
    <col min="1" max="1" width="13.109375" style="45" customWidth="1"/>
    <col min="2" max="2" width="60.44140625" style="45" customWidth="1"/>
    <col min="3" max="16384" width="11.44140625" style="45"/>
  </cols>
  <sheetData>
    <row r="1" spans="1:3" ht="13.8" thickBot="1" x14ac:dyDescent="0.3">
      <c r="A1" s="53" t="s">
        <v>111</v>
      </c>
      <c r="B1" s="67">
        <v>17</v>
      </c>
      <c r="C1" s="53">
        <f>MAX($A$3:$A$19)-1</f>
        <v>16</v>
      </c>
    </row>
    <row r="2" spans="1:3" ht="13.8" thickTop="1" x14ac:dyDescent="0.25">
      <c r="A2" s="55" t="s">
        <v>36</v>
      </c>
      <c r="B2" s="68" t="s">
        <v>37</v>
      </c>
      <c r="C2" s="53" t="s">
        <v>38</v>
      </c>
    </row>
    <row r="3" spans="1:3" x14ac:dyDescent="0.25">
      <c r="A3" s="51">
        <v>1</v>
      </c>
      <c r="B3" s="33" t="s">
        <v>141</v>
      </c>
      <c r="C3" s="48"/>
    </row>
    <row r="4" spans="1:3" ht="26.4" x14ac:dyDescent="0.25">
      <c r="A4" s="51">
        <v>2</v>
      </c>
      <c r="B4" s="33" t="s">
        <v>142</v>
      </c>
      <c r="C4" s="53" t="s">
        <v>40</v>
      </c>
    </row>
    <row r="5" spans="1:3" x14ac:dyDescent="0.25">
      <c r="A5" s="51">
        <v>3</v>
      </c>
      <c r="B5" s="33" t="s">
        <v>144</v>
      </c>
      <c r="C5" s="29"/>
    </row>
    <row r="6" spans="1:3" x14ac:dyDescent="0.25">
      <c r="A6" s="51">
        <v>4</v>
      </c>
      <c r="B6" s="33" t="s">
        <v>143</v>
      </c>
      <c r="C6" s="29" t="s">
        <v>40</v>
      </c>
    </row>
    <row r="7" spans="1:3" x14ac:dyDescent="0.25">
      <c r="A7" s="51">
        <v>5</v>
      </c>
      <c r="B7" s="33" t="s">
        <v>145</v>
      </c>
      <c r="C7" s="29"/>
    </row>
    <row r="8" spans="1:3" x14ac:dyDescent="0.25">
      <c r="A8" s="51">
        <v>6</v>
      </c>
      <c r="B8" s="33" t="s">
        <v>146</v>
      </c>
      <c r="C8" s="29" t="s">
        <v>40</v>
      </c>
    </row>
    <row r="9" spans="1:3" x14ac:dyDescent="0.25">
      <c r="A9" s="51">
        <v>7</v>
      </c>
      <c r="B9" s="33" t="s">
        <v>147</v>
      </c>
      <c r="C9" s="29"/>
    </row>
    <row r="10" spans="1:3" x14ac:dyDescent="0.25">
      <c r="A10" s="51">
        <v>8</v>
      </c>
      <c r="B10" s="33" t="s">
        <v>148</v>
      </c>
      <c r="C10" s="29" t="s">
        <v>40</v>
      </c>
    </row>
    <row r="11" spans="1:3" x14ac:dyDescent="0.25">
      <c r="A11" s="51">
        <v>9</v>
      </c>
      <c r="B11" s="33" t="s">
        <v>149</v>
      </c>
      <c r="C11" s="29" t="s">
        <v>40</v>
      </c>
    </row>
    <row r="12" spans="1:3" ht="26.4" x14ac:dyDescent="0.25">
      <c r="A12" s="51">
        <v>10</v>
      </c>
      <c r="B12" s="33" t="s">
        <v>177</v>
      </c>
      <c r="C12" s="29"/>
    </row>
    <row r="13" spans="1:3" x14ac:dyDescent="0.25">
      <c r="A13" s="51">
        <v>11</v>
      </c>
      <c r="B13" s="33" t="s">
        <v>178</v>
      </c>
      <c r="C13" s="29" t="s">
        <v>40</v>
      </c>
    </row>
    <row r="14" spans="1:3" x14ac:dyDescent="0.25">
      <c r="A14" s="51">
        <v>12</v>
      </c>
      <c r="B14" s="33" t="s">
        <v>168</v>
      </c>
      <c r="C14" s="29"/>
    </row>
    <row r="15" spans="1:3" ht="26.4" x14ac:dyDescent="0.25">
      <c r="A15" s="51">
        <v>13</v>
      </c>
      <c r="B15" s="33" t="s">
        <v>183</v>
      </c>
      <c r="C15" s="29"/>
    </row>
    <row r="16" spans="1:3" x14ac:dyDescent="0.25">
      <c r="A16" s="51">
        <v>14</v>
      </c>
      <c r="B16" s="33" t="s">
        <v>187</v>
      </c>
      <c r="C16" s="29"/>
    </row>
    <row r="17" spans="1:3" x14ac:dyDescent="0.25">
      <c r="A17" s="51">
        <v>15</v>
      </c>
      <c r="B17" s="33" t="s">
        <v>188</v>
      </c>
      <c r="C17" s="29"/>
    </row>
    <row r="18" spans="1:3" x14ac:dyDescent="0.25">
      <c r="A18" s="51">
        <v>16</v>
      </c>
      <c r="B18" s="51" t="s">
        <v>219</v>
      </c>
      <c r="C18" s="48"/>
    </row>
    <row r="19" spans="1:3" x14ac:dyDescent="0.25">
      <c r="A19" s="51">
        <v>17</v>
      </c>
      <c r="B19" s="51" t="s">
        <v>218</v>
      </c>
      <c r="C19"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0"/>
  <sheetViews>
    <sheetView workbookViewId="0">
      <selection activeCell="A2" sqref="A2:G2"/>
    </sheetView>
  </sheetViews>
  <sheetFormatPr baseColWidth="10" defaultColWidth="11.44140625" defaultRowHeight="13.2" x14ac:dyDescent="0.25"/>
  <cols>
    <col min="1" max="1" width="13.109375" style="45" customWidth="1"/>
    <col min="2" max="2" width="54.44140625" style="45" bestFit="1" customWidth="1"/>
    <col min="3" max="16384" width="11.44140625" style="45"/>
  </cols>
  <sheetData>
    <row r="1" spans="1:3" ht="13.8" thickBot="1" x14ac:dyDescent="0.3">
      <c r="A1" s="53" t="s">
        <v>117</v>
      </c>
      <c r="B1" s="54">
        <v>8</v>
      </c>
      <c r="C1" s="53">
        <f>MAX($A$3:$A$10)-1</f>
        <v>7</v>
      </c>
    </row>
    <row r="2" spans="1:3" ht="13.8" thickTop="1" x14ac:dyDescent="0.25">
      <c r="A2" s="55" t="s">
        <v>36</v>
      </c>
      <c r="B2" s="55" t="s">
        <v>37</v>
      </c>
      <c r="C2" s="53" t="s">
        <v>38</v>
      </c>
    </row>
    <row r="3" spans="1:3" x14ac:dyDescent="0.25">
      <c r="A3" s="51">
        <v>1</v>
      </c>
      <c r="B3" s="49" t="s">
        <v>198</v>
      </c>
      <c r="C3" s="50"/>
    </row>
    <row r="4" spans="1:3" x14ac:dyDescent="0.25">
      <c r="A4" s="51">
        <v>2</v>
      </c>
      <c r="B4" s="51" t="s">
        <v>189</v>
      </c>
      <c r="C4" s="29"/>
    </row>
    <row r="5" spans="1:3" x14ac:dyDescent="0.25">
      <c r="A5" s="51">
        <v>3</v>
      </c>
      <c r="B5" s="51" t="s">
        <v>191</v>
      </c>
      <c r="C5" s="29"/>
    </row>
    <row r="6" spans="1:3" x14ac:dyDescent="0.25">
      <c r="A6" s="51">
        <v>4</v>
      </c>
      <c r="B6" s="51" t="s">
        <v>190</v>
      </c>
      <c r="C6" s="29"/>
    </row>
    <row r="7" spans="1:3" x14ac:dyDescent="0.25">
      <c r="A7" s="51">
        <v>5</v>
      </c>
      <c r="B7" s="51" t="s">
        <v>195</v>
      </c>
      <c r="C7" s="29"/>
    </row>
    <row r="8" spans="1:3" x14ac:dyDescent="0.25">
      <c r="A8" s="51">
        <v>6</v>
      </c>
      <c r="B8" s="51" t="s">
        <v>182</v>
      </c>
      <c r="C8" s="29"/>
    </row>
    <row r="9" spans="1:3" x14ac:dyDescent="0.25">
      <c r="A9" s="51">
        <v>7</v>
      </c>
      <c r="B9" s="51" t="s">
        <v>219</v>
      </c>
      <c r="C9" s="48"/>
    </row>
    <row r="10" spans="1:3" x14ac:dyDescent="0.25">
      <c r="A10" s="51">
        <v>8</v>
      </c>
      <c r="B10" s="51" t="s">
        <v>218</v>
      </c>
      <c r="C10"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0"/>
  <sheetViews>
    <sheetView workbookViewId="0">
      <selection activeCell="A2" sqref="A2:G2"/>
    </sheetView>
  </sheetViews>
  <sheetFormatPr baseColWidth="10" defaultColWidth="11.44140625" defaultRowHeight="13.2" x14ac:dyDescent="0.25"/>
  <cols>
    <col min="1" max="1" width="13.109375" style="45" customWidth="1"/>
    <col min="2" max="2" width="54.44140625" style="45" bestFit="1" customWidth="1"/>
    <col min="3" max="16384" width="11.44140625" style="45"/>
  </cols>
  <sheetData>
    <row r="1" spans="1:3" ht="13.8" thickBot="1" x14ac:dyDescent="0.3">
      <c r="A1" s="53" t="s">
        <v>117</v>
      </c>
      <c r="B1" s="54">
        <v>8</v>
      </c>
      <c r="C1" s="53">
        <f>MAX($A$3:$A$10)-1</f>
        <v>7</v>
      </c>
    </row>
    <row r="2" spans="1:3" ht="13.8" thickTop="1" x14ac:dyDescent="0.25">
      <c r="A2" s="55" t="s">
        <v>36</v>
      </c>
      <c r="B2" s="55" t="s">
        <v>37</v>
      </c>
      <c r="C2" s="53" t="s">
        <v>38</v>
      </c>
    </row>
    <row r="3" spans="1:3" x14ac:dyDescent="0.25">
      <c r="A3" s="51">
        <v>1</v>
      </c>
      <c r="B3" s="49" t="s">
        <v>198</v>
      </c>
      <c r="C3" s="50"/>
    </row>
    <row r="4" spans="1:3" x14ac:dyDescent="0.25">
      <c r="A4" s="51">
        <v>2</v>
      </c>
      <c r="B4" s="51" t="s">
        <v>189</v>
      </c>
      <c r="C4" s="29"/>
    </row>
    <row r="5" spans="1:3" x14ac:dyDescent="0.25">
      <c r="A5" s="51">
        <v>3</v>
      </c>
      <c r="B5" s="51" t="s">
        <v>191</v>
      </c>
      <c r="C5" s="29"/>
    </row>
    <row r="6" spans="1:3" x14ac:dyDescent="0.25">
      <c r="A6" s="51">
        <v>4</v>
      </c>
      <c r="B6" s="51" t="s">
        <v>190</v>
      </c>
      <c r="C6" s="29"/>
    </row>
    <row r="7" spans="1:3" x14ac:dyDescent="0.25">
      <c r="A7" s="51">
        <v>5</v>
      </c>
      <c r="B7" s="51" t="s">
        <v>195</v>
      </c>
      <c r="C7" s="29"/>
    </row>
    <row r="8" spans="1:3" x14ac:dyDescent="0.25">
      <c r="A8" s="51">
        <v>6</v>
      </c>
      <c r="B8" s="51" t="s">
        <v>182</v>
      </c>
      <c r="C8" s="29"/>
    </row>
    <row r="9" spans="1:3" x14ac:dyDescent="0.25">
      <c r="A9" s="51">
        <v>7</v>
      </c>
      <c r="B9" s="51" t="s">
        <v>219</v>
      </c>
      <c r="C9" s="48"/>
    </row>
    <row r="10" spans="1:3" x14ac:dyDescent="0.25">
      <c r="A10" s="51">
        <v>8</v>
      </c>
      <c r="B10" s="51" t="s">
        <v>218</v>
      </c>
      <c r="C10" s="53"/>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3"/>
  <sheetViews>
    <sheetView workbookViewId="0">
      <selection activeCell="A2" sqref="A2:G2"/>
    </sheetView>
  </sheetViews>
  <sheetFormatPr baseColWidth="10" defaultColWidth="11.44140625" defaultRowHeight="13.2" x14ac:dyDescent="0.25"/>
  <cols>
    <col min="1" max="1" width="13.109375" style="45" customWidth="1"/>
    <col min="2" max="2" width="55.109375" style="45" customWidth="1"/>
    <col min="3" max="16384" width="11.44140625" style="45"/>
  </cols>
  <sheetData>
    <row r="1" spans="1:3" ht="13.8" thickBot="1" x14ac:dyDescent="0.3">
      <c r="A1" s="53" t="s">
        <v>112</v>
      </c>
      <c r="B1" s="67">
        <v>21</v>
      </c>
      <c r="C1" s="53">
        <f>MAX($A$3:$A$23)-1</f>
        <v>20</v>
      </c>
    </row>
    <row r="2" spans="1:3" ht="13.8" thickTop="1" x14ac:dyDescent="0.25">
      <c r="A2" s="55" t="s">
        <v>36</v>
      </c>
      <c r="B2" s="68" t="s">
        <v>37</v>
      </c>
      <c r="C2" s="53" t="s">
        <v>38</v>
      </c>
    </row>
    <row r="3" spans="1:3" x14ac:dyDescent="0.25">
      <c r="A3" s="51">
        <v>1</v>
      </c>
      <c r="B3" s="69" t="s">
        <v>150</v>
      </c>
      <c r="C3" s="49"/>
    </row>
    <row r="4" spans="1:3" x14ac:dyDescent="0.25">
      <c r="A4" s="51">
        <v>2</v>
      </c>
      <c r="B4" s="33" t="s">
        <v>151</v>
      </c>
      <c r="C4" s="51" t="s">
        <v>40</v>
      </c>
    </row>
    <row r="5" spans="1:3" x14ac:dyDescent="0.25">
      <c r="A5" s="51">
        <v>3</v>
      </c>
      <c r="B5" s="33" t="s">
        <v>193</v>
      </c>
      <c r="C5" s="51"/>
    </row>
    <row r="6" spans="1:3" x14ac:dyDescent="0.25">
      <c r="A6" s="51">
        <v>4</v>
      </c>
      <c r="B6" s="33" t="s">
        <v>192</v>
      </c>
      <c r="C6" s="51" t="s">
        <v>40</v>
      </c>
    </row>
    <row r="7" spans="1:3" x14ac:dyDescent="0.25">
      <c r="A7" s="51">
        <v>5</v>
      </c>
      <c r="B7" s="33" t="s">
        <v>209</v>
      </c>
      <c r="C7" s="51"/>
    </row>
    <row r="8" spans="1:3" x14ac:dyDescent="0.25">
      <c r="A8" s="51">
        <v>6</v>
      </c>
      <c r="B8" s="33" t="s">
        <v>208</v>
      </c>
      <c r="C8" s="51" t="s">
        <v>40</v>
      </c>
    </row>
    <row r="9" spans="1:3" ht="27" x14ac:dyDescent="0.25">
      <c r="A9" s="51">
        <v>7</v>
      </c>
      <c r="B9" s="33" t="s">
        <v>153</v>
      </c>
      <c r="C9" s="51"/>
    </row>
    <row r="10" spans="1:3" ht="27" x14ac:dyDescent="0.25">
      <c r="A10" s="51">
        <v>8</v>
      </c>
      <c r="B10" s="33" t="s">
        <v>152</v>
      </c>
      <c r="C10" s="51"/>
    </row>
    <row r="11" spans="1:3" x14ac:dyDescent="0.25">
      <c r="A11" s="51">
        <v>9</v>
      </c>
      <c r="B11" s="33" t="s">
        <v>154</v>
      </c>
      <c r="C11" s="51"/>
    </row>
    <row r="12" spans="1:3" x14ac:dyDescent="0.25">
      <c r="A12" s="51">
        <v>10</v>
      </c>
      <c r="B12" s="33" t="s">
        <v>155</v>
      </c>
      <c r="C12" s="51"/>
    </row>
    <row r="13" spans="1:3" ht="39.6" x14ac:dyDescent="0.25">
      <c r="A13" s="51">
        <v>11</v>
      </c>
      <c r="B13" s="33" t="s">
        <v>161</v>
      </c>
      <c r="C13" s="51"/>
    </row>
    <row r="14" spans="1:3" x14ac:dyDescent="0.25">
      <c r="A14" s="51">
        <v>12</v>
      </c>
      <c r="B14" s="33" t="s">
        <v>162</v>
      </c>
      <c r="C14" s="51"/>
    </row>
    <row r="15" spans="1:3" x14ac:dyDescent="0.25">
      <c r="A15" s="51">
        <v>13</v>
      </c>
      <c r="B15" s="33" t="s">
        <v>166</v>
      </c>
      <c r="C15" s="51"/>
    </row>
    <row r="16" spans="1:3" x14ac:dyDescent="0.25">
      <c r="A16" s="51">
        <v>14</v>
      </c>
      <c r="B16" s="33" t="s">
        <v>239</v>
      </c>
      <c r="C16" s="51"/>
    </row>
    <row r="17" spans="1:3" x14ac:dyDescent="0.25">
      <c r="A17" s="51">
        <v>15</v>
      </c>
      <c r="B17" s="33" t="s">
        <v>167</v>
      </c>
      <c r="C17" s="51"/>
    </row>
    <row r="18" spans="1:3" x14ac:dyDescent="0.25">
      <c r="A18" s="51">
        <v>16</v>
      </c>
      <c r="B18" s="33" t="s">
        <v>194</v>
      </c>
      <c r="C18" s="51"/>
    </row>
    <row r="19" spans="1:3" x14ac:dyDescent="0.25">
      <c r="A19" s="51">
        <v>17</v>
      </c>
      <c r="B19" s="33" t="s">
        <v>207</v>
      </c>
      <c r="C19" s="51"/>
    </row>
    <row r="20" spans="1:3" x14ac:dyDescent="0.25">
      <c r="A20" s="51">
        <v>18</v>
      </c>
      <c r="B20" s="33" t="s">
        <v>241</v>
      </c>
      <c r="C20" s="51"/>
    </row>
    <row r="21" spans="1:3" x14ac:dyDescent="0.25">
      <c r="A21" s="51">
        <v>19</v>
      </c>
      <c r="B21" s="33" t="s">
        <v>240</v>
      </c>
      <c r="C21" s="51"/>
    </row>
    <row r="22" spans="1:3" x14ac:dyDescent="0.25">
      <c r="A22" s="51">
        <v>20</v>
      </c>
      <c r="B22" s="51" t="s">
        <v>219</v>
      </c>
      <c r="C22" s="48"/>
    </row>
    <row r="23" spans="1:3" x14ac:dyDescent="0.25">
      <c r="A23" s="51">
        <v>21</v>
      </c>
      <c r="B23" s="51" t="s">
        <v>218</v>
      </c>
      <c r="C23"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3.8" x14ac:dyDescent="0.25"/>
  <cols>
    <col min="1" max="16384" width="11.44140625" style="70"/>
  </cols>
  <sheetData/>
  <sheetProtection algorithmName="SHA-512" hashValue="3BtMYbCnWjf1DAEpJMcMzQOt91mbXZ2P6V+W4ysyJ7GfXO8jT11YwhhvgLxL5KPmEv1vIukyXtN08G2OIpSbWg==" saltValue="/iLZ2myKdoOuOVq+dwMjo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7"/>
  <sheetViews>
    <sheetView workbookViewId="0">
      <selection activeCell="A2" sqref="A2:G2"/>
    </sheetView>
  </sheetViews>
  <sheetFormatPr baseColWidth="10" defaultColWidth="11.44140625" defaultRowHeight="13.2" x14ac:dyDescent="0.25"/>
  <cols>
    <col min="1" max="1" width="13.109375" style="45" customWidth="1"/>
    <col min="2" max="2" width="55.109375" style="45" customWidth="1"/>
    <col min="3" max="16384" width="11.44140625" style="45"/>
  </cols>
  <sheetData>
    <row r="1" spans="1:3" ht="13.8" thickBot="1" x14ac:dyDescent="0.3">
      <c r="A1" s="53" t="s">
        <v>216</v>
      </c>
      <c r="B1" s="67">
        <v>5</v>
      </c>
      <c r="C1" s="53">
        <f>MAX($A$3:$A$7)-1</f>
        <v>4</v>
      </c>
    </row>
    <row r="2" spans="1:3" ht="13.8" thickTop="1" x14ac:dyDescent="0.25">
      <c r="A2" s="55" t="s">
        <v>36</v>
      </c>
      <c r="B2" s="68" t="s">
        <v>37</v>
      </c>
      <c r="C2" s="53" t="s">
        <v>38</v>
      </c>
    </row>
    <row r="3" spans="1:3" x14ac:dyDescent="0.25">
      <c r="A3" s="51">
        <v>1</v>
      </c>
      <c r="B3" s="33" t="s">
        <v>220</v>
      </c>
      <c r="C3" s="51"/>
    </row>
    <row r="4" spans="1:3" ht="26.4" x14ac:dyDescent="0.25">
      <c r="A4" s="51">
        <v>2</v>
      </c>
      <c r="B4" s="33" t="s">
        <v>221</v>
      </c>
      <c r="C4" s="51" t="s">
        <v>40</v>
      </c>
    </row>
    <row r="5" spans="1:3" x14ac:dyDescent="0.25">
      <c r="A5" s="51">
        <v>3</v>
      </c>
      <c r="B5" s="33" t="s">
        <v>240</v>
      </c>
      <c r="C5" s="51"/>
    </row>
    <row r="6" spans="1:3" x14ac:dyDescent="0.25">
      <c r="A6" s="51">
        <v>4</v>
      </c>
      <c r="B6" s="51" t="s">
        <v>219</v>
      </c>
      <c r="C6" s="48"/>
    </row>
    <row r="7" spans="1:3" x14ac:dyDescent="0.25">
      <c r="A7" s="51">
        <v>5</v>
      </c>
      <c r="B7" s="51" t="s">
        <v>218</v>
      </c>
      <c r="C7" s="53"/>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92" t="s">
        <v>47</v>
      </c>
      <c r="B1" s="92"/>
      <c r="C1" s="92"/>
    </row>
    <row r="2" spans="1:5" ht="54" customHeight="1" x14ac:dyDescent="0.3">
      <c r="A2" s="91" t="s">
        <v>78</v>
      </c>
      <c r="B2" s="91"/>
      <c r="C2" s="91"/>
    </row>
    <row r="3" spans="1:5" ht="98.4" customHeight="1" x14ac:dyDescent="0.3">
      <c r="A3" s="87" t="s">
        <v>42</v>
      </c>
      <c r="B3" s="87"/>
      <c r="C3" s="87"/>
    </row>
    <row r="4" spans="1:5" ht="39.9" customHeight="1" x14ac:dyDescent="0.3">
      <c r="A4" s="95" t="s">
        <v>48</v>
      </c>
      <c r="B4" s="95"/>
      <c r="C4" s="95"/>
    </row>
    <row r="5" spans="1:5" ht="96.9" customHeight="1" x14ac:dyDescent="0.3">
      <c r="A5" s="93" t="s">
        <v>79</v>
      </c>
      <c r="B5" s="88"/>
      <c r="C5" s="88"/>
    </row>
    <row r="6" spans="1:5" ht="96.9" customHeight="1" x14ac:dyDescent="0.3">
      <c r="A6" s="93" t="s">
        <v>80</v>
      </c>
      <c r="B6" s="87"/>
      <c r="C6" s="87"/>
    </row>
    <row r="7" spans="1:5" ht="117.75" customHeight="1" x14ac:dyDescent="0.3">
      <c r="A7" s="91" t="s">
        <v>81</v>
      </c>
      <c r="B7" s="94"/>
      <c r="C7" s="94"/>
      <c r="E7" s="6"/>
    </row>
    <row r="8" spans="1:5" ht="66.75" customHeight="1" x14ac:dyDescent="0.3">
      <c r="A8" s="89" t="s">
        <v>21</v>
      </c>
      <c r="B8" s="90"/>
      <c r="C8" s="88"/>
      <c r="E8" s="6"/>
    </row>
    <row r="9" spans="1:5" ht="31.2" x14ac:dyDescent="0.3">
      <c r="A9" s="7" t="s">
        <v>41</v>
      </c>
      <c r="B9" s="7" t="s">
        <v>44</v>
      </c>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34">
        <v>7.8</v>
      </c>
    </row>
    <row r="14" spans="1:5" ht="24" hidden="1" customHeight="1" x14ac:dyDescent="0.3">
      <c r="A14" s="87"/>
      <c r="B14" s="88"/>
      <c r="C14" s="88"/>
    </row>
    <row r="15" spans="1:5" ht="126" customHeight="1" x14ac:dyDescent="0.3">
      <c r="A15" s="91" t="s">
        <v>82</v>
      </c>
      <c r="B15" s="91"/>
      <c r="C15" s="91"/>
    </row>
    <row r="16" spans="1:5" ht="84.15" customHeight="1" x14ac:dyDescent="0.3">
      <c r="A16" s="91" t="s">
        <v>83</v>
      </c>
      <c r="B16" s="91"/>
      <c r="C16" s="91"/>
    </row>
    <row r="17" spans="1:3" ht="50.1" customHeight="1" x14ac:dyDescent="0.3">
      <c r="A17" s="87" t="s">
        <v>84</v>
      </c>
      <c r="B17" s="88"/>
      <c r="C17" s="88"/>
    </row>
    <row r="18" spans="1:3" ht="80.400000000000006" customHeight="1" x14ac:dyDescent="0.3">
      <c r="A18" s="87" t="s">
        <v>20</v>
      </c>
      <c r="B18" s="88"/>
      <c r="C18" s="88"/>
    </row>
  </sheetData>
  <sheetProtection password="CAA1"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6640625" style="1" customWidth="1"/>
    <col min="4" max="16384" width="11.44140625" style="1"/>
  </cols>
  <sheetData>
    <row r="1" spans="1:4" x14ac:dyDescent="0.3">
      <c r="A1" s="3" t="s">
        <v>10</v>
      </c>
      <c r="B1" s="3"/>
      <c r="C1" s="3"/>
      <c r="D1" s="3"/>
    </row>
    <row r="2" spans="1:4" ht="72" customHeight="1" x14ac:dyDescent="0.3">
      <c r="A2" s="91" t="s">
        <v>25</v>
      </c>
      <c r="B2" s="94"/>
      <c r="C2" s="94"/>
    </row>
    <row r="3" spans="1:4" ht="59.4" customHeight="1" x14ac:dyDescent="0.3">
      <c r="A3" s="91" t="s">
        <v>26</v>
      </c>
      <c r="B3" s="94"/>
      <c r="C3" s="94"/>
    </row>
    <row r="4" spans="1:4" ht="108" customHeight="1" x14ac:dyDescent="0.3">
      <c r="A4" s="91" t="s">
        <v>27</v>
      </c>
      <c r="B4" s="94"/>
      <c r="C4" s="94"/>
    </row>
    <row r="5" spans="1:4" ht="154.65" customHeight="1" x14ac:dyDescent="0.3">
      <c r="A5" s="91" t="s">
        <v>28</v>
      </c>
      <c r="B5" s="91"/>
      <c r="C5" s="91"/>
    </row>
    <row r="6" spans="1:4" ht="141.9" customHeight="1" x14ac:dyDescent="0.3">
      <c r="A6" s="91" t="s">
        <v>29</v>
      </c>
      <c r="B6" s="91"/>
      <c r="C6" s="91"/>
    </row>
    <row r="7" spans="1:4" ht="195" customHeight="1" x14ac:dyDescent="0.3">
      <c r="A7" s="91" t="s">
        <v>30</v>
      </c>
      <c r="B7" s="94"/>
      <c r="C7" s="94"/>
    </row>
    <row r="8" spans="1:4" ht="79.5" customHeight="1" x14ac:dyDescent="0.3">
      <c r="A8" s="91" t="s">
        <v>61</v>
      </c>
      <c r="B8" s="94"/>
      <c r="C8" s="94"/>
    </row>
    <row r="9" spans="1:4" x14ac:dyDescent="0.3">
      <c r="A9" s="94"/>
      <c r="B9" s="94"/>
      <c r="C9" s="94"/>
    </row>
    <row r="10" spans="1:4" x14ac:dyDescent="0.3">
      <c r="A10" s="94"/>
      <c r="B10" s="94"/>
      <c r="C10" s="94"/>
    </row>
    <row r="11" spans="1:4" x14ac:dyDescent="0.3">
      <c r="A11" s="94"/>
      <c r="B11" s="94"/>
      <c r="C11" s="94"/>
    </row>
    <row r="12" spans="1:4" x14ac:dyDescent="0.3">
      <c r="A12" s="94"/>
      <c r="B12" s="94"/>
      <c r="C12" s="94"/>
    </row>
    <row r="13" spans="1:4" x14ac:dyDescent="0.3">
      <c r="A13" s="94"/>
      <c r="B13" s="94"/>
      <c r="C13" s="94"/>
    </row>
    <row r="14" spans="1:4" x14ac:dyDescent="0.3">
      <c r="A14" s="94"/>
      <c r="B14" s="94"/>
      <c r="C14" s="94"/>
    </row>
    <row r="15" spans="1:4" x14ac:dyDescent="0.3">
      <c r="A15" s="94"/>
      <c r="B15" s="94"/>
      <c r="C15" s="94"/>
    </row>
    <row r="16" spans="1:4" x14ac:dyDescent="0.3">
      <c r="A16" s="94"/>
      <c r="B16" s="94"/>
      <c r="C16" s="94"/>
    </row>
  </sheetData>
  <sheetProtection password="CAA1" sheet="1" objects="1" scenarios="1"/>
  <mergeCells count="15">
    <mergeCell ref="A16:C16"/>
    <mergeCell ref="A9:C9"/>
    <mergeCell ref="A10:C10"/>
    <mergeCell ref="A2:C2"/>
    <mergeCell ref="A4:C4"/>
    <mergeCell ref="A7:C7"/>
    <mergeCell ref="A8:C8"/>
    <mergeCell ref="A3:C3"/>
    <mergeCell ref="A5:C5"/>
    <mergeCell ref="A6:C6"/>
    <mergeCell ref="A11:C11"/>
    <mergeCell ref="A12:C12"/>
    <mergeCell ref="A13:C13"/>
    <mergeCell ref="A14:C14"/>
    <mergeCell ref="A15:C15"/>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1"/>
  <dimension ref="A1:C7"/>
  <sheetViews>
    <sheetView workbookViewId="0">
      <selection sqref="A1:C1"/>
    </sheetView>
  </sheetViews>
  <sheetFormatPr baseColWidth="10" defaultColWidth="11.44140625" defaultRowHeight="13.8" x14ac:dyDescent="0.25"/>
  <cols>
    <col min="1" max="3" width="27.6640625" customWidth="1"/>
  </cols>
  <sheetData>
    <row r="1" spans="1:3" ht="15.6" x14ac:dyDescent="0.3">
      <c r="A1" s="83" t="s">
        <v>63</v>
      </c>
      <c r="B1" s="83"/>
      <c r="C1" s="83"/>
    </row>
    <row r="2" spans="1:3" ht="80.25" customHeight="1" x14ac:dyDescent="0.25">
      <c r="A2" s="84" t="s">
        <v>70</v>
      </c>
      <c r="B2" s="85"/>
      <c r="C2" s="85"/>
    </row>
    <row r="3" spans="1:3" ht="60" customHeight="1" x14ac:dyDescent="0.25">
      <c r="A3" s="84" t="s">
        <v>85</v>
      </c>
      <c r="B3" s="85"/>
      <c r="C3" s="85"/>
    </row>
    <row r="4" spans="1:3" ht="60.9" customHeight="1" x14ac:dyDescent="0.25">
      <c r="A4" s="84" t="s">
        <v>64</v>
      </c>
      <c r="B4" s="85"/>
      <c r="C4" s="85"/>
    </row>
    <row r="5" spans="1:3" ht="50.1" customHeight="1" x14ac:dyDescent="0.25">
      <c r="A5" s="84" t="s">
        <v>86</v>
      </c>
      <c r="B5" s="84"/>
      <c r="C5" s="84"/>
    </row>
    <row r="6" spans="1:3" ht="80.25" customHeight="1" x14ac:dyDescent="0.25">
      <c r="A6" s="84" t="s">
        <v>87</v>
      </c>
      <c r="B6" s="85"/>
      <c r="C6" s="85"/>
    </row>
    <row r="7" spans="1:3" ht="65.099999999999994" customHeight="1" x14ac:dyDescent="0.25">
      <c r="A7" s="84" t="s">
        <v>91</v>
      </c>
      <c r="B7" s="85"/>
      <c r="C7" s="85"/>
    </row>
  </sheetData>
  <sheetProtection algorithmName="SHA-512" hashValue="ZCZxh1Wucp+8LvxoB5M3ipbCj7CaC0RULtoulPRkdpb/ZrY3iPP3Mdstet6ZQcDC6k6XNiCuOKoTipx+YH4U/g==" saltValue="aQwOzri+ZnX1cktNwms5lQ==" spinCount="100000"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120" zoomScaleNormal="120" workbookViewId="0">
      <selection activeCell="A10" sqref="A10:H10"/>
    </sheetView>
  </sheetViews>
  <sheetFormatPr baseColWidth="10" defaultColWidth="11.44140625" defaultRowHeight="13.8" x14ac:dyDescent="0.25"/>
  <cols>
    <col min="1" max="8" width="10.6640625" style="76" customWidth="1"/>
    <col min="9" max="256" width="11.44140625" style="76"/>
    <col min="257" max="264" width="10.6640625" style="76" customWidth="1"/>
    <col min="265" max="512" width="11.44140625" style="76"/>
    <col min="513" max="520" width="10.6640625" style="76" customWidth="1"/>
    <col min="521" max="768" width="11.44140625" style="76"/>
    <col min="769" max="776" width="10.6640625" style="76" customWidth="1"/>
    <col min="777" max="1024" width="11.44140625" style="76"/>
    <col min="1025" max="1032" width="10.6640625" style="76" customWidth="1"/>
    <col min="1033" max="1280" width="11.44140625" style="76"/>
    <col min="1281" max="1288" width="10.6640625" style="76" customWidth="1"/>
    <col min="1289" max="1536" width="11.44140625" style="76"/>
    <col min="1537" max="1544" width="10.6640625" style="76" customWidth="1"/>
    <col min="1545" max="1792" width="11.44140625" style="76"/>
    <col min="1793" max="1800" width="10.6640625" style="76" customWidth="1"/>
    <col min="1801" max="2048" width="11.44140625" style="76"/>
    <col min="2049" max="2056" width="10.6640625" style="76" customWidth="1"/>
    <col min="2057" max="2304" width="11.44140625" style="76"/>
    <col min="2305" max="2312" width="10.6640625" style="76" customWidth="1"/>
    <col min="2313" max="2560" width="11.44140625" style="76"/>
    <col min="2561" max="2568" width="10.6640625" style="76" customWidth="1"/>
    <col min="2569" max="2816" width="11.44140625" style="76"/>
    <col min="2817" max="2824" width="10.6640625" style="76" customWidth="1"/>
    <col min="2825" max="3072" width="11.44140625" style="76"/>
    <col min="3073" max="3080" width="10.6640625" style="76" customWidth="1"/>
    <col min="3081" max="3328" width="11.44140625" style="76"/>
    <col min="3329" max="3336" width="10.6640625" style="76" customWidth="1"/>
    <col min="3337" max="3584" width="11.44140625" style="76"/>
    <col min="3585" max="3592" width="10.6640625" style="76" customWidth="1"/>
    <col min="3593" max="3840" width="11.44140625" style="76"/>
    <col min="3841" max="3848" width="10.6640625" style="76" customWidth="1"/>
    <col min="3849" max="4096" width="11.44140625" style="76"/>
    <col min="4097" max="4104" width="10.6640625" style="76" customWidth="1"/>
    <col min="4105" max="4352" width="11.44140625" style="76"/>
    <col min="4353" max="4360" width="10.6640625" style="76" customWidth="1"/>
    <col min="4361" max="4608" width="11.44140625" style="76"/>
    <col min="4609" max="4616" width="10.6640625" style="76" customWidth="1"/>
    <col min="4617" max="4864" width="11.44140625" style="76"/>
    <col min="4865" max="4872" width="10.6640625" style="76" customWidth="1"/>
    <col min="4873" max="5120" width="11.44140625" style="76"/>
    <col min="5121" max="5128" width="10.6640625" style="76" customWidth="1"/>
    <col min="5129" max="5376" width="11.44140625" style="76"/>
    <col min="5377" max="5384" width="10.6640625" style="76" customWidth="1"/>
    <col min="5385" max="5632" width="11.44140625" style="76"/>
    <col min="5633" max="5640" width="10.6640625" style="76" customWidth="1"/>
    <col min="5641" max="5888" width="11.44140625" style="76"/>
    <col min="5889" max="5896" width="10.6640625" style="76" customWidth="1"/>
    <col min="5897" max="6144" width="11.44140625" style="76"/>
    <col min="6145" max="6152" width="10.6640625" style="76" customWidth="1"/>
    <col min="6153" max="6400" width="11.44140625" style="76"/>
    <col min="6401" max="6408" width="10.6640625" style="76" customWidth="1"/>
    <col min="6409" max="6656" width="11.44140625" style="76"/>
    <col min="6657" max="6664" width="10.6640625" style="76" customWidth="1"/>
    <col min="6665" max="6912" width="11.44140625" style="76"/>
    <col min="6913" max="6920" width="10.6640625" style="76" customWidth="1"/>
    <col min="6921" max="7168" width="11.44140625" style="76"/>
    <col min="7169" max="7176" width="10.6640625" style="76" customWidth="1"/>
    <col min="7177" max="7424" width="11.44140625" style="76"/>
    <col min="7425" max="7432" width="10.6640625" style="76" customWidth="1"/>
    <col min="7433" max="7680" width="11.44140625" style="76"/>
    <col min="7681" max="7688" width="10.6640625" style="76" customWidth="1"/>
    <col min="7689" max="7936" width="11.44140625" style="76"/>
    <col min="7937" max="7944" width="10.6640625" style="76" customWidth="1"/>
    <col min="7945" max="8192" width="11.44140625" style="76"/>
    <col min="8193" max="8200" width="10.6640625" style="76" customWidth="1"/>
    <col min="8201" max="8448" width="11.44140625" style="76"/>
    <col min="8449" max="8456" width="10.6640625" style="76" customWidth="1"/>
    <col min="8457" max="8704" width="11.44140625" style="76"/>
    <col min="8705" max="8712" width="10.6640625" style="76" customWidth="1"/>
    <col min="8713" max="8960" width="11.44140625" style="76"/>
    <col min="8961" max="8968" width="10.6640625" style="76" customWidth="1"/>
    <col min="8969" max="9216" width="11.44140625" style="76"/>
    <col min="9217" max="9224" width="10.6640625" style="76" customWidth="1"/>
    <col min="9225" max="9472" width="11.44140625" style="76"/>
    <col min="9473" max="9480" width="10.6640625" style="76" customWidth="1"/>
    <col min="9481" max="9728" width="11.44140625" style="76"/>
    <col min="9729" max="9736" width="10.6640625" style="76" customWidth="1"/>
    <col min="9737" max="9984" width="11.44140625" style="76"/>
    <col min="9985" max="9992" width="10.6640625" style="76" customWidth="1"/>
    <col min="9993" max="10240" width="11.44140625" style="76"/>
    <col min="10241" max="10248" width="10.6640625" style="76" customWidth="1"/>
    <col min="10249" max="10496" width="11.44140625" style="76"/>
    <col min="10497" max="10504" width="10.6640625" style="76" customWidth="1"/>
    <col min="10505" max="10752" width="11.44140625" style="76"/>
    <col min="10753" max="10760" width="10.6640625" style="76" customWidth="1"/>
    <col min="10761" max="11008" width="11.44140625" style="76"/>
    <col min="11009" max="11016" width="10.6640625" style="76" customWidth="1"/>
    <col min="11017" max="11264" width="11.44140625" style="76"/>
    <col min="11265" max="11272" width="10.6640625" style="76" customWidth="1"/>
    <col min="11273" max="11520" width="11.44140625" style="76"/>
    <col min="11521" max="11528" width="10.6640625" style="76" customWidth="1"/>
    <col min="11529" max="11776" width="11.44140625" style="76"/>
    <col min="11777" max="11784" width="10.6640625" style="76" customWidth="1"/>
    <col min="11785" max="12032" width="11.44140625" style="76"/>
    <col min="12033" max="12040" width="10.6640625" style="76" customWidth="1"/>
    <col min="12041" max="12288" width="11.44140625" style="76"/>
    <col min="12289" max="12296" width="10.6640625" style="76" customWidth="1"/>
    <col min="12297" max="12544" width="11.44140625" style="76"/>
    <col min="12545" max="12552" width="10.6640625" style="76" customWidth="1"/>
    <col min="12553" max="12800" width="11.44140625" style="76"/>
    <col min="12801" max="12808" width="10.6640625" style="76" customWidth="1"/>
    <col min="12809" max="13056" width="11.44140625" style="76"/>
    <col min="13057" max="13064" width="10.6640625" style="76" customWidth="1"/>
    <col min="13065" max="13312" width="11.44140625" style="76"/>
    <col min="13313" max="13320" width="10.6640625" style="76" customWidth="1"/>
    <col min="13321" max="13568" width="11.44140625" style="76"/>
    <col min="13569" max="13576" width="10.6640625" style="76" customWidth="1"/>
    <col min="13577" max="13824" width="11.44140625" style="76"/>
    <col min="13825" max="13832" width="10.6640625" style="76" customWidth="1"/>
    <col min="13833" max="14080" width="11.44140625" style="76"/>
    <col min="14081" max="14088" width="10.6640625" style="76" customWidth="1"/>
    <col min="14089" max="14336" width="11.44140625" style="76"/>
    <col min="14337" max="14344" width="10.6640625" style="76" customWidth="1"/>
    <col min="14345" max="14592" width="11.44140625" style="76"/>
    <col min="14593" max="14600" width="10.6640625" style="76" customWidth="1"/>
    <col min="14601" max="14848" width="11.44140625" style="76"/>
    <col min="14849" max="14856" width="10.6640625" style="76" customWidth="1"/>
    <col min="14857" max="15104" width="11.44140625" style="76"/>
    <col min="15105" max="15112" width="10.6640625" style="76" customWidth="1"/>
    <col min="15113" max="15360" width="11.44140625" style="76"/>
    <col min="15361" max="15368" width="10.6640625" style="76" customWidth="1"/>
    <col min="15369" max="15616" width="11.44140625" style="76"/>
    <col min="15617" max="15624" width="10.6640625" style="76" customWidth="1"/>
    <col min="15625" max="15872" width="11.44140625" style="76"/>
    <col min="15873" max="15880" width="10.6640625" style="76" customWidth="1"/>
    <col min="15881" max="16128" width="11.44140625" style="76"/>
    <col min="16129" max="16136" width="10.6640625" style="76" customWidth="1"/>
    <col min="16137" max="16384" width="11.44140625" style="76"/>
  </cols>
  <sheetData>
    <row r="1" spans="1:8" ht="20.100000000000001" customHeight="1" x14ac:dyDescent="0.3">
      <c r="A1" s="97" t="s">
        <v>222</v>
      </c>
      <c r="B1" s="97"/>
      <c r="C1" s="97"/>
      <c r="D1" s="97"/>
      <c r="E1" s="97"/>
      <c r="F1" s="97"/>
      <c r="G1" s="97"/>
      <c r="H1" s="97"/>
    </row>
    <row r="2" spans="1:8" ht="45" customHeight="1" x14ac:dyDescent="0.25">
      <c r="A2" s="96" t="s">
        <v>223</v>
      </c>
      <c r="B2" s="96"/>
      <c r="C2" s="96"/>
      <c r="D2" s="96"/>
      <c r="E2" s="96"/>
      <c r="F2" s="96"/>
      <c r="G2" s="96"/>
      <c r="H2" s="96"/>
    </row>
    <row r="3" spans="1:8" ht="34.950000000000003" customHeight="1" x14ac:dyDescent="0.25">
      <c r="A3" s="96" t="s">
        <v>224</v>
      </c>
      <c r="B3" s="96"/>
      <c r="C3" s="96"/>
      <c r="D3" s="96"/>
      <c r="E3" s="96"/>
      <c r="F3" s="96"/>
      <c r="G3" s="96"/>
      <c r="H3" s="96"/>
    </row>
    <row r="4" spans="1:8" ht="70.05" customHeight="1" x14ac:dyDescent="0.25">
      <c r="A4" s="96" t="s">
        <v>225</v>
      </c>
      <c r="B4" s="96"/>
      <c r="C4" s="96"/>
      <c r="D4" s="96"/>
      <c r="E4" s="96"/>
      <c r="F4" s="96"/>
      <c r="G4" s="96"/>
      <c r="H4" s="96"/>
    </row>
    <row r="5" spans="1:8" ht="52.95" customHeight="1" x14ac:dyDescent="0.25">
      <c r="A5" s="96" t="s">
        <v>226</v>
      </c>
      <c r="B5" s="96"/>
      <c r="C5" s="96"/>
      <c r="D5" s="96"/>
      <c r="E5" s="96"/>
      <c r="F5" s="96"/>
      <c r="G5" s="96"/>
      <c r="H5" s="96"/>
    </row>
    <row r="6" spans="1:8" ht="34.950000000000003" customHeight="1" x14ac:dyDescent="0.25">
      <c r="A6" s="96" t="s">
        <v>227</v>
      </c>
      <c r="B6" s="96"/>
      <c r="C6" s="96"/>
      <c r="D6" s="96"/>
      <c r="E6" s="96"/>
      <c r="F6" s="96"/>
      <c r="G6" s="96"/>
      <c r="H6" s="96"/>
    </row>
    <row r="7" spans="1:8" ht="88.05" customHeight="1" x14ac:dyDescent="0.25">
      <c r="A7" s="96" t="s">
        <v>228</v>
      </c>
      <c r="B7" s="96"/>
      <c r="C7" s="96"/>
      <c r="D7" s="96"/>
      <c r="E7" s="96"/>
      <c r="F7" s="96"/>
      <c r="G7" s="96"/>
      <c r="H7" s="96"/>
    </row>
    <row r="8" spans="1:8" ht="88.05" customHeight="1" x14ac:dyDescent="0.25">
      <c r="A8" s="96" t="s">
        <v>229</v>
      </c>
      <c r="B8" s="96"/>
      <c r="C8" s="96"/>
      <c r="D8" s="96"/>
      <c r="E8" s="96"/>
      <c r="F8" s="96"/>
      <c r="G8" s="96"/>
      <c r="H8" s="96"/>
    </row>
    <row r="9" spans="1:8" ht="70.05" customHeight="1" x14ac:dyDescent="0.25">
      <c r="A9" s="96" t="s">
        <v>230</v>
      </c>
      <c r="B9" s="96"/>
      <c r="C9" s="96"/>
      <c r="D9" s="96"/>
      <c r="E9" s="96"/>
      <c r="F9" s="96"/>
      <c r="G9" s="96"/>
      <c r="H9" s="96"/>
    </row>
    <row r="10" spans="1:8" ht="52.95" customHeight="1" x14ac:dyDescent="0.25">
      <c r="A10" s="96" t="s">
        <v>231</v>
      </c>
      <c r="B10" s="96"/>
      <c r="C10" s="96"/>
      <c r="D10" s="96"/>
      <c r="E10" s="96"/>
      <c r="F10" s="96"/>
      <c r="G10" s="96"/>
      <c r="H10" s="96"/>
    </row>
    <row r="11" spans="1:8" ht="70.05" customHeight="1" x14ac:dyDescent="0.25">
      <c r="A11" s="96" t="s">
        <v>232</v>
      </c>
      <c r="B11" s="96"/>
      <c r="C11" s="96"/>
      <c r="D11" s="96"/>
      <c r="E11" s="96"/>
      <c r="F11" s="96"/>
      <c r="G11" s="96"/>
      <c r="H11" s="96"/>
    </row>
    <row r="12" spans="1:8" ht="34.950000000000003" customHeight="1" x14ac:dyDescent="0.25">
      <c r="A12" s="96" t="s">
        <v>233</v>
      </c>
      <c r="B12" s="96"/>
      <c r="C12" s="96"/>
      <c r="D12" s="96"/>
      <c r="E12" s="96"/>
      <c r="F12" s="96"/>
      <c r="G12" s="96"/>
      <c r="H12" s="96"/>
    </row>
    <row r="13" spans="1:8" ht="97.05" customHeight="1" x14ac:dyDescent="0.25">
      <c r="A13" s="96" t="s">
        <v>234</v>
      </c>
      <c r="B13" s="96"/>
      <c r="C13" s="96"/>
      <c r="D13" s="96"/>
      <c r="E13" s="96"/>
      <c r="F13" s="96"/>
      <c r="G13" s="96"/>
      <c r="H13" s="96"/>
    </row>
    <row r="14" spans="1:8" ht="97.05" customHeight="1" x14ac:dyDescent="0.25">
      <c r="A14" s="96" t="s">
        <v>235</v>
      </c>
      <c r="B14" s="96"/>
      <c r="C14" s="96"/>
      <c r="D14" s="96"/>
      <c r="E14" s="96"/>
      <c r="F14" s="96"/>
      <c r="G14" s="96"/>
      <c r="H14" s="96"/>
    </row>
    <row r="15" spans="1:8" ht="20.100000000000001" customHeight="1" x14ac:dyDescent="0.25">
      <c r="A15" s="96" t="s">
        <v>236</v>
      </c>
      <c r="B15" s="96"/>
      <c r="C15" s="96"/>
      <c r="D15" s="96"/>
      <c r="E15" s="96"/>
      <c r="F15" s="96"/>
      <c r="G15" s="96"/>
      <c r="H15" s="96"/>
    </row>
    <row r="16" spans="1:8" x14ac:dyDescent="0.25">
      <c r="A16" s="96"/>
      <c r="B16" s="96"/>
      <c r="C16" s="96"/>
      <c r="D16" s="96"/>
      <c r="E16" s="96"/>
      <c r="F16" s="96"/>
      <c r="G16" s="96"/>
      <c r="H16" s="96"/>
    </row>
    <row r="17" spans="1:8" x14ac:dyDescent="0.25">
      <c r="A17" s="96"/>
      <c r="B17" s="96"/>
      <c r="C17" s="96"/>
      <c r="D17" s="96"/>
      <c r="E17" s="96"/>
      <c r="F17" s="96"/>
      <c r="G17" s="96"/>
      <c r="H17" s="96"/>
    </row>
    <row r="18" spans="1:8" x14ac:dyDescent="0.25">
      <c r="A18" s="96"/>
      <c r="B18" s="96"/>
      <c r="C18" s="96"/>
      <c r="D18" s="96"/>
      <c r="E18" s="96"/>
      <c r="F18" s="96"/>
      <c r="G18" s="96"/>
      <c r="H18" s="96"/>
    </row>
    <row r="19" spans="1:8" x14ac:dyDescent="0.25">
      <c r="A19" s="96"/>
      <c r="B19" s="96"/>
      <c r="C19" s="96"/>
      <c r="D19" s="96"/>
      <c r="E19" s="96"/>
      <c r="F19" s="96"/>
      <c r="G19" s="96"/>
      <c r="H19" s="96"/>
    </row>
    <row r="20" spans="1:8" x14ac:dyDescent="0.25">
      <c r="A20" s="96"/>
      <c r="B20" s="96"/>
      <c r="C20" s="96"/>
      <c r="D20" s="96"/>
      <c r="E20" s="96"/>
      <c r="F20" s="96"/>
      <c r="G20" s="96"/>
      <c r="H20" s="96"/>
    </row>
  </sheetData>
  <sheetProtection algorithmName="SHA-512" hashValue="MA0obnyCVpyZR0gdRmXEzuPQdN49QsTlvCT0kE/sEOKjcX+suJ1YjePBJgB+oYqFnHurHounTNYyXu4B2rawBw==" saltValue="k+tffqxXTB0jRNRDpv+oDA=="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38" bestFit="1" customWidth="1"/>
    <col min="2" max="2" width="39" style="38" customWidth="1"/>
    <col min="3" max="16384" width="11.44140625" style="38"/>
  </cols>
  <sheetData>
    <row r="1" spans="1:7" ht="20.100000000000001" customHeight="1" x14ac:dyDescent="0.25">
      <c r="A1" s="37" t="s">
        <v>54</v>
      </c>
      <c r="C1" s="39" t="s">
        <v>55</v>
      </c>
    </row>
    <row r="2" spans="1:7" ht="20.100000000000001" customHeight="1" x14ac:dyDescent="0.25">
      <c r="A2" s="38" t="s">
        <v>56</v>
      </c>
      <c r="B2" s="40"/>
      <c r="C2" s="38" t="s">
        <v>56</v>
      </c>
    </row>
    <row r="3" spans="1:7" ht="20.100000000000001" customHeight="1" x14ac:dyDescent="0.25">
      <c r="A3" s="38" t="s">
        <v>57</v>
      </c>
      <c r="B3" s="73"/>
      <c r="C3" s="38" t="s">
        <v>58</v>
      </c>
    </row>
    <row r="4" spans="1:7" ht="20.100000000000001" customHeight="1" x14ac:dyDescent="0.25">
      <c r="A4" s="38" t="s">
        <v>59</v>
      </c>
      <c r="B4" s="40"/>
      <c r="C4" s="38" t="s">
        <v>60</v>
      </c>
    </row>
    <row r="5" spans="1:7" ht="20.100000000000001" customHeight="1" x14ac:dyDescent="0.25"/>
    <row r="6" spans="1:7" ht="45" customHeight="1" x14ac:dyDescent="0.25">
      <c r="A6" s="116" t="s">
        <v>247</v>
      </c>
      <c r="B6" s="117"/>
      <c r="C6" s="117"/>
      <c r="D6" s="117"/>
      <c r="E6" s="117"/>
      <c r="F6" s="117"/>
      <c r="G6" s="117"/>
    </row>
    <row r="7" spans="1:7" ht="15" customHeight="1" x14ac:dyDescent="0.25">
      <c r="A7" s="118"/>
      <c r="B7" s="118"/>
      <c r="C7" s="118"/>
      <c r="D7" s="118"/>
      <c r="E7" s="118"/>
      <c r="F7" s="118"/>
      <c r="G7" s="118"/>
    </row>
    <row r="8" spans="1:7" ht="45" customHeight="1" x14ac:dyDescent="0.25">
      <c r="A8" s="116" t="s">
        <v>248</v>
      </c>
      <c r="B8" s="117"/>
      <c r="C8" s="117"/>
      <c r="D8" s="117"/>
      <c r="E8" s="117"/>
      <c r="F8" s="117"/>
      <c r="G8" s="117"/>
    </row>
    <row r="9" spans="1:7" ht="20.100000000000001" customHeight="1" x14ac:dyDescent="0.25">
      <c r="A9" s="119"/>
      <c r="B9" s="119"/>
      <c r="C9" s="119"/>
      <c r="D9" s="119"/>
      <c r="E9" s="119"/>
      <c r="F9" s="119"/>
      <c r="G9" s="119"/>
    </row>
    <row r="10" spans="1:7" ht="45" customHeight="1" x14ac:dyDescent="0.25">
      <c r="A10" s="120" t="s">
        <v>249</v>
      </c>
      <c r="B10" s="120"/>
      <c r="C10" s="120"/>
      <c r="D10" s="120"/>
      <c r="E10" s="120"/>
      <c r="F10" s="120"/>
      <c r="G10" s="120"/>
    </row>
    <row r="11" spans="1:7" ht="45" customHeight="1" x14ac:dyDescent="0.25">
      <c r="A11" s="120" t="s">
        <v>250</v>
      </c>
      <c r="B11" s="121"/>
      <c r="C11" s="121"/>
      <c r="D11" s="121"/>
      <c r="E11" s="121"/>
      <c r="F11" s="121"/>
      <c r="G11" s="121"/>
    </row>
    <row r="12" spans="1:7" ht="45" customHeight="1" x14ac:dyDescent="0.25">
      <c r="A12" s="120" t="s">
        <v>174</v>
      </c>
      <c r="B12" s="120"/>
      <c r="C12" s="121" t="s">
        <v>175</v>
      </c>
      <c r="D12" s="121"/>
      <c r="E12" s="121"/>
      <c r="F12" s="121"/>
      <c r="G12" s="122"/>
    </row>
    <row r="13" spans="1:7" ht="45" customHeight="1" x14ac:dyDescent="0.25">
      <c r="A13" s="71"/>
      <c r="B13" s="71"/>
      <c r="C13" s="72"/>
      <c r="D13" s="72"/>
      <c r="E13" s="72"/>
      <c r="F13" s="72"/>
      <c r="G13" s="72"/>
    </row>
    <row r="15" spans="1:7" x14ac:dyDescent="0.25">
      <c r="A15" s="38" t="s">
        <v>66</v>
      </c>
      <c r="B15" s="73"/>
      <c r="C15" s="98" t="s">
        <v>89</v>
      </c>
      <c r="D15" s="98"/>
      <c r="E15" s="98"/>
    </row>
    <row r="16" spans="1:7" x14ac:dyDescent="0.25">
      <c r="A16" s="38" t="s">
        <v>67</v>
      </c>
      <c r="B16" s="41" t="str">
        <f>IF(ISBLANK(B15),"",IF(B3=B15,"Kontrolle erfolgreich - check ok","FEHLER - ERROR"))</f>
        <v/>
      </c>
      <c r="C16" s="38" t="s">
        <v>90</v>
      </c>
    </row>
    <row r="17" spans="2:2" x14ac:dyDescent="0.25">
      <c r="B17" s="41" t="str">
        <f>IF(ISBLANK(B15),"",IF(ISERROR(FIND("@",B15,1)),"keine gültige eMail-Adresse",IF((VALUE(FIND("@",B15,1))&gt;1),"","keine gültige eMail-Adresse!")))</f>
        <v/>
      </c>
    </row>
    <row r="18" spans="2:2" x14ac:dyDescent="0.25">
      <c r="B18" s="41" t="str">
        <f>IF(ISBLANK(B15),"",IF(ISERROR(FIND("@",B15,1)),"no valid eMail-adress",IF((VALUE(FIND("@",B15,1))&gt;1),"","no valid eMail-address!")))</f>
        <v/>
      </c>
    </row>
    <row r="19" spans="2:2" x14ac:dyDescent="0.25">
      <c r="B19" s="38" t="str">
        <f>IF(ISBLANK(B15),"",IF(ISERROR(FIND("; ",B15,1)),"",IF((VALUE(FIND("; ",B15,1))&gt;8),"","Achtung - die zweite eMail-Adresse wurde nicht korrekt eingegeben")))</f>
        <v/>
      </c>
    </row>
  </sheetData>
  <sheetProtection algorithmName="SHA-512" hashValue="6UD0eEal/TN5K1iIUKCwJoE07/HWSNFPYC2I8nYX0Ye45VCbby3xVB5c8Lsuh4VITr7QEzXDWGDRVe9TR1iBDA==" saltValue="uCbD/KThNg0zKHlNrTaUK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
  <sheetViews>
    <sheetView workbookViewId="0">
      <selection activeCell="B1" sqref="B1"/>
    </sheetView>
  </sheetViews>
  <sheetFormatPr baseColWidth="10" defaultRowHeight="13.8" x14ac:dyDescent="0.25"/>
  <cols>
    <col min="1" max="1" width="39.44140625" bestFit="1" customWidth="1"/>
    <col min="2" max="2" width="33.109375" bestFit="1" customWidth="1"/>
  </cols>
  <sheetData>
    <row r="1" spans="1:7" x14ac:dyDescent="0.25">
      <c r="A1" t="s">
        <v>11</v>
      </c>
      <c r="B1" s="4" t="str">
        <f>IF(ISNUMBER(VALUE(Ergebnisse!G1)),IF(VALUE(Ergebnisse!G1)&gt;0,VALUE(Ergebnisse!G1),""),"")</f>
        <v/>
      </c>
      <c r="D1" t="s">
        <v>18</v>
      </c>
    </row>
    <row r="2" spans="1:7" x14ac:dyDescent="0.25">
      <c r="A2" t="s">
        <v>4</v>
      </c>
      <c r="B2" s="4" t="str">
        <f>IF(ISNUMBER(VALUE(Ergebnisse!G2)),IF(VALUE(Ergebnisse!G2)&gt;0,VALUE(Ergebnisse!G2),""),"")</f>
        <v/>
      </c>
    </row>
    <row r="3" spans="1:7" x14ac:dyDescent="0.25">
      <c r="A3" t="s">
        <v>12</v>
      </c>
      <c r="B3" s="30" t="s">
        <v>107</v>
      </c>
      <c r="D3" t="s">
        <v>17</v>
      </c>
    </row>
    <row r="4" spans="1:7" x14ac:dyDescent="0.25">
      <c r="A4" t="s">
        <v>13</v>
      </c>
      <c r="B4" s="4">
        <f>YEAR(Ergebnisse!E5)</f>
        <v>2022</v>
      </c>
      <c r="D4" s="9">
        <v>2</v>
      </c>
    </row>
    <row r="5" spans="1:7" x14ac:dyDescent="0.25">
      <c r="A5" t="s">
        <v>14</v>
      </c>
      <c r="B5" s="4" t="str">
        <f>D8</f>
        <v>N</v>
      </c>
      <c r="D5" t="str">
        <f>IF(D4=2,"N","J")</f>
        <v>N</v>
      </c>
      <c r="F5">
        <v>1</v>
      </c>
      <c r="G5" s="47" t="s">
        <v>72</v>
      </c>
    </row>
    <row r="6" spans="1:7" x14ac:dyDescent="0.25">
      <c r="A6" t="s">
        <v>43</v>
      </c>
      <c r="B6" s="4">
        <f>Ergebnisse!G3</f>
        <v>1</v>
      </c>
      <c r="F6">
        <v>2</v>
      </c>
      <c r="G6" s="47" t="s">
        <v>73</v>
      </c>
    </row>
    <row r="7" spans="1:7" x14ac:dyDescent="0.25">
      <c r="A7" t="s">
        <v>46</v>
      </c>
      <c r="B7" s="32">
        <f>Ergebnisse!E5</f>
        <v>44899</v>
      </c>
    </row>
    <row r="8" spans="1:7" x14ac:dyDescent="0.25">
      <c r="A8" t="s">
        <v>15</v>
      </c>
      <c r="B8" s="4">
        <v>10</v>
      </c>
      <c r="D8" t="str">
        <f>LEFT(D5,1)</f>
        <v>N</v>
      </c>
    </row>
    <row r="9" spans="1:7" x14ac:dyDescent="0.25">
      <c r="A9" t="s">
        <v>16</v>
      </c>
      <c r="B9" s="4">
        <v>2</v>
      </c>
    </row>
    <row r="10" spans="1:7" x14ac:dyDescent="0.25">
      <c r="A10" t="s">
        <v>251</v>
      </c>
      <c r="B10" s="124">
        <f>Kontakt!B2</f>
        <v>0</v>
      </c>
    </row>
    <row r="11" spans="1:7" x14ac:dyDescent="0.25">
      <c r="A11" t="s">
        <v>252</v>
      </c>
      <c r="B11" s="4">
        <f>IF(Kontakt!B3=Kontakt!B15,Kontakt!B3,0)</f>
        <v>0</v>
      </c>
    </row>
    <row r="12" spans="1:7" x14ac:dyDescent="0.25">
      <c r="A12" s="47" t="s">
        <v>253</v>
      </c>
      <c r="B12" s="4">
        <v>1</v>
      </c>
    </row>
    <row r="13" spans="1:7" x14ac:dyDescent="0.25">
      <c r="A13" t="s">
        <v>22</v>
      </c>
      <c r="B13" s="2" t="str">
        <f>Ergebnisse!A19</f>
        <v>Wasser</v>
      </c>
      <c r="C13" s="2" t="str">
        <f>Ergebnisse!B19</f>
        <v>g/100 g Probe</v>
      </c>
    </row>
    <row r="14" spans="1:7" x14ac:dyDescent="0.25">
      <c r="A14" t="s">
        <v>23</v>
      </c>
      <c r="B14" s="2" t="str">
        <f>Ergebnisse!A20</f>
        <v>Asche</v>
      </c>
      <c r="C14" s="2" t="str">
        <f>Ergebnisse!B20</f>
        <v>g/100 g Probe</v>
      </c>
    </row>
    <row r="15" spans="1:7" x14ac:dyDescent="0.25">
      <c r="A15" t="s">
        <v>24</v>
      </c>
      <c r="B15" s="2" t="str">
        <f>Ergebnisse!A21</f>
        <v>pH-Wert</v>
      </c>
      <c r="C15" s="2" t="str">
        <f>Ergebnisse!B21</f>
        <v>ohne</v>
      </c>
    </row>
    <row r="16" spans="1:7" x14ac:dyDescent="0.25">
      <c r="A16" t="s">
        <v>31</v>
      </c>
      <c r="B16" s="2" t="str">
        <f>Ergebnisse!A22</f>
        <v>Säuregrad 7 (Titration bis pH 7,0)</v>
      </c>
      <c r="C16" s="2" t="str">
        <f>Ergebnisse!B22</f>
        <v>mmol/kg TM</v>
      </c>
    </row>
    <row r="17" spans="1:3" x14ac:dyDescent="0.25">
      <c r="A17" t="s">
        <v>32</v>
      </c>
      <c r="B17" s="2" t="str">
        <f>Ergebnisse!A23</f>
        <v>Wasserlöslicher Extraktanteil</v>
      </c>
      <c r="C17" s="2" t="str">
        <f>Ergebnisse!B23</f>
        <v>g/100 g TM</v>
      </c>
    </row>
    <row r="18" spans="1:3" x14ac:dyDescent="0.25">
      <c r="A18" t="s">
        <v>33</v>
      </c>
      <c r="B18" s="2" t="str">
        <f>Ergebnisse!A24</f>
        <v>Coffein</v>
      </c>
      <c r="C18" s="2" t="str">
        <f>Ergebnisse!B24</f>
        <v>g/100 g Probe</v>
      </c>
    </row>
    <row r="19" spans="1:3" x14ac:dyDescent="0.25">
      <c r="A19" t="s">
        <v>34</v>
      </c>
      <c r="B19" s="2" t="str">
        <f>Ergebnisse!A25</f>
        <v>Chlorogensäuren,
Summe von 6 Analyten (A)</v>
      </c>
      <c r="C19" s="2" t="str">
        <f>Ergebnisse!B25</f>
        <v>g/100 g TM</v>
      </c>
    </row>
    <row r="20" spans="1:3" x14ac:dyDescent="0.25">
      <c r="A20" t="s">
        <v>35</v>
      </c>
      <c r="B20" s="2" t="str">
        <f>Ergebnisse!A26</f>
        <v>Chlorogensäuren,
Summe von 11 Analyten (B)</v>
      </c>
      <c r="C20" s="2" t="str">
        <f>Ergebnisse!B26</f>
        <v>g/100 g TM</v>
      </c>
    </row>
    <row r="21" spans="1:3" x14ac:dyDescent="0.25">
      <c r="A21" t="s">
        <v>201</v>
      </c>
      <c r="B21" s="2" t="str">
        <f>Ergebnisse!A27</f>
        <v>Acrylamid</v>
      </c>
      <c r="C21" s="2" t="str">
        <f>Ergebnisse!B27</f>
        <v>µg/kg Probe</v>
      </c>
    </row>
    <row r="22" spans="1:3" x14ac:dyDescent="0.25">
      <c r="A22" t="s">
        <v>237</v>
      </c>
      <c r="B22" s="2" t="str">
        <f>Ergebnisse!A28</f>
        <v>16-O-Methylcafestol</v>
      </c>
      <c r="C22" s="2" t="str">
        <f>Ergebnisse!B28</f>
        <v>mg/kg Probe</v>
      </c>
    </row>
  </sheetData>
  <sheetProtection algorithmName="SHA-512" hashValue="At4KQnwNBuXGZZtYKEfwwzk8iTvAVTODhPNypsV4iJZqMgYXIcSOI9Goe4O7ztpgInSPhtXwlySDTOmBmGAuhQ==" saltValue="FhLV6V7TZ6Ok0DD2mefZ5w=="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1"/>
  <sheetViews>
    <sheetView zoomScale="115" zoomScaleNormal="115" workbookViewId="0">
      <selection activeCell="G1" sqref="G1"/>
    </sheetView>
  </sheetViews>
  <sheetFormatPr baseColWidth="10" defaultColWidth="11.44140625" defaultRowHeight="13.8" x14ac:dyDescent="0.25"/>
  <cols>
    <col min="1" max="1" width="36.88671875" style="14" customWidth="1"/>
    <col min="2" max="2" width="17.33203125" style="14" customWidth="1"/>
    <col min="3" max="3" width="13" style="14" bestFit="1" customWidth="1"/>
    <col min="4" max="5" width="15.6640625" style="14" customWidth="1"/>
    <col min="6" max="6" width="13.33203125" style="14" customWidth="1"/>
    <col min="7" max="7" width="14.6640625" style="14" customWidth="1"/>
    <col min="8" max="8" width="8.6640625" style="14" customWidth="1"/>
    <col min="9" max="9" width="3.6640625" style="14" customWidth="1"/>
    <col min="10" max="10" width="11.6640625" style="14" customWidth="1"/>
    <col min="11" max="16384" width="11.44140625" style="14"/>
  </cols>
  <sheetData>
    <row r="1" spans="1:8" ht="21.9" customHeight="1" x14ac:dyDescent="0.4">
      <c r="A1" s="10" t="s">
        <v>0</v>
      </c>
      <c r="B1" s="11"/>
      <c r="E1" s="12" t="s">
        <v>3</v>
      </c>
      <c r="F1" s="13"/>
      <c r="G1" s="77" t="s">
        <v>242</v>
      </c>
    </row>
    <row r="2" spans="1:8" ht="21.9" customHeight="1" x14ac:dyDescent="0.4">
      <c r="A2" s="10" t="s">
        <v>164</v>
      </c>
      <c r="B2" s="11"/>
      <c r="E2" s="12" t="s">
        <v>4</v>
      </c>
      <c r="F2" s="13"/>
      <c r="G2" s="77" t="s">
        <v>242</v>
      </c>
    </row>
    <row r="3" spans="1:8" ht="21.9" customHeight="1" x14ac:dyDescent="0.4">
      <c r="A3" s="10"/>
      <c r="B3" s="11"/>
      <c r="E3" s="107" t="s">
        <v>62</v>
      </c>
      <c r="F3" s="107"/>
      <c r="G3" s="42">
        <v>1</v>
      </c>
    </row>
    <row r="4" spans="1:8" ht="21.9" customHeight="1" x14ac:dyDescent="0.35">
      <c r="A4" s="12" t="s">
        <v>9</v>
      </c>
      <c r="B4" s="111" t="s">
        <v>5</v>
      </c>
      <c r="C4" s="111"/>
      <c r="E4" s="43"/>
      <c r="F4" s="43" t="str">
        <f>IF(G1="?","",IF(ISNUMBER(VALUE(G1)),"","Bitte nur Ziffern eingeben (numbers only)"))</f>
        <v/>
      </c>
      <c r="G4" s="28"/>
      <c r="H4" s="15"/>
    </row>
    <row r="5" spans="1:8" ht="21.9" customHeight="1" x14ac:dyDescent="0.35">
      <c r="A5" s="15" t="s">
        <v>71</v>
      </c>
      <c r="E5" s="123">
        <v>44899</v>
      </c>
      <c r="F5" s="43" t="str">
        <f>IF(G2="?","",IF(ISNUMBER(VALUE(G2)),"","Bitte nur Ziffern eingeben (numbers only)"))</f>
        <v/>
      </c>
      <c r="G5" s="13"/>
      <c r="H5" s="15"/>
    </row>
    <row r="6" spans="1:8" ht="12.15" customHeight="1" x14ac:dyDescent="0.25"/>
    <row r="7" spans="1:8" s="17" customFormat="1" ht="39.9" customHeight="1" x14ac:dyDescent="0.25">
      <c r="A7" s="108" t="s">
        <v>74</v>
      </c>
      <c r="B7" s="108"/>
      <c r="C7" s="108"/>
      <c r="D7" s="108"/>
      <c r="E7" s="108"/>
      <c r="F7" s="108"/>
      <c r="G7" s="108"/>
    </row>
    <row r="8" spans="1:8" s="17" customFormat="1" ht="39.9" customHeight="1" x14ac:dyDescent="0.25">
      <c r="A8" s="108" t="s">
        <v>94</v>
      </c>
      <c r="B8" s="108"/>
      <c r="C8" s="108"/>
      <c r="D8" s="108"/>
      <c r="E8" s="108"/>
      <c r="F8" s="108"/>
      <c r="G8" s="108"/>
    </row>
    <row r="9" spans="1:8" s="17" customFormat="1" ht="39.9" customHeight="1" x14ac:dyDescent="0.25">
      <c r="A9" s="109" t="s">
        <v>75</v>
      </c>
      <c r="B9" s="110"/>
      <c r="C9" s="110"/>
      <c r="D9" s="110"/>
      <c r="E9" s="110"/>
      <c r="F9" s="110"/>
      <c r="G9" s="110"/>
    </row>
    <row r="10" spans="1:8" s="17" customFormat="1" ht="39.9" customHeight="1" x14ac:dyDescent="0.25">
      <c r="A10" s="109" t="s">
        <v>76</v>
      </c>
      <c r="B10" s="110"/>
      <c r="C10" s="110"/>
      <c r="D10" s="110"/>
      <c r="E10" s="110"/>
      <c r="F10" s="110"/>
      <c r="G10" s="110"/>
    </row>
    <row r="11" spans="1:8" s="17" customFormat="1" ht="39.9" customHeight="1" x14ac:dyDescent="0.25">
      <c r="A11" s="109" t="s">
        <v>68</v>
      </c>
      <c r="B11" s="110"/>
      <c r="C11" s="110"/>
      <c r="D11" s="110"/>
      <c r="E11" s="110"/>
      <c r="F11" s="110"/>
      <c r="G11" s="110"/>
    </row>
    <row r="12" spans="1:8" s="17" customFormat="1" ht="39.9" customHeight="1" x14ac:dyDescent="0.25">
      <c r="A12" s="109" t="s">
        <v>77</v>
      </c>
      <c r="B12" s="110"/>
      <c r="C12" s="110"/>
      <c r="D12" s="110"/>
      <c r="E12" s="110"/>
      <c r="F12" s="110"/>
      <c r="G12" s="110"/>
    </row>
    <row r="13" spans="1:8" s="17" customFormat="1" ht="20.100000000000001" customHeight="1" x14ac:dyDescent="0.25">
      <c r="A13" s="99"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99"/>
      <c r="C13" s="99"/>
      <c r="D13" s="99"/>
      <c r="E13" s="99"/>
      <c r="F13" s="99"/>
      <c r="G13" s="99"/>
    </row>
    <row r="14" spans="1:8" s="17" customFormat="1" ht="20.100000000000001" customHeight="1" x14ac:dyDescent="0.25">
      <c r="A14" s="99" t="str">
        <f>IF(OR(OR(G1="?",ISBLANK(G1)),OR(G2="?",ISBLANK(G2))),"Nur wenn diese beiden Felder korrekt ausgefüllt sind, kann der Absender dieser Tabelle identifiziert werden.","")</f>
        <v>Nur wenn diese beiden Felder korrekt ausgefüllt sind, kann der Absender dieser Tabelle identifiziert werden.</v>
      </c>
      <c r="B14" s="99"/>
      <c r="C14" s="99"/>
      <c r="D14" s="99"/>
      <c r="E14" s="99"/>
      <c r="F14" s="99"/>
      <c r="G14" s="99"/>
    </row>
    <row r="15" spans="1:8" s="17" customFormat="1" ht="39.9" customHeight="1" x14ac:dyDescent="0.35">
      <c r="A15" s="105" t="s">
        <v>93</v>
      </c>
      <c r="B15" s="105"/>
      <c r="C15" s="105"/>
      <c r="D15" s="105"/>
      <c r="E15" s="105"/>
      <c r="F15" s="105"/>
      <c r="G15" s="46"/>
    </row>
    <row r="16" spans="1:8" s="17" customFormat="1" ht="18" customHeight="1" x14ac:dyDescent="0.25">
      <c r="A16" s="99" t="str">
        <f>IF(Teilnehmerdaten!D4=1,"Wählen Sie Aktualisierung nur aus, wenn Ihnen vom Ergebnisserver bereits eine Auswertenummer zugesendet wurde!","")</f>
        <v/>
      </c>
      <c r="B16" s="99"/>
      <c r="C16" s="99"/>
      <c r="D16" s="99"/>
      <c r="E16" s="99"/>
      <c r="F16" s="99"/>
      <c r="G16" s="99"/>
    </row>
    <row r="17" spans="1:10" ht="18" customHeight="1" x14ac:dyDescent="0.3">
      <c r="A17" s="106" t="str">
        <f>IF(Teilnehmerdaten!D4=1,"Choose Aktualisierung only in cases you already sent results and the system mailed back an evaluation number!","")</f>
        <v/>
      </c>
      <c r="B17" s="106"/>
      <c r="C17" s="106"/>
      <c r="D17" s="106"/>
      <c r="E17" s="106"/>
      <c r="F17" s="106"/>
      <c r="G17" s="106"/>
    </row>
    <row r="18" spans="1:10" s="21" customFormat="1" ht="39.9" customHeight="1" x14ac:dyDescent="0.3">
      <c r="A18" s="21" t="s">
        <v>1</v>
      </c>
      <c r="B18" s="21" t="s">
        <v>2</v>
      </c>
      <c r="C18" s="22" t="s">
        <v>45</v>
      </c>
      <c r="D18" s="22" t="s">
        <v>6</v>
      </c>
      <c r="E18" s="22" t="s">
        <v>7</v>
      </c>
      <c r="F18" s="22" t="s">
        <v>8</v>
      </c>
      <c r="G18" s="23" t="s">
        <v>105</v>
      </c>
      <c r="H18" s="24"/>
      <c r="I18" s="22"/>
    </row>
    <row r="19" spans="1:10" s="21" customFormat="1" ht="28.2" customHeight="1" x14ac:dyDescent="0.3">
      <c r="A19" s="25" t="s">
        <v>95</v>
      </c>
      <c r="B19" s="25" t="s">
        <v>114</v>
      </c>
      <c r="C19" s="31">
        <v>3</v>
      </c>
      <c r="D19" s="44"/>
      <c r="E19" s="44"/>
      <c r="F19" s="31">
        <f>Wasser!$B$1</f>
        <v>26</v>
      </c>
      <c r="G19" s="52"/>
      <c r="H19" s="27">
        <f>Wasser!$C$1</f>
        <v>25</v>
      </c>
      <c r="I19" s="26"/>
      <c r="J19" s="26"/>
    </row>
    <row r="20" spans="1:10" s="21" customFormat="1" ht="28.2" customHeight="1" x14ac:dyDescent="0.3">
      <c r="A20" s="25" t="s">
        <v>96</v>
      </c>
      <c r="B20" s="25" t="s">
        <v>114</v>
      </c>
      <c r="C20" s="31">
        <v>3</v>
      </c>
      <c r="D20" s="44"/>
      <c r="E20" s="44"/>
      <c r="F20" s="31">
        <f>Asche!B1</f>
        <v>17</v>
      </c>
      <c r="G20" s="31">
        <f>Asche!B29</f>
        <v>11</v>
      </c>
      <c r="H20" s="27">
        <f>Asche!$C$1</f>
        <v>16</v>
      </c>
      <c r="I20" s="66">
        <f>Asche!C29</f>
        <v>10</v>
      </c>
      <c r="J20" s="26"/>
    </row>
    <row r="21" spans="1:10" s="21" customFormat="1" ht="28.2" customHeight="1" x14ac:dyDescent="0.3">
      <c r="A21" s="25" t="s">
        <v>108</v>
      </c>
      <c r="B21" s="25" t="s">
        <v>113</v>
      </c>
      <c r="C21" s="31">
        <v>3</v>
      </c>
      <c r="D21" s="44"/>
      <c r="E21" s="44"/>
      <c r="F21" s="31">
        <f>'PH-Wert'!B1</f>
        <v>7</v>
      </c>
      <c r="G21" s="52"/>
      <c r="H21" s="27">
        <f>'PH-Wert'!$C$1</f>
        <v>6</v>
      </c>
      <c r="I21" s="26"/>
      <c r="J21" s="26"/>
    </row>
    <row r="22" spans="1:10" s="21" customFormat="1" ht="28.2" customHeight="1" x14ac:dyDescent="0.3">
      <c r="A22" s="25" t="s">
        <v>156</v>
      </c>
      <c r="B22" s="74" t="s">
        <v>214</v>
      </c>
      <c r="C22" s="31">
        <v>3</v>
      </c>
      <c r="D22" s="44"/>
      <c r="E22" s="44"/>
      <c r="F22" s="31">
        <f>Saeuregrad!$B$1</f>
        <v>8</v>
      </c>
      <c r="G22" s="52"/>
      <c r="H22" s="27">
        <f>Saeuregrad!$C$1</f>
        <v>7</v>
      </c>
      <c r="I22" s="26"/>
      <c r="J22" s="26"/>
    </row>
    <row r="23" spans="1:10" s="21" customFormat="1" ht="28.2" customHeight="1" x14ac:dyDescent="0.3">
      <c r="A23" s="25" t="s">
        <v>110</v>
      </c>
      <c r="B23" s="25" t="s">
        <v>115</v>
      </c>
      <c r="C23" s="31">
        <v>3</v>
      </c>
      <c r="D23" s="44"/>
      <c r="E23" s="44"/>
      <c r="F23" s="31">
        <f>Parameter5!B1</f>
        <v>7</v>
      </c>
      <c r="G23" s="52"/>
      <c r="H23" s="27">
        <f>Parameter5!C1</f>
        <v>6</v>
      </c>
      <c r="I23" s="26"/>
      <c r="J23" s="26"/>
    </row>
    <row r="24" spans="1:10" s="21" customFormat="1" ht="28.2" customHeight="1" x14ac:dyDescent="0.3">
      <c r="A24" s="25" t="s">
        <v>111</v>
      </c>
      <c r="B24" s="25" t="s">
        <v>114</v>
      </c>
      <c r="C24" s="31">
        <v>3</v>
      </c>
      <c r="D24" s="44"/>
      <c r="E24" s="44"/>
      <c r="F24" s="31">
        <f>Coffein!B1</f>
        <v>17</v>
      </c>
      <c r="G24" s="52"/>
      <c r="H24" s="27">
        <f>Coffein!C1</f>
        <v>16</v>
      </c>
      <c r="I24" s="26"/>
      <c r="J24" s="26"/>
    </row>
    <row r="25" spans="1:10" s="21" customFormat="1" ht="45" customHeight="1" x14ac:dyDescent="0.3">
      <c r="A25" s="25" t="s">
        <v>202</v>
      </c>
      <c r="B25" s="25" t="s">
        <v>115</v>
      </c>
      <c r="C25" s="31">
        <v>3</v>
      </c>
      <c r="D25" s="44"/>
      <c r="E25" s="44"/>
      <c r="F25" s="31">
        <f>Chlorgen06!B1</f>
        <v>8</v>
      </c>
      <c r="G25" s="52"/>
      <c r="H25" s="27">
        <f>Chlorgen06!C1</f>
        <v>7</v>
      </c>
    </row>
    <row r="26" spans="1:10" s="21" customFormat="1" ht="45" customHeight="1" x14ac:dyDescent="0.3">
      <c r="A26" s="25" t="s">
        <v>203</v>
      </c>
      <c r="B26" s="25" t="s">
        <v>115</v>
      </c>
      <c r="C26" s="31">
        <v>3</v>
      </c>
      <c r="D26" s="44"/>
      <c r="E26" s="44"/>
      <c r="F26" s="31">
        <f>Chlorogen11!B1</f>
        <v>8</v>
      </c>
      <c r="G26" s="52"/>
      <c r="H26" s="27">
        <f>Chlorogen11!C1</f>
        <v>7</v>
      </c>
    </row>
    <row r="27" spans="1:10" s="21" customFormat="1" ht="28.05" customHeight="1" x14ac:dyDescent="0.3">
      <c r="A27" s="25" t="s">
        <v>112</v>
      </c>
      <c r="B27" s="25" t="s">
        <v>116</v>
      </c>
      <c r="C27" s="31">
        <v>3</v>
      </c>
      <c r="D27" s="44"/>
      <c r="E27" s="44"/>
      <c r="F27" s="31">
        <f>Acrylamid!B1</f>
        <v>21</v>
      </c>
      <c r="G27" s="52"/>
      <c r="H27" s="27">
        <f>Acrylamid!C1</f>
        <v>20</v>
      </c>
    </row>
    <row r="28" spans="1:10" s="21" customFormat="1" ht="28.05" customHeight="1" x14ac:dyDescent="0.3">
      <c r="A28" s="25" t="s">
        <v>216</v>
      </c>
      <c r="B28" s="25" t="s">
        <v>215</v>
      </c>
      <c r="C28" s="31">
        <v>3</v>
      </c>
      <c r="D28" s="44"/>
      <c r="E28" s="44"/>
      <c r="F28" s="31">
        <f>Cafestol!B1</f>
        <v>5</v>
      </c>
      <c r="G28" s="52"/>
      <c r="H28" s="27">
        <f>Cafestol!C1</f>
        <v>4</v>
      </c>
    </row>
    <row r="29" spans="1:10" ht="75" customHeight="1" x14ac:dyDescent="0.25">
      <c r="A29" s="112" t="s">
        <v>217</v>
      </c>
      <c r="B29" s="113"/>
      <c r="C29" s="113"/>
      <c r="D29" s="113"/>
      <c r="E29" s="113"/>
      <c r="F29" s="113"/>
      <c r="G29" s="113"/>
      <c r="H29" s="113"/>
    </row>
    <row r="30" spans="1:10" ht="25.05" customHeight="1" x14ac:dyDescent="0.3">
      <c r="A30" s="16" t="s">
        <v>69</v>
      </c>
    </row>
    <row r="31" spans="1:10" ht="19.05" customHeight="1" x14ac:dyDescent="0.25">
      <c r="A31" s="75" t="s">
        <v>95</v>
      </c>
      <c r="B31" s="100"/>
      <c r="C31" s="100"/>
      <c r="D31" s="100"/>
      <c r="E31" s="100"/>
      <c r="F31" s="100"/>
      <c r="G31" s="100"/>
      <c r="H31" s="100"/>
      <c r="I31" s="19" t="b">
        <f>ISBLANK(VLOOKUP(F19,Wasser!A3:C34,3))</f>
        <v>1</v>
      </c>
    </row>
    <row r="32" spans="1:10" ht="25.05" customHeight="1" x14ac:dyDescent="0.25">
      <c r="A32" s="18" t="str">
        <f>IF(F19=H19,"bitte eingeben:",IF(I31,"","Art der Modifikation:"))</f>
        <v/>
      </c>
      <c r="B32" s="101"/>
      <c r="C32" s="101"/>
      <c r="D32" s="101"/>
      <c r="E32" s="101"/>
      <c r="F32" s="101"/>
      <c r="G32" s="101"/>
      <c r="H32" s="101"/>
      <c r="I32" s="19"/>
    </row>
    <row r="33" spans="1:9" ht="19.05" customHeight="1" x14ac:dyDescent="0.25">
      <c r="A33" s="75" t="s">
        <v>96</v>
      </c>
      <c r="B33" s="100"/>
      <c r="C33" s="100"/>
      <c r="D33" s="100"/>
      <c r="E33" s="100"/>
      <c r="F33" s="100"/>
      <c r="G33" s="100"/>
      <c r="H33" s="100"/>
      <c r="I33" s="19" t="b">
        <f>ISBLANK(VLOOKUP(F20,Asche!A3:C28,3))</f>
        <v>1</v>
      </c>
    </row>
    <row r="34" spans="1:9" ht="19.05" customHeight="1" x14ac:dyDescent="0.25">
      <c r="A34" s="75" t="s">
        <v>106</v>
      </c>
      <c r="B34" s="56"/>
      <c r="C34" s="56"/>
      <c r="D34" s="56"/>
      <c r="E34" s="56"/>
      <c r="F34" s="56"/>
      <c r="G34" s="56"/>
      <c r="H34" s="56"/>
      <c r="I34" s="19"/>
    </row>
    <row r="35" spans="1:9" ht="25.05" customHeight="1" x14ac:dyDescent="0.25">
      <c r="A35" s="18" t="str">
        <f>IF(F20=H20,"bitte eingeben:",IF(I33,"","Art der Modifikation:"))</f>
        <v/>
      </c>
      <c r="B35" s="101"/>
      <c r="C35" s="101"/>
      <c r="D35" s="101"/>
      <c r="E35" s="101"/>
      <c r="F35" s="101"/>
      <c r="G35" s="101"/>
      <c r="H35" s="101"/>
      <c r="I35" s="19"/>
    </row>
    <row r="36" spans="1:9" ht="19.05" customHeight="1" x14ac:dyDescent="0.25">
      <c r="A36" s="75" t="s">
        <v>108</v>
      </c>
      <c r="B36" s="102"/>
      <c r="C36" s="102"/>
      <c r="D36" s="102"/>
      <c r="E36" s="102"/>
      <c r="F36" s="102"/>
      <c r="G36" s="102"/>
      <c r="H36" s="102"/>
      <c r="I36" s="19" t="b">
        <f>ISBLANK(VLOOKUP(F21,'PH-Wert'!A3:C20,3))</f>
        <v>1</v>
      </c>
    </row>
    <row r="37" spans="1:9" ht="25.05" customHeight="1" x14ac:dyDescent="0.25">
      <c r="A37" s="18" t="str">
        <f>IF(F21=H21,"bitte eingeben:",IF(I36,"","Art der Modifikation:"))</f>
        <v/>
      </c>
      <c r="B37" s="101"/>
      <c r="C37" s="101"/>
      <c r="D37" s="101"/>
      <c r="E37" s="101"/>
      <c r="F37" s="101"/>
      <c r="G37" s="101"/>
      <c r="H37" s="101"/>
      <c r="I37" s="19"/>
    </row>
    <row r="38" spans="1:9" ht="19.05" customHeight="1" x14ac:dyDescent="0.25">
      <c r="A38" s="75" t="s">
        <v>109</v>
      </c>
      <c r="B38" s="114"/>
      <c r="C38" s="114"/>
      <c r="D38" s="114"/>
      <c r="E38" s="114"/>
      <c r="F38" s="114"/>
      <c r="G38" s="114"/>
      <c r="H38" s="114"/>
      <c r="I38" s="19" t="b">
        <f>ISBLANK(VLOOKUP(F22,Saeuregrad!A3:C15,3))</f>
        <v>1</v>
      </c>
    </row>
    <row r="39" spans="1:9" ht="25.05" customHeight="1" x14ac:dyDescent="0.25">
      <c r="A39" s="18" t="str">
        <f>IF(F22=H22,"bitte eingeben:",IF(I38,"","Art der Modifikation:"))</f>
        <v/>
      </c>
      <c r="B39" s="103"/>
      <c r="C39" s="103"/>
      <c r="D39" s="103"/>
      <c r="E39" s="103"/>
      <c r="F39" s="103"/>
      <c r="G39" s="103"/>
      <c r="H39" s="103"/>
      <c r="I39" s="19"/>
    </row>
    <row r="40" spans="1:9" ht="19.05" customHeight="1" x14ac:dyDescent="0.25">
      <c r="A40" s="75" t="s">
        <v>110</v>
      </c>
      <c r="B40" s="102"/>
      <c r="C40" s="102"/>
      <c r="D40" s="102"/>
      <c r="E40" s="102"/>
      <c r="F40" s="102"/>
      <c r="G40" s="102"/>
      <c r="H40" s="102"/>
      <c r="I40" s="19" t="b">
        <f>ISBLANK(VLOOKUP(F23,Parameter5!A3:C23,3))</f>
        <v>1</v>
      </c>
    </row>
    <row r="41" spans="1:9" ht="25.05" customHeight="1" x14ac:dyDescent="0.25">
      <c r="A41" s="18" t="str">
        <f>IF(F23=H23,"bitte eingeben:",IF(I40,"","Art der Modifikation:"))</f>
        <v/>
      </c>
      <c r="B41" s="103"/>
      <c r="C41" s="103"/>
      <c r="D41" s="103"/>
      <c r="E41" s="103"/>
      <c r="F41" s="103"/>
      <c r="G41" s="103"/>
      <c r="H41" s="103"/>
      <c r="I41" s="19"/>
    </row>
    <row r="42" spans="1:9" ht="19.05" customHeight="1" x14ac:dyDescent="0.25">
      <c r="A42" s="75" t="s">
        <v>111</v>
      </c>
      <c r="B42" s="102"/>
      <c r="C42" s="102"/>
      <c r="D42" s="102"/>
      <c r="E42" s="102"/>
      <c r="F42" s="102"/>
      <c r="G42" s="102"/>
      <c r="H42" s="102"/>
      <c r="I42" s="19" t="b">
        <f>ISBLANK(VLOOKUP(F24,Coffein!A3:C28,3))</f>
        <v>1</v>
      </c>
    </row>
    <row r="43" spans="1:9" ht="25.05" customHeight="1" x14ac:dyDescent="0.25">
      <c r="A43" s="18" t="str">
        <f>IF(F24=H24,"bitte eingeben:",IF(I42,"","Art der Modifikation:"))</f>
        <v/>
      </c>
      <c r="B43" s="101"/>
      <c r="C43" s="101"/>
      <c r="D43" s="101"/>
      <c r="E43" s="101"/>
      <c r="F43" s="101"/>
      <c r="G43" s="101"/>
      <c r="H43" s="101"/>
      <c r="I43" s="19"/>
    </row>
    <row r="44" spans="1:9" ht="19.05" customHeight="1" x14ac:dyDescent="0.25">
      <c r="A44" s="75" t="s">
        <v>199</v>
      </c>
      <c r="B44" s="102"/>
      <c r="C44" s="102"/>
      <c r="D44" s="102"/>
      <c r="E44" s="102"/>
      <c r="F44" s="102"/>
      <c r="G44" s="102"/>
      <c r="H44" s="102"/>
      <c r="I44" s="19" t="b">
        <f>ISBLANK(VLOOKUP(F25,Chlorgen06!A3:C11,3))</f>
        <v>1</v>
      </c>
    </row>
    <row r="45" spans="1:9" ht="25.05" customHeight="1" x14ac:dyDescent="0.25">
      <c r="A45" s="18" t="str">
        <f>IF(F25=H25,"bitte eingeben:",IF(I44,"","Art der Modifikation:"))</f>
        <v/>
      </c>
      <c r="B45" s="101"/>
      <c r="C45" s="101"/>
      <c r="D45" s="101"/>
      <c r="E45" s="101"/>
      <c r="F45" s="101"/>
      <c r="G45" s="101"/>
      <c r="H45" s="101"/>
    </row>
    <row r="46" spans="1:9" ht="19.05" customHeight="1" x14ac:dyDescent="0.25">
      <c r="A46" s="75" t="s">
        <v>200</v>
      </c>
      <c r="B46" s="104"/>
      <c r="C46" s="104"/>
      <c r="D46" s="104"/>
      <c r="E46" s="104"/>
      <c r="F46" s="104"/>
      <c r="G46" s="104"/>
      <c r="H46" s="104"/>
      <c r="I46" s="19" t="b">
        <f>ISBLANK(VLOOKUP(F26,Chlorogen11!A3:C11,3))</f>
        <v>1</v>
      </c>
    </row>
    <row r="47" spans="1:9" ht="25.05" customHeight="1" x14ac:dyDescent="0.25">
      <c r="A47" s="18" t="str">
        <f>IF(F26=H26,"bitte eingeben:",IF(I46,"","Art der Modifikation:"))</f>
        <v/>
      </c>
      <c r="B47" s="101"/>
      <c r="C47" s="101"/>
      <c r="D47" s="101"/>
      <c r="E47" s="101"/>
      <c r="F47" s="101"/>
      <c r="G47" s="101"/>
      <c r="H47" s="101"/>
    </row>
    <row r="48" spans="1:9" ht="19.2" customHeight="1" x14ac:dyDescent="0.25">
      <c r="A48" s="75" t="s">
        <v>112</v>
      </c>
      <c r="B48" s="102"/>
      <c r="C48" s="102"/>
      <c r="D48" s="102"/>
      <c r="E48" s="102"/>
      <c r="F48" s="102"/>
      <c r="G48" s="102"/>
      <c r="H48" s="102"/>
      <c r="I48" s="19" t="b">
        <f>ISBLANK(VLOOKUP(F27,Acrylamid!A3:C27,3))</f>
        <v>1</v>
      </c>
    </row>
    <row r="49" spans="1:9" ht="25.05" customHeight="1" x14ac:dyDescent="0.25">
      <c r="A49" s="18" t="str">
        <f>IF(F27=H27,"bitte eingeben:",IF(I48,"","Art der Modifikation:"))</f>
        <v/>
      </c>
      <c r="B49" s="101"/>
      <c r="C49" s="101"/>
      <c r="D49" s="101"/>
      <c r="E49" s="101"/>
      <c r="F49" s="101"/>
      <c r="G49" s="101"/>
      <c r="H49" s="101"/>
      <c r="I49" s="19"/>
    </row>
    <row r="50" spans="1:9" ht="15.6" x14ac:dyDescent="0.25">
      <c r="A50" s="75" t="s">
        <v>216</v>
      </c>
      <c r="B50" s="102"/>
      <c r="C50" s="102"/>
      <c r="D50" s="102"/>
      <c r="E50" s="102"/>
      <c r="F50" s="102"/>
      <c r="G50" s="102"/>
      <c r="H50" s="102"/>
      <c r="I50" s="19" t="b">
        <f>ISBLANK(VLOOKUP(F28,Cafestol!A3:C7,3))</f>
        <v>1</v>
      </c>
    </row>
    <row r="51" spans="1:9" ht="25.05" customHeight="1" x14ac:dyDescent="0.25">
      <c r="A51" s="18" t="str">
        <f>IF(F28=H28,"bitte eingeben:",IF(I50,"","Art der Modifikation:"))</f>
        <v/>
      </c>
      <c r="B51" s="101"/>
      <c r="C51" s="101"/>
      <c r="D51" s="101"/>
      <c r="E51" s="101"/>
      <c r="F51" s="101"/>
      <c r="G51" s="101"/>
      <c r="H51" s="101"/>
      <c r="I51" s="19"/>
    </row>
  </sheetData>
  <sheetProtection algorithmName="SHA-512" hashValue="2yfeCMoFec5I1KBrsMUv20g657FsNq7mReEW5FOOx00UJOjQi8oq62ob8LPHQjPMzaWjORud+0uyr7PCkdNzhA==" saltValue="cfEpR4jsYC+0qqqr4ioPOQ==" spinCount="100000" sheet="1" objects="1" scenarios="1"/>
  <mergeCells count="34">
    <mergeCell ref="B50:H50"/>
    <mergeCell ref="B51:H51"/>
    <mergeCell ref="A29:H29"/>
    <mergeCell ref="B35:H35"/>
    <mergeCell ref="B40:H40"/>
    <mergeCell ref="B33:H33"/>
    <mergeCell ref="B49:H49"/>
    <mergeCell ref="B32:H32"/>
    <mergeCell ref="B36:H36"/>
    <mergeCell ref="B38:H38"/>
    <mergeCell ref="E3:F3"/>
    <mergeCell ref="A7:G7"/>
    <mergeCell ref="A11:G11"/>
    <mergeCell ref="A12:G12"/>
    <mergeCell ref="A8:G8"/>
    <mergeCell ref="A9:G9"/>
    <mergeCell ref="A10:G10"/>
    <mergeCell ref="B4:C4"/>
    <mergeCell ref="A13:G13"/>
    <mergeCell ref="B31:H31"/>
    <mergeCell ref="B47:H47"/>
    <mergeCell ref="B48:H48"/>
    <mergeCell ref="B45:H45"/>
    <mergeCell ref="B43:H43"/>
    <mergeCell ref="B42:H42"/>
    <mergeCell ref="B41:H41"/>
    <mergeCell ref="B37:H37"/>
    <mergeCell ref="B39:H39"/>
    <mergeCell ref="B46:H46"/>
    <mergeCell ref="A14:G14"/>
    <mergeCell ref="B44:H44"/>
    <mergeCell ref="A15:F15"/>
    <mergeCell ref="A16:G16"/>
    <mergeCell ref="A17:G17"/>
  </mergeCells>
  <phoneticPr fontId="0" type="noConversion"/>
  <conditionalFormatting sqref="H19:H20 H23:H24">
    <cfRule type="cellIs" dxfId="31" priority="8" stopIfTrue="1" operator="equal">
      <formula>6</formula>
    </cfRule>
  </conditionalFormatting>
  <conditionalFormatting sqref="J19:J24">
    <cfRule type="cellIs" dxfId="30" priority="9" stopIfTrue="1" operator="equal">
      <formula>15</formula>
    </cfRule>
  </conditionalFormatting>
  <conditionalFormatting sqref="I19:I24">
    <cfRule type="cellIs" dxfId="29" priority="10" stopIfTrue="1" operator="equal">
      <formula>11</formula>
    </cfRule>
  </conditionalFormatting>
  <conditionalFormatting sqref="B36:H36">
    <cfRule type="expression" dxfId="28" priority="11" stopIfTrue="1">
      <formula>$H$19-5=0</formula>
    </cfRule>
  </conditionalFormatting>
  <conditionalFormatting sqref="B38:H38">
    <cfRule type="expression" dxfId="27" priority="12" stopIfTrue="1">
      <formula>$I$19-3=0</formula>
    </cfRule>
  </conditionalFormatting>
  <conditionalFormatting sqref="B40:H40">
    <cfRule type="expression" dxfId="26" priority="13" stopIfTrue="1">
      <formula>$I$19-10=0</formula>
    </cfRule>
  </conditionalFormatting>
  <conditionalFormatting sqref="B42:H42 B44:H44 B48:H48">
    <cfRule type="expression" dxfId="25" priority="14" stopIfTrue="1">
      <formula>$J$19-14=0</formula>
    </cfRule>
  </conditionalFormatting>
  <conditionalFormatting sqref="G19 G21:G25 G27">
    <cfRule type="cellIs" dxfId="24" priority="15" stopIfTrue="1" operator="equal">
      <formula>10</formula>
    </cfRule>
  </conditionalFormatting>
  <conditionalFormatting sqref="F19">
    <cfRule type="expression" dxfId="23" priority="16" stopIfTrue="1">
      <formula>$F$19-$H$19=1</formula>
    </cfRule>
  </conditionalFormatting>
  <conditionalFormatting sqref="F21">
    <cfRule type="expression" dxfId="22" priority="17" stopIfTrue="1">
      <formula>$F$21-$H$21=1</formula>
    </cfRule>
  </conditionalFormatting>
  <conditionalFormatting sqref="F22">
    <cfRule type="expression" dxfId="21" priority="18" stopIfTrue="1">
      <formula>$F$22-$H$22=1</formula>
    </cfRule>
  </conditionalFormatting>
  <conditionalFormatting sqref="F23">
    <cfRule type="expression" dxfId="20" priority="19" stopIfTrue="1">
      <formula>$F$23-$H$23=1</formula>
    </cfRule>
  </conditionalFormatting>
  <conditionalFormatting sqref="F24">
    <cfRule type="expression" dxfId="19" priority="20" stopIfTrue="1">
      <formula>$F$24-$H$24=1</formula>
    </cfRule>
  </conditionalFormatting>
  <conditionalFormatting sqref="F27">
    <cfRule type="expression" dxfId="18" priority="21" stopIfTrue="1">
      <formula>$F$27-$H$27=1</formula>
    </cfRule>
  </conditionalFormatting>
  <conditionalFormatting sqref="F25">
    <cfRule type="expression" dxfId="17" priority="22" stopIfTrue="1">
      <formula>$F$25-$H$25=1</formula>
    </cfRule>
  </conditionalFormatting>
  <conditionalFormatting sqref="B32:H32">
    <cfRule type="expression" dxfId="16" priority="23" stopIfTrue="1">
      <formula>OR($F$19-$H$19=0,NOT(I31))</formula>
    </cfRule>
  </conditionalFormatting>
  <conditionalFormatting sqref="B35:H35">
    <cfRule type="expression" dxfId="15" priority="24" stopIfTrue="1">
      <formula>OR($F$20-$H$20=0,NOT(I33))</formula>
    </cfRule>
  </conditionalFormatting>
  <conditionalFormatting sqref="B37:H37">
    <cfRule type="expression" dxfId="14" priority="25" stopIfTrue="1">
      <formula>OR($F$21-$H$21=0,NOT(I36))</formula>
    </cfRule>
  </conditionalFormatting>
  <conditionalFormatting sqref="B39:H39">
    <cfRule type="expression" dxfId="13" priority="26" stopIfTrue="1">
      <formula>OR($F$22-$H$22=0,NOT(I38))</formula>
    </cfRule>
  </conditionalFormatting>
  <conditionalFormatting sqref="B41:H41">
    <cfRule type="expression" dxfId="12" priority="27" stopIfTrue="1">
      <formula>OR($F$23-$H$23=0,NOT(I40))</formula>
    </cfRule>
  </conditionalFormatting>
  <conditionalFormatting sqref="B43:H43">
    <cfRule type="expression" dxfId="11" priority="28" stopIfTrue="1">
      <formula>OR($F$24-$H$24=0,NOT(I42))</formula>
    </cfRule>
  </conditionalFormatting>
  <conditionalFormatting sqref="B47:H47">
    <cfRule type="expression" dxfId="10" priority="29" stopIfTrue="1">
      <formula>OR($F$26-$H$26=0,NOT(I46))</formula>
    </cfRule>
  </conditionalFormatting>
  <conditionalFormatting sqref="B49:H49">
    <cfRule type="expression" dxfId="9" priority="30" stopIfTrue="1">
      <formula>OR($F$27-$H$27=0,NOT(I48))</formula>
    </cfRule>
  </conditionalFormatting>
  <conditionalFormatting sqref="F20">
    <cfRule type="expression" dxfId="8" priority="32" stopIfTrue="1">
      <formula>$F$20-$H$20=1</formula>
    </cfRule>
  </conditionalFormatting>
  <conditionalFormatting sqref="G20">
    <cfRule type="expression" dxfId="7" priority="33" stopIfTrue="1">
      <formula>$G$20-$I$20=1</formula>
    </cfRule>
  </conditionalFormatting>
  <conditionalFormatting sqref="G26">
    <cfRule type="cellIs" dxfId="6" priority="6" stopIfTrue="1" operator="equal">
      <formula>10</formula>
    </cfRule>
  </conditionalFormatting>
  <conditionalFormatting sqref="F26">
    <cfRule type="expression" dxfId="5" priority="7" stopIfTrue="1">
      <formula>$F$26-$H$26=1</formula>
    </cfRule>
  </conditionalFormatting>
  <conditionalFormatting sqref="B45:H45">
    <cfRule type="expression" dxfId="4" priority="5" stopIfTrue="1">
      <formula>OR($F$25-$H$25=0,NOT(I44))</formula>
    </cfRule>
  </conditionalFormatting>
  <conditionalFormatting sqref="G28">
    <cfRule type="cellIs" dxfId="3" priority="3" stopIfTrue="1" operator="equal">
      <formula>10</formula>
    </cfRule>
  </conditionalFormatting>
  <conditionalFormatting sqref="F28">
    <cfRule type="expression" dxfId="2" priority="4" stopIfTrue="1">
      <formula>$F$27-$H$27=1</formula>
    </cfRule>
  </conditionalFormatting>
  <conditionalFormatting sqref="B50:H50">
    <cfRule type="expression" dxfId="1" priority="1" stopIfTrue="1">
      <formula>$J$19-14=0</formula>
    </cfRule>
  </conditionalFormatting>
  <conditionalFormatting sqref="B51:H51">
    <cfRule type="expression" dxfId="0" priority="2" stopIfTrue="1">
      <formula>OR($F$28-$H$28=0,NOT(I50))</formula>
    </cfRule>
  </conditionalFormatting>
  <hyperlinks>
    <hyperlink ref="B4" r:id="rId1" xr:uid="{00000000-0004-0000-0800-000000000000}"/>
  </hyperlinks>
  <pageMargins left="0.59055118110236227" right="0.59055118110236227" top="0.70866141732283472" bottom="0.70866141732283472" header="0.39370078740157483" footer="0.39370078740157483"/>
  <pageSetup paperSize="9" fitToHeight="3"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7" max="7" man="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7620</xdr:colOff>
                    <xdr:row>30</xdr:row>
                    <xdr:rowOff>0</xdr:rowOff>
                  </from>
                  <to>
                    <xdr:col>6</xdr:col>
                    <xdr:colOff>967740</xdr:colOff>
                    <xdr:row>30</xdr:row>
                    <xdr:rowOff>213360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22860</xdr:colOff>
                    <xdr:row>32</xdr:row>
                    <xdr:rowOff>30480</xdr:rowOff>
                  </from>
                  <to>
                    <xdr:col>7</xdr:col>
                    <xdr:colOff>0</xdr:colOff>
                    <xdr:row>32</xdr:row>
                    <xdr:rowOff>236220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22860</xdr:colOff>
                    <xdr:row>35</xdr:row>
                    <xdr:rowOff>30480</xdr:rowOff>
                  </from>
                  <to>
                    <xdr:col>7</xdr:col>
                    <xdr:colOff>0</xdr:colOff>
                    <xdr:row>35</xdr:row>
                    <xdr:rowOff>236220</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22860</xdr:colOff>
                    <xdr:row>37</xdr:row>
                    <xdr:rowOff>30480</xdr:rowOff>
                  </from>
                  <to>
                    <xdr:col>7</xdr:col>
                    <xdr:colOff>0</xdr:colOff>
                    <xdr:row>37</xdr:row>
                    <xdr:rowOff>236220</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22860</xdr:colOff>
                    <xdr:row>39</xdr:row>
                    <xdr:rowOff>30480</xdr:rowOff>
                  </from>
                  <to>
                    <xdr:col>7</xdr:col>
                    <xdr:colOff>0</xdr:colOff>
                    <xdr:row>39</xdr:row>
                    <xdr:rowOff>236220</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22860</xdr:colOff>
                    <xdr:row>41</xdr:row>
                    <xdr:rowOff>30480</xdr:rowOff>
                  </from>
                  <to>
                    <xdr:col>7</xdr:col>
                    <xdr:colOff>0</xdr:colOff>
                    <xdr:row>41</xdr:row>
                    <xdr:rowOff>220980</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22860</xdr:colOff>
                    <xdr:row>43</xdr:row>
                    <xdr:rowOff>30480</xdr:rowOff>
                  </from>
                  <to>
                    <xdr:col>7</xdr:col>
                    <xdr:colOff>0</xdr:colOff>
                    <xdr:row>43</xdr:row>
                    <xdr:rowOff>220980</xdr:rowOff>
                  </to>
                </anchor>
              </controlPr>
            </control>
          </mc:Choice>
        </mc:AlternateContent>
        <mc:AlternateContent xmlns:mc="http://schemas.openxmlformats.org/markup-compatibility/2006">
          <mc:Choice Requires="x14">
            <control shapeId="2107" r:id="rId12" name="Drop Down 59">
              <controlPr locked="0" defaultSize="0" autoLine="0" autoPict="0">
                <anchor moveWithCells="1">
                  <from>
                    <xdr:col>1</xdr:col>
                    <xdr:colOff>22860</xdr:colOff>
                    <xdr:row>47</xdr:row>
                    <xdr:rowOff>30480</xdr:rowOff>
                  </from>
                  <to>
                    <xdr:col>7</xdr:col>
                    <xdr:colOff>0</xdr:colOff>
                    <xdr:row>47</xdr:row>
                    <xdr:rowOff>220980</xdr:rowOff>
                  </to>
                </anchor>
              </controlPr>
            </control>
          </mc:Choice>
        </mc:AlternateContent>
        <mc:AlternateContent xmlns:mc="http://schemas.openxmlformats.org/markup-compatibility/2006">
          <mc:Choice Requires="x14">
            <control shapeId="2119" r:id="rId13" name="Drop Down 71">
              <controlPr locked="0" defaultSize="0" autoLine="0" autoPict="0">
                <anchor moveWithCells="1">
                  <from>
                    <xdr:col>6</xdr:col>
                    <xdr:colOff>22860</xdr:colOff>
                    <xdr:row>14</xdr:row>
                    <xdr:rowOff>129540</xdr:rowOff>
                  </from>
                  <to>
                    <xdr:col>6</xdr:col>
                    <xdr:colOff>861060</xdr:colOff>
                    <xdr:row>14</xdr:row>
                    <xdr:rowOff>403860</xdr:rowOff>
                  </to>
                </anchor>
              </controlPr>
            </control>
          </mc:Choice>
        </mc:AlternateContent>
        <mc:AlternateContent xmlns:mc="http://schemas.openxmlformats.org/markup-compatibility/2006">
          <mc:Choice Requires="x14">
            <control shapeId="2121" r:id="rId14" name="Drop Down 73">
              <controlPr locked="0" defaultSize="0" autoLine="0" autoPict="0">
                <anchor moveWithCells="1">
                  <from>
                    <xdr:col>1</xdr:col>
                    <xdr:colOff>22860</xdr:colOff>
                    <xdr:row>33</xdr:row>
                    <xdr:rowOff>30480</xdr:rowOff>
                  </from>
                  <to>
                    <xdr:col>7</xdr:col>
                    <xdr:colOff>0</xdr:colOff>
                    <xdr:row>33</xdr:row>
                    <xdr:rowOff>236220</xdr:rowOff>
                  </to>
                </anchor>
              </controlPr>
            </control>
          </mc:Choice>
        </mc:AlternateContent>
        <mc:AlternateContent xmlns:mc="http://schemas.openxmlformats.org/markup-compatibility/2006">
          <mc:Choice Requires="x14">
            <control shapeId="2124" r:id="rId15" name="Drop Down 76">
              <controlPr locked="0" defaultSize="0" autoLine="0" autoPict="0">
                <anchor moveWithCells="1">
                  <from>
                    <xdr:col>1</xdr:col>
                    <xdr:colOff>22860</xdr:colOff>
                    <xdr:row>45</xdr:row>
                    <xdr:rowOff>30480</xdr:rowOff>
                  </from>
                  <to>
                    <xdr:col>7</xdr:col>
                    <xdr:colOff>0</xdr:colOff>
                    <xdr:row>45</xdr:row>
                    <xdr:rowOff>220980</xdr:rowOff>
                  </to>
                </anchor>
              </controlPr>
            </control>
          </mc:Choice>
        </mc:AlternateContent>
        <mc:AlternateContent xmlns:mc="http://schemas.openxmlformats.org/markup-compatibility/2006">
          <mc:Choice Requires="x14">
            <control shapeId="2125" r:id="rId16" name="Drop Down 77">
              <controlPr locked="0" defaultSize="0" autoLine="0" autoPict="0">
                <anchor moveWithCells="1">
                  <from>
                    <xdr:col>1</xdr:col>
                    <xdr:colOff>22860</xdr:colOff>
                    <xdr:row>49</xdr:row>
                    <xdr:rowOff>30480</xdr:rowOff>
                  </from>
                  <to>
                    <xdr:col>7</xdr:col>
                    <xdr:colOff>0</xdr:colOff>
                    <xdr:row>50</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9</vt:i4>
      </vt:variant>
    </vt:vector>
  </HeadingPairs>
  <TitlesOfParts>
    <vt:vector size="29" baseType="lpstr">
      <vt:lpstr>Hints1</vt:lpstr>
      <vt:lpstr>Reporting</vt:lpstr>
      <vt:lpstr>Hinweise1</vt:lpstr>
      <vt:lpstr>Hinweise2</vt:lpstr>
      <vt:lpstr>Hinweise3</vt:lpstr>
      <vt:lpstr>Ergebnisangabe</vt:lpstr>
      <vt:lpstr>Kontakt</vt:lpstr>
      <vt:lpstr>Teilnehmerdaten</vt:lpstr>
      <vt:lpstr>Ergebnisse</vt:lpstr>
      <vt:lpstr>Mitteilungen</vt:lpstr>
      <vt:lpstr>Wasser</vt:lpstr>
      <vt:lpstr>Asche</vt:lpstr>
      <vt:lpstr>PH-Wert</vt:lpstr>
      <vt:lpstr>Saeuregrad</vt:lpstr>
      <vt:lpstr>Parameter5</vt:lpstr>
      <vt:lpstr>Coffein</vt:lpstr>
      <vt:lpstr>Chlorgen06</vt:lpstr>
      <vt:lpstr>Chlorogen11</vt:lpstr>
      <vt:lpstr>Acrylamid</vt:lpstr>
      <vt:lpstr>Cafestol</vt:lpstr>
      <vt:lpstr>Hinweise3!_ftn1</vt:lpstr>
      <vt:lpstr>Hints1!_ftnref1</vt:lpstr>
      <vt:lpstr>Hinweise1!_ftnref1</vt:lpstr>
      <vt:lpstr>Ergebnisse!Druckbereich</vt:lpstr>
      <vt:lpstr>Hinweise1!Druckbereich</vt:lpstr>
      <vt:lpstr>Hinweise2!Druckbereich</vt:lpstr>
      <vt:lpstr>Ergebnisangabe!OLE_LINK1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2020-10-04T07:40:16Z</cp:lastPrinted>
  <dcterms:created xsi:type="dcterms:W3CDTF">2005-02-14T18:41:01Z</dcterms:created>
  <dcterms:modified xsi:type="dcterms:W3CDTF">2022-09-25T16:58:52Z</dcterms:modified>
</cp:coreProperties>
</file>