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DieseArbeitsmappe"/>
  <mc:AlternateContent xmlns:mc="http://schemas.openxmlformats.org/markup-compatibility/2006">
    <mc:Choice Requires="x15">
      <x15ac:absPath xmlns:x15ac="http://schemas.microsoft.com/office/spreadsheetml/2010/11/ac" url="C:\Daten\internet\html\xls\2022\"/>
    </mc:Choice>
  </mc:AlternateContent>
  <xr:revisionPtr revIDLastSave="0" documentId="8_{8FA2542E-664E-41AB-BEF8-6BC96E22E1DA}" xr6:coauthVersionLast="47" xr6:coauthVersionMax="47" xr10:uidLastSave="{00000000-0000-0000-0000-000000000000}"/>
  <workbookProtection workbookAlgorithmName="SHA-512" workbookHashValue="LsM+0OkAFx7W4z5jvDWOtSlGwPIEbkyOwZPyCiWgxYcxCteCdZUecqzfrQm9W/9h06NHql8kiEG56g1F3Q/SJA==" workbookSaltValue="eWG8dQhYwjTgEO4q/WecDA==" workbookSpinCount="100000" lockStructure="1"/>
  <bookViews>
    <workbookView xWindow="-108" yWindow="-108" windowWidth="30936" windowHeight="16896" activeTab="6" xr2:uid="{00000000-000D-0000-FFFF-FFFF00000000}"/>
  </bookViews>
  <sheets>
    <sheet name="Hints1" sheetId="48" r:id="rId1"/>
    <sheet name="Reporting" sheetId="49" r:id="rId2"/>
    <sheet name="Hinweise1" sheetId="50" r:id="rId3"/>
    <sheet name="Hinweise2" sheetId="51" r:id="rId4"/>
    <sheet name="Hinweise3" sheetId="52" r:id="rId5"/>
    <sheet name="Ergebnisangabe" sheetId="56" r:id="rId6"/>
    <sheet name="Kontakt" sheetId="54" r:id="rId7"/>
    <sheet name="Teilnehmerdaten" sheetId="17" state="hidden" r:id="rId8"/>
    <sheet name="Ergebnisse" sheetId="5" r:id="rId9"/>
    <sheet name="Mitteilungen" sheetId="15" r:id="rId10"/>
    <sheet name="Milchsre" sheetId="57" state="hidden" r:id="rId11"/>
    <sheet name="Parameter1" sheetId="18" state="hidden" r:id="rId12"/>
    <sheet name="Parameter2" sheetId="21" state="hidden" r:id="rId13"/>
    <sheet name="Parameter3" sheetId="22" state="hidden" r:id="rId14"/>
    <sheet name="Parameter4" sheetId="23" state="hidden" r:id="rId15"/>
    <sheet name="Parameter5" sheetId="24" state="hidden" r:id="rId16"/>
    <sheet name="Parameter6" sheetId="25" state="hidden" r:id="rId17"/>
    <sheet name="Parameter7" sheetId="26" state="hidden" r:id="rId18"/>
    <sheet name="Parameter8" sheetId="27" state="hidden" r:id="rId19"/>
    <sheet name="Bittereinheiten" sheetId="47" state="hidden" r:id="rId20"/>
    <sheet name="Diacetyl" sheetId="55" state="hidden" r:id="rId21"/>
  </sheets>
  <externalReferences>
    <externalReference r:id="rId22"/>
    <externalReference r:id="rId23"/>
    <externalReference r:id="rId24"/>
  </externalReferences>
  <definedNames>
    <definedName name="_ftn1" localSheetId="0">Hints1!#REF!</definedName>
    <definedName name="_ftn1" localSheetId="2">Hinweise1!#REF!</definedName>
    <definedName name="_ftn1" localSheetId="4">Hinweise3!$A$3</definedName>
    <definedName name="_ftnref1" localSheetId="0">Hints1!$A$3</definedName>
    <definedName name="_ftnref1" localSheetId="2">Hinweise1!$A$2</definedName>
    <definedName name="_ftnref1" localSheetId="4">Hinweise3!#REF!</definedName>
    <definedName name="Daten" localSheetId="10">#REF!</definedName>
    <definedName name="Daten">#REF!</definedName>
    <definedName name="_xlnm.Print_Area" localSheetId="8">Ergebnisse!$A$1:$H$63</definedName>
    <definedName name="_xlnm.Print_Area" localSheetId="2">Hinweise1!$A$1:$C$18</definedName>
    <definedName name="_xlnm.Print_Area" localSheetId="3">Hinweise2!$A$1:$C$8</definedName>
    <definedName name="MBlei" localSheetId="10">#REF!</definedName>
    <definedName name="MBlei">#REF!</definedName>
    <definedName name="OLE_LINK1" localSheetId="5">Ergebnisangabe!$A$20</definedName>
    <definedName name="OLE_LINK1" localSheetId="1">Reporting!$A$14</definedName>
    <definedName name="OLE_LINK2" localSheetId="1">Reporting!$J$7</definedName>
    <definedName name="Parameter2" localSheetId="5">#REF!</definedName>
    <definedName name="Parameter2" localSheetId="6">#REF!</definedName>
    <definedName name="Parameter2">Parameter2!$B$5:$B$22</definedName>
    <definedName name="Parameter2alt" localSheetId="10">#REF!</definedName>
    <definedName name="Parameter2alt">#REF!</definedName>
    <definedName name="test" localSheetId="5">[1]Parameter2!$B$3:$B$18</definedName>
    <definedName name="test" localSheetId="4">[2]Parameter2!$B$3:$B$18</definedName>
    <definedName name="test" localSheetId="6">[2]Parameter2!$B$3:$B$18</definedName>
    <definedName name="test" localSheetId="10">[2]Parameter2!$B$3:$B$18</definedName>
    <definedName name="test" localSheetId="1">[1]Parameter2!$B$3:$B$18</definedName>
    <definedName name="test">[1]Parameter2!$B$3:$B$18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17" l="1"/>
  <c r="B10" i="17"/>
  <c r="B22" i="17"/>
  <c r="C22" i="17"/>
  <c r="B23" i="17"/>
  <c r="C23" i="17"/>
  <c r="H32" i="5" l="1"/>
  <c r="H31" i="5"/>
  <c r="F32" i="5"/>
  <c r="I62" i="5" s="1"/>
  <c r="F31" i="5"/>
  <c r="C1" i="57"/>
  <c r="A63" i="5" l="1"/>
  <c r="I60" i="5"/>
  <c r="A61" i="5" s="1"/>
  <c r="A13" i="5"/>
  <c r="F5" i="5"/>
  <c r="F4" i="5"/>
  <c r="A56" i="5"/>
  <c r="F33" i="5"/>
  <c r="I56" i="5" s="1"/>
  <c r="B4" i="17"/>
  <c r="C1" i="55"/>
  <c r="H33" i="5" s="1"/>
  <c r="A14" i="5"/>
  <c r="F22" i="5"/>
  <c r="I36" i="5"/>
  <c r="F23" i="5"/>
  <c r="I38" i="5" s="1"/>
  <c r="F24" i="5"/>
  <c r="I40" i="5" s="1"/>
  <c r="F25" i="5"/>
  <c r="I42" i="5" s="1"/>
  <c r="F26" i="5"/>
  <c r="I44" i="5" s="1"/>
  <c r="F27" i="5"/>
  <c r="I46" i="5" s="1"/>
  <c r="F28" i="5"/>
  <c r="I48" i="5" s="1"/>
  <c r="F29" i="5"/>
  <c r="I50" i="5" s="1"/>
  <c r="F30" i="5"/>
  <c r="I54" i="5" s="1"/>
  <c r="A36" i="5"/>
  <c r="A38" i="5"/>
  <c r="A40" i="5"/>
  <c r="A42" i="5"/>
  <c r="A44" i="5"/>
  <c r="A46" i="5"/>
  <c r="A48" i="5"/>
  <c r="A50" i="5"/>
  <c r="A54" i="5"/>
  <c r="B16" i="54"/>
  <c r="B17" i="54"/>
  <c r="B18" i="54"/>
  <c r="B19" i="54"/>
  <c r="H1" i="15"/>
  <c r="A1" i="18"/>
  <c r="C1" i="18"/>
  <c r="H22" i="5" s="1"/>
  <c r="A1" i="21"/>
  <c r="C1" i="21"/>
  <c r="H23" i="5" s="1"/>
  <c r="A1" i="22"/>
  <c r="C1" i="22"/>
  <c r="H24" i="5" s="1"/>
  <c r="A1" i="23"/>
  <c r="C1" i="23"/>
  <c r="H25" i="5" s="1"/>
  <c r="A1" i="24"/>
  <c r="C1" i="24"/>
  <c r="H26" i="5" s="1"/>
  <c r="A1" i="25"/>
  <c r="C1" i="25"/>
  <c r="H27" i="5" s="1"/>
  <c r="A1" i="26"/>
  <c r="C1" i="26"/>
  <c r="H28" i="5" s="1"/>
  <c r="A1" i="27"/>
  <c r="C1" i="27"/>
  <c r="H29" i="5" s="1"/>
  <c r="A1" i="47"/>
  <c r="C1" i="47"/>
  <c r="H30" i="5" s="1"/>
  <c r="B1" i="17"/>
  <c r="B2" i="17"/>
  <c r="D5" i="17"/>
  <c r="D8" i="17" s="1"/>
  <c r="B5" i="17" s="1"/>
  <c r="B6" i="17"/>
  <c r="B7" i="17"/>
  <c r="B13" i="17"/>
  <c r="C13" i="17"/>
  <c r="B14" i="17"/>
  <c r="C14" i="17"/>
  <c r="B15" i="17"/>
  <c r="C15" i="17"/>
  <c r="B16" i="17"/>
  <c r="C16" i="17"/>
  <c r="B17" i="17"/>
  <c r="C17" i="17"/>
  <c r="B18" i="17"/>
  <c r="C18" i="17"/>
  <c r="B19" i="17"/>
  <c r="C19" i="17"/>
  <c r="B20" i="17"/>
  <c r="C20" i="17"/>
  <c r="B21" i="17"/>
  <c r="C21" i="17"/>
  <c r="A57" i="5" l="1"/>
  <c r="A43" i="5"/>
  <c r="A55" i="5"/>
  <c r="A39" i="5"/>
  <c r="A37" i="5"/>
  <c r="A45" i="5"/>
  <c r="A41" i="5"/>
  <c r="A51" i="5"/>
  <c r="A49" i="5"/>
  <c r="A4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2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6" authorId="0" shapeId="0" xr:uid="{00000000-0006-0000-0800-000003000000}">
      <text>
        <r>
          <rPr>
            <sz val="8"/>
            <color indexed="81"/>
            <rFont val="Tahoma"/>
            <family val="2"/>
          </rPr>
          <t xml:space="preserve">Falls Sie nach einer </t>
        </r>
        <r>
          <rPr>
            <b/>
            <sz val="8"/>
            <color indexed="81"/>
            <rFont val="Tahoma"/>
            <family val="2"/>
          </rPr>
          <t>erfolgreichen</t>
        </r>
        <r>
          <rPr>
            <sz val="8"/>
            <color indexed="81"/>
            <rFont val="Tahoma"/>
            <family val="2"/>
          </rPr>
          <t xml:space="preserve"> Übermittlung Ihrer Ergebnisse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D21" authorId="0" shapeId="0" xr:uid="{00000000-0006-0000-0800-000004000000}">
      <text>
        <r>
          <rPr>
            <b/>
            <sz val="8"/>
            <color indexed="81"/>
            <rFont val="Tahoma"/>
            <family val="2"/>
          </rPr>
          <t>LVU:</t>
        </r>
        <r>
          <rPr>
            <sz val="8"/>
            <color indexed="81"/>
            <rFont val="Tahoma"/>
            <family val="2"/>
          </rPr>
          <t xml:space="preserve">
Tragen Sie in der ersten Spalte das Ergebnis des ersten Analysengangs ein</t>
        </r>
      </text>
    </comment>
    <comment ref="E21" authorId="0" shapeId="0" xr:uid="{00000000-0006-0000-0800-000005000000}">
      <text>
        <r>
          <rPr>
            <b/>
            <sz val="8"/>
            <color indexed="81"/>
            <rFont val="Tahoma"/>
            <family val="2"/>
          </rPr>
          <t>LVU:</t>
        </r>
        <r>
          <rPr>
            <sz val="8"/>
            <color indexed="81"/>
            <rFont val="Tahoma"/>
            <family val="2"/>
          </rPr>
          <t xml:space="preserve">
Tragen Sie in der zweiten Spalte das Ergebnis des zweiten Analysengangs ein</t>
        </r>
      </text>
    </comment>
  </commentList>
</comments>
</file>

<file path=xl/sharedStrings.xml><?xml version="1.0" encoding="utf-8"?>
<sst xmlns="http://schemas.openxmlformats.org/spreadsheetml/2006/main" count="345" uniqueCount="237">
  <si>
    <t>Parameter</t>
  </si>
  <si>
    <t>Einheit</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</si>
  <si>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</si>
  <si>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</si>
  <si>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</si>
  <si>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</si>
  <si>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</si>
  <si>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</si>
  <si>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</si>
  <si>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</si>
  <si>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</si>
  <si>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</si>
  <si>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</si>
  <si>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</si>
  <si>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</si>
  <si>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</si>
  <si>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</si>
  <si>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</si>
  <si>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</si>
  <si>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Da Ihre eMail automatisch weiterverarbeitet wird, dürfen nur in der Exceltabelle
Kommentare oder Hinweise zu den Proben und durchgeführten Untersuchungen enthalten sein. Außerdem darf Ihre eMail nur eine einzige Anlage enthalten. Sie erhalten automatisch eine Benachrichtigung über den Eingang Ihrer Ergebnisse.</t>
  </si>
  <si>
    <r>
      <t>Beispiele zur Ergebnisangabe:</t>
    </r>
    <r>
      <rPr>
        <sz val="12"/>
        <rFont val="Times New Roman"/>
        <family val="1"/>
      </rPr>
      <t xml:space="preserve">
In einer Probe wurde der Gehalt von Mangan bestimmt. Es werden folgende rechnerischen Gehalte ermittelt:</t>
    </r>
  </si>
  <si>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</si>
  <si>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</si>
  <si>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</si>
  <si>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</si>
  <si>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</si>
  <si>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</si>
  <si>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</si>
  <si>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</si>
  <si>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Ihre Daten werden von uns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</si>
  <si>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Parameter 4</t>
  </si>
  <si>
    <t>Parameter 5</t>
  </si>
  <si>
    <t>Parameter 6</t>
  </si>
  <si>
    <t>Parameter 7</t>
  </si>
  <si>
    <t>Parameter 8</t>
  </si>
  <si>
    <t>Methode</t>
  </si>
  <si>
    <t>Bezeichnung des Analysenverfahrens</t>
  </si>
  <si>
    <t>Anzahl</t>
  </si>
  <si>
    <t>Modifikation</t>
  </si>
  <si>
    <t>x</t>
  </si>
  <si>
    <t>Beispielhafter Wert [mg/kg]</t>
  </si>
  <si>
    <t>Die ausgefüllte Exceltabelle muss per eMail als Anlage bis spätestens zur Deadline an eine der beiden Adressen ergebnisse@lvus.de oder results@lvus.de gesendet werden. Bitte beachten Sie, dass Ihre eMail nur die Exceltabelle als Anlage enthalten darf. Ausser Ihrem Absender soll die eigentliche eMail keine weiteren Daten oder Texte enthalten, da alle an die Adressen  ergebnisse@lvus.de oder results@lvus.de gesendeten eMails automatisch ausgelesen werden.</t>
  </si>
  <si>
    <t>pH-Wert</t>
  </si>
  <si>
    <t>ohne</t>
  </si>
  <si>
    <t>Teilnahmen</t>
  </si>
  <si>
    <t>Teilnahme</t>
  </si>
  <si>
    <t>Potentiometrisch</t>
  </si>
  <si>
    <t>Tabelle wurde bereits einmal erfolgreich gesendet, es handelt sich um eine Aktualisierung:</t>
  </si>
  <si>
    <t>Signifikante
Stellen</t>
  </si>
  <si>
    <t>Deadline</t>
  </si>
  <si>
    <t>interne Teilnahme:</t>
  </si>
  <si>
    <t>Kontaktperson</t>
  </si>
  <si>
    <t>Contact person</t>
  </si>
  <si>
    <t>Name</t>
  </si>
  <si>
    <t>eMail</t>
  </si>
  <si>
    <t>eMail-Address</t>
  </si>
  <si>
    <t>Telefon (inklusive Vorwahl):</t>
  </si>
  <si>
    <t>telefone (including country and area code)</t>
  </si>
  <si>
    <t>Hinweise zur Ergebnisübermittlung und zur Ergebnisangabe</t>
  </si>
  <si>
    <t>Nach der in der Tabelle "Ergebnisse" aufgeführten Deadline eingehende Ergebnisse werden bei der Auswertung nicht berücksichtigt.</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</si>
  <si>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</si>
  <si>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</si>
  <si>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</si>
  <si>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</si>
  <si>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</si>
  <si>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</si>
  <si>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</si>
  <si>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Ergebnisdatenblatt (Resultsheet)</t>
  </si>
  <si>
    <t>Kunden-Nr. (Client-Nb.)</t>
  </si>
  <si>
    <t>Postleitzahl (ZIP-Code)</t>
  </si>
  <si>
    <t>Annahmeschluss/Deadline:</t>
  </si>
  <si>
    <t>Relative Dichte 20°C/20°C</t>
  </si>
  <si>
    <t>Alkohol</t>
  </si>
  <si>
    <t>Extrakt scheinbar</t>
  </si>
  <si>
    <t>Extrakt wirklich</t>
  </si>
  <si>
    <t>Stammwürze</t>
  </si>
  <si>
    <t>% vol</t>
  </si>
  <si>
    <t>g/100 g</t>
  </si>
  <si>
    <r>
      <t xml:space="preserve">Titrierbare Gesamtsäure
</t>
    </r>
    <r>
      <rPr>
        <sz val="11"/>
        <rFont val="Times New Roman"/>
        <family val="1"/>
      </rPr>
      <t>bis pH-Wert 7,0 - als Milchsäure</t>
    </r>
  </si>
  <si>
    <r>
      <t xml:space="preserve">Titrierbare Gesamtsäure
</t>
    </r>
    <r>
      <rPr>
        <sz val="11"/>
        <rFont val="Times New Roman"/>
        <family val="1"/>
      </rPr>
      <t>bis pH-Wert 8,1 - als Milchsäure</t>
    </r>
  </si>
  <si>
    <t>Biegeschwinger</t>
  </si>
  <si>
    <t>densitometrisch mit Biegeschwinger</t>
  </si>
  <si>
    <t>pyknometrisch</t>
  </si>
  <si>
    <t>§ 64 LFGB Nr. L 36.00-3</t>
  </si>
  <si>
    <t>§ 64 LFGB Nr. L 36.00-3, modifiziert</t>
  </si>
  <si>
    <t>§ 64 LFGB Nr. L 36.00-3a</t>
  </si>
  <si>
    <t>§ 64 LFGB Nr. L 36.00-3a, modifiziert</t>
  </si>
  <si>
    <t>Aus Dichte und Brechungsindex berechnet</t>
  </si>
  <si>
    <t>einfache Destillation; Dichte des Destillats mit Biegeschwinger bestimmt</t>
  </si>
  <si>
    <t>einfache Destillation; Dichte des Destillats pyknometrisch bestimmt</t>
  </si>
  <si>
    <t>Enzymatisch nach r-biopharm / Roche Nr. 10176290035</t>
  </si>
  <si>
    <t>§ 64 LFGB Nr. L 36.00-4</t>
  </si>
  <si>
    <t>§ 64 LFGB Nr. L 36.00-4, modifiziert</t>
  </si>
  <si>
    <t>Berechnet aus Dichte</t>
  </si>
  <si>
    <t>Berechnet aus Tauchgewichtsverhältnis</t>
  </si>
  <si>
    <t>§ 64 LFGB Nr. L 36.00-4 Tabelle 1</t>
  </si>
  <si>
    <t>Berechnet</t>
  </si>
  <si>
    <t>berechnet</t>
  </si>
  <si>
    <t>§ 64 LFGB Nr. L 36.00-5</t>
  </si>
  <si>
    <t>§ 64 LFGB Nr. L 36.00-5, modifiziert</t>
  </si>
  <si>
    <t>§ 64 LFGB Nr. L 31.00-3</t>
  </si>
  <si>
    <t>§ 64 LFGB Nr. L 31.00-3, modifiziert</t>
  </si>
  <si>
    <t>Titration mit potentiometrischer Endpunktsbestimmung</t>
  </si>
  <si>
    <t>29</t>
  </si>
  <si>
    <t>Bier</t>
  </si>
  <si>
    <t>§ 64 LFGB Nr. L 36.00-2</t>
  </si>
  <si>
    <t>§ 64 LFGB Nr. L 36.00-2, modifiziert</t>
  </si>
  <si>
    <t>Biermessplatz, bestehend aus Biegeschwinger und Alcolyzer (NIR-Spektrometer)</t>
  </si>
  <si>
    <t>Destillation, Biegeschwinger</t>
  </si>
  <si>
    <t xml:space="preserve">Bitte verwenden Sie diese Datei für Ihre Ergebnisübermittlung. Füllen Sie hierzu alle in der Tabelle "Ergebnisse" gelb hinterlegten Felder aus bzw. wählen Sie Ihre Angaben zu den von Ihnen verwendeten Methoden über die vorhandenen Auswahlfenster aus. </t>
  </si>
  <si>
    <t>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Nach ISO 13528 Abschnitt 4.6 sollen Ergebnisse nicht stärker gerundet werden als dem halben Betrag der Wiederholstandardabweichung entspricht.</t>
  </si>
  <si>
    <t>Verfahren sowie Literaturangaben, die von Teilnehmern bei bereits durchgeführten Laborvergleichsuntersuchungen angewendet wurden, sind in Auswahlfenstern vorbelegt, um Ihnen das Ausfüllen zu erleichtern. Über diese Auswahlfenster wählen Sie bitte diejenigen Einträge aus, die bei den von Ihnen angewandten Verfahren zutreffend sind. Ist kein zutreffender Eintrag vorhanden, so wählen Sie bitte den Eintrag "sonstiges.." aus. Tragen Sie dann in der nächsten Zeile (wird gelb hervorgehoben) die auf Ihr Verfahren zutreffende Beschreibung ein.</t>
  </si>
  <si>
    <t xml:space="preserve">Geben Sie in der Tabelle "Kontakt" den Namen, die eMail-Adresse sowie die Telefonnummer der Kontaktperson an, die wir bei Fragen kontaktieren können. Nach Fertigstellung der Auswertung soll an die angegebene eMail-Adresse zusätzlich zur gedruckten Auswertung auch eine Passwort-freie Auswertedatei im PDF-Format gesendet werden. </t>
  </si>
  <si>
    <t>Sollten Sie uns ergänzende Hinweise/Beobachtungen mitteilen wollen, so verwenden Sie hierfür den vorgesehenen Bereich innerhalb der Tabelle "Mitteilungen".</t>
  </si>
  <si>
    <t>Hinweise zur Auswertung</t>
  </si>
  <si>
    <t>Die Beurteilung der Laborergebnisse erfolgt durch Z-Scores, die möglichst über die Vergleichsstandardabweichung des jeweiligen Standardverfahrens aus der Amtlichen Sammlung nach § 64 LFGB berechnet werden. Zusätzlich werden Z-Scores über die nach der Horwitz-
funktion ermittelte Zielstandardabweichung für den jeweiligen Analyten berechnet.</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</si>
  <si>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</si>
  <si>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</si>
  <si>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</si>
  <si>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</si>
  <si>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eMail-Kontrolle:</t>
  </si>
  <si>
    <t>Ergebnis der Überprüfung:</t>
  </si>
  <si>
    <t>Schreiben Sie Ihre Daten in die gelb hinterlegten Felder. Geben Sie Ihre Ergebnisse in den aufgeführten Einheiten an.
Write your data into the yellow cells. Give your results in the units of column 2.</t>
  </si>
  <si>
    <t>Geben Sie Ihre Ergebnisse mit den in Spalte 3 aufgeführten signifikanten Stellen an. Beispiele hierzu sind in "Hinweise1" enthalten.
Report your results with in column 3 shown significant numbers (there are some examples in sheet "hints1" .</t>
  </si>
  <si>
    <t>Falls Sie einen Parameter nicht bearbeiten, lassen Sie die zugehörigen Ergebnisdatenfelder bitte leer.
If you are not analysing parameters in your laboratory do not write anything into the corresponding fields for the results.</t>
  </si>
  <si>
    <t>Zur Beschreibung des Analysenverfahrens verwenden Sie bitte die im unteren Teil dieses Datenblatts enthaltenen Auswahlfelder.
To describe your method use the Pulldown-menus following after the result area.</t>
  </si>
  <si>
    <t>Untersuchungsergebnisse</t>
  </si>
  <si>
    <t xml:space="preserve">Zunächst werden alle mitgeteilten Laborergebnisse berücksichtigt und die darüber berechneten
statistischen Kenndaten für die Parameter aufgeführt. </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</si>
  <si>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</si>
  <si>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</si>
  <si>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</si>
  <si>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Analytica-EBC 9.43.2</t>
  </si>
  <si>
    <t>Analytica-EBC 9.2.1</t>
  </si>
  <si>
    <t>Analytica-EBC 9.4</t>
  </si>
  <si>
    <t>VO(EWG) Nr. 2676/90, Anhang Nr. 13.5.2  (potentiometrisch)</t>
  </si>
  <si>
    <t>VO(EWG) Nr. 2676/90, Anhang Nr. 13.5.3 (mit Bromthymolblau und Farbvergleichslösung)</t>
  </si>
  <si>
    <t>Tabellenwerte nach Schweizerisches Lebensmittelbuch (Tabelle 3)</t>
  </si>
  <si>
    <t>Halbautomatische Bestimmung der Dichte und des Brechungsindexes</t>
  </si>
  <si>
    <t>Berechnet nach Tabarié</t>
  </si>
  <si>
    <r>
      <t>Es ist wichtig</t>
    </r>
    <r>
      <rPr>
        <sz val="12"/>
        <rFont val="Times New Roman"/>
        <family val="1"/>
      </rPr>
      <t>, dass Sie zur eindeutigen Zuordnung der Ergebnisse zu Ihrem Labor sowohl Ihre Kunden-Nr. als auch Ihre Postleitzahl (auf dem Anschreiben enthalten - nur Ziffern eingeben) eingeben. Über eine bei der Auswertung durchgeführte Plausibilitätsprüfung soll erkannt werden, ob Tippfehler vorliegen und dadurch die Daten einem anderen Teilnehmer zugeordnet werden könnten.</t>
    </r>
  </si>
  <si>
    <r>
      <t>Interne Teilnahme:</t>
    </r>
    <r>
      <rPr>
        <sz val="12"/>
        <rFont val="Times New Roman"/>
        <family val="1"/>
      </rPr>
      <t xml:space="preserve"> Diesen Wert bitte nur ändern, falls Sie für Ihr Haus mehrere getrennte </t>
    </r>
    <r>
      <rPr>
        <b/>
        <sz val="12"/>
        <rFont val="Times New Roman"/>
        <family val="1"/>
      </rPr>
      <t>und damit kostenpflichtige</t>
    </r>
    <r>
      <rPr>
        <sz val="12"/>
        <rFont val="Times New Roman"/>
        <family val="1"/>
      </rPr>
      <t xml:space="preserve"> Teilnahmen gebucht haben. Über diesen Wert werden die unter einer Kundennummer geführten Teilnahmen getrennt erfasst und die Ergebnisse anschließend der Auswertung zugeführt. Entscheiden Sie, welcher Ihrer Laborbereiche unter der Teilnahme 1 oder 2 registirert und ausgewertet werden soll.</t>
    </r>
  </si>
  <si>
    <t>check of the e-Mail address</t>
  </si>
  <si>
    <t>result of the control</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</si>
  <si>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</si>
  <si>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</si>
  <si>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ja / yes</t>
  </si>
  <si>
    <t>nein / no</t>
  </si>
  <si>
    <t>IFU Nr. 3</t>
  </si>
  <si>
    <t>§ 64 LFGB Nr. L 20.01/02-2</t>
  </si>
  <si>
    <t>§ 64 LFGB Nr. L 20.01/02-2, modifiziert</t>
  </si>
  <si>
    <t>Bittereinheiten</t>
  </si>
  <si>
    <t>Parameter 9</t>
  </si>
  <si>
    <t>Analytica-EBC: Method 9.8. Bitterness of Beer (1997) Fachverlag Hans Carl, Nürnberg</t>
  </si>
  <si>
    <t>Analytica-EBC: Method 9.8. Bitterness of Beer (1997) Fachverlag Hans Carl, Nürnberg, modifiziert</t>
  </si>
  <si>
    <t>MEBAK (Methodensammlung der Mitteleuropäischen Brautechnischen Analysenkommission), Bd. II, 3. Aufl., 2.22.1</t>
  </si>
  <si>
    <t>MEBAK 2.18.1</t>
  </si>
  <si>
    <t xml:space="preserve">MEBAK, 2. Auflage, 1984 </t>
  </si>
  <si>
    <t>Hausmethode; (EBC-Methode, abgedruckt in Brautechnische Analysenmethoden Band II; Selbstverlag der MEBAK 2002, S. 114 ff)</t>
  </si>
  <si>
    <t>Betriebs- und Qualitätskontrolle in Brauereien und alkoholfreier Getränkeindustrie, Verlag Paul Parey</t>
  </si>
  <si>
    <t>Bitterstoffbestimmung nach Klopper</t>
  </si>
  <si>
    <t>photometrisch</t>
  </si>
  <si>
    <t>Tabellenwert Reichard</t>
  </si>
  <si>
    <t>MEBAK 3.5</t>
  </si>
  <si>
    <t>DMA 4500 Densitymeter</t>
  </si>
  <si>
    <t>MEBAK Band II 2.10.2.3</t>
  </si>
  <si>
    <t>FTIR</t>
  </si>
  <si>
    <t>einfache Destillation; Dichte des Destillats mit DMA 5000</t>
  </si>
  <si>
    <t>Beispiel für die Eingabe von 2 eMail-Adressen:
Example how to type in 2 different e-mail addresses:</t>
  </si>
  <si>
    <t>info@lvus.de; ergebnisse@lvus.de</t>
  </si>
  <si>
    <t>Schweizerisches Lebensmittelbuch Nr. 875.1 "Bestimmung der Bitterstoffe in Bier, UV-spektrophotometrisch"</t>
  </si>
  <si>
    <t>mg/kg</t>
  </si>
  <si>
    <t>Diacetyl</t>
  </si>
  <si>
    <t>Sonstiges - bitte eingeben:</t>
  </si>
  <si>
    <t>Beschreibung der verwendeten Analysenverfahren, Teil 1</t>
  </si>
  <si>
    <t>Beschreibung der verwendeten Analysenverfahren, Teil 2</t>
  </si>
  <si>
    <t>DMA Densitymeter, verschiedene Modelle</t>
  </si>
  <si>
    <t>Schweizerisches Lebensmittelbuch</t>
  </si>
  <si>
    <t>Schweizerisches Lebensmittelbuch (geschüttelt, nicht filtriert)</t>
  </si>
  <si>
    <t>Anton Paar</t>
  </si>
  <si>
    <t>MEBAK 2012 Nr. 2.17.1</t>
  </si>
  <si>
    <t>Trocknung</t>
  </si>
  <si>
    <t>NIR</t>
  </si>
  <si>
    <t>AOAC 950.07.B</t>
  </si>
  <si>
    <t>Analytica-EBC 9.35</t>
  </si>
  <si>
    <t>Schweizerisches Lebensmittelbuch (geschüttelt und filtriert)</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</si>
  <si>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</si>
  <si>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</si>
  <si>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</si>
  <si>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vorab ein Passwort-freies Protokoll im PDF-Format gesendet.</t>
    </r>
  </si>
  <si>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</si>
  <si>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</si>
  <si>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</si>
  <si>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</si>
  <si>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t>In zahlreichen Fällen wird auch nachgefragt, ob Sie streng nach der Vorschrift gemäß § 64 LFGB arbeiten. Streng bedeutet, dass Sie ohne prüfrelevante Abweichungen arbeiten. Sollte die Abweichung lediglich die untersuchte Matrix sein (z.B. Ketchup anstelle von Brühwurst), dann soll dies nicht als Modifikation gekennzeichnet werden.</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</si>
  <si>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</si>
  <si>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aktuellen </t>
    </r>
    <r>
      <rPr>
        <b/>
        <sz val="11"/>
        <rFont val="Times New Roman"/>
        <family val="1"/>
      </rPr>
      <t>Excelformat</t>
    </r>
    <r>
      <rPr>
        <sz val="11"/>
        <rFont val="Times New Roman"/>
        <family val="1"/>
      </rPr>
      <t xml:space="preserve"> (Datei-Endung ".xlsx") oder im Format von Excel 2000 (Datei-Endung ".xls")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</si>
  <si>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</si>
  <si>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</si>
  <si>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</si>
  <si>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</si>
  <si>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Bieranalyzer von Fa. Anton Paar</t>
  </si>
  <si>
    <t>LST 1990:2007 (except p.5)</t>
  </si>
  <si>
    <t>Bitte auswählen/Please select</t>
  </si>
  <si>
    <t>§ 64 LFGB Nr. L 36.00-12: 1992-12</t>
  </si>
  <si>
    <t>§ 64 LFGB Nr. L 36.00-12: 1992-12, modifiziert</t>
  </si>
  <si>
    <t>§ 64 LFGB Nr. L 26.04-3: 1987-06</t>
  </si>
  <si>
    <t>§ 64 LFGB Nr. L 26.04-3: 1987-06, modifiziert</t>
  </si>
  <si>
    <t>Testkit LCK241 Hach Lange</t>
  </si>
  <si>
    <t>§ 64 LFGB Nr. L 26.04-4: 1987-06</t>
  </si>
  <si>
    <t>§ 64 LFGB Nr. L 26.04-4: 1987-06, modifiziert</t>
  </si>
  <si>
    <t>?</t>
  </si>
  <si>
    <t>LST 1572:2004; LST 1572:2004/1K:2008</t>
  </si>
  <si>
    <t>DM50/RX50 Mettler Toledo</t>
  </si>
  <si>
    <t>g/100 mL</t>
  </si>
  <si>
    <t>D-Milchsäure</t>
  </si>
  <si>
    <t>L-Milchsäure</t>
  </si>
  <si>
    <t>g/L</t>
  </si>
  <si>
    <t>Enzymatisch nach r-biopharm / Roche Nr. 11 112 821 035</t>
  </si>
  <si>
    <t>Enzymatisch nach r-biopharm /  Roche Nr. 10 139 084 035</t>
  </si>
  <si>
    <t>Enzymatisch nach SCIL Nr. 100 28 91</t>
  </si>
  <si>
    <t>Enzymatischer UV-Test: Bestimmung von D- und L-Milchsäure mit Einzelreagenzien</t>
  </si>
  <si>
    <t>IFU Nr. 55</t>
  </si>
  <si>
    <t>Enzymatisch nach SCIL, Best-Nr. 1255</t>
  </si>
  <si>
    <t>Enzymatisch mit Testkombination Enzytec fluid Thermo scientific</t>
  </si>
  <si>
    <t>Enzymatisch mit Kit K-DLATE von Megazyme</t>
  </si>
  <si>
    <t>Enzymatik nach Thermo Fisher Scientific Nr. 984308</t>
  </si>
  <si>
    <t>D-</t>
  </si>
  <si>
    <t>L-</t>
  </si>
  <si>
    <t>Kontaktname</t>
  </si>
  <si>
    <t>Mailadresse</t>
  </si>
  <si>
    <t>Zertifikat geeignet</t>
  </si>
  <si>
    <t>Parameter 10</t>
  </si>
  <si>
    <t>Parameter 11</t>
  </si>
  <si>
    <r>
      <t xml:space="preserve">Bitte geben Sie den Namen, eMail-Adresse und die Telefonnummer der Person an, die wir bei Rückfragen kontaktieren können.
An die aufgeführte(n) eMailadresse(n) wird das Protokoll als Passwort-freie PDF-Datei gesendet. </t>
    </r>
    <r>
      <rPr>
        <b/>
        <sz val="11"/>
        <rFont val="Times New Roman"/>
        <family val="1"/>
      </rPr>
      <t>Gedruckte Auswertungen werden nicht mehr versendet.</t>
    </r>
  </si>
  <si>
    <r>
      <t>Type in name, e-mail address and telefone number of the person we can contact in case of any questions, please.
We will send a PDF-document (passwort-free) of the report to this e-mail address.</t>
    </r>
    <r>
      <rPr>
        <b/>
        <sz val="11"/>
        <rFont val="Times New Roman"/>
        <family val="1"/>
      </rPr>
      <t xml:space="preserve"> Printed reports are no longer sent.</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</si>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</sst>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u/>
      <sz val="12"/>
      <color indexed="12"/>
      <name val="Times New Roman"/>
      <family val="1"/>
    </font>
    <font>
      <b/>
      <sz val="14"/>
      <color indexed="10"/>
      <name val="Times New Roman"/>
      <family val="1"/>
    </font>
    <font>
      <sz val="10"/>
      <name val="Times New Roman"/>
      <family val="1"/>
    </font>
    <font>
      <sz val="14"/>
      <color indexed="9"/>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b/>
      <sz val="11"/>
      <name val="Times New Roman"/>
      <family val="1"/>
    </font>
    <font>
      <sz val="12"/>
      <color indexed="10"/>
      <name val="Times New Roman"/>
      <family val="1"/>
    </font>
    <font>
      <sz val="9"/>
      <name val="Times New Roman"/>
      <family val="1"/>
    </font>
    <font>
      <i/>
      <vertAlign val="subscript"/>
      <sz val="11"/>
      <name val="Times New Roman"/>
      <family val="1"/>
    </font>
    <font>
      <sz val="11"/>
      <color indexed="12"/>
      <name val="Times New Roman"/>
      <family val="1"/>
    </font>
    <font>
      <sz val="12"/>
      <color indexed="9"/>
      <name val="Times New Roman"/>
      <family val="1"/>
    </font>
    <font>
      <sz val="11"/>
      <color indexed="8"/>
      <name val="Calibri"/>
      <family val="2"/>
    </font>
    <font>
      <sz val="11"/>
      <color indexed="9"/>
      <name val="Calibri"/>
      <family val="2"/>
    </font>
  </fonts>
  <fills count="16">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theme="4" tint="0.79998168889431442"/>
        <bgColor indexed="64"/>
      </patternFill>
    </fill>
    <fill>
      <patternFill patternType="solid">
        <fgColor theme="6"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right/>
      <top style="thin">
        <color indexed="17"/>
      </top>
      <bottom/>
      <diagonal/>
    </border>
    <border>
      <left style="thin">
        <color indexed="64"/>
      </left>
      <right style="thin">
        <color indexed="64"/>
      </right>
      <top/>
      <bottom style="thin">
        <color indexed="64"/>
      </bottom>
      <diagonal/>
    </border>
    <border>
      <left/>
      <right/>
      <top/>
      <bottom style="thin">
        <color indexed="64"/>
      </bottom>
      <diagonal/>
    </border>
  </borders>
  <cellStyleXfs count="23">
    <xf numFmtId="0" fontId="0" fillId="0" borderId="0"/>
    <xf numFmtId="0" fontId="1" fillId="0" borderId="0" applyNumberFormat="0" applyFill="0" applyBorder="0" applyAlignment="0" applyProtection="0">
      <alignment vertical="top"/>
      <protection locked="0"/>
    </xf>
    <xf numFmtId="0" fontId="5" fillId="0" borderId="0"/>
    <xf numFmtId="0" fontId="29" fillId="2" borderId="0" applyNumberFormat="0" applyBorder="0" applyAlignment="0" applyProtection="0"/>
    <xf numFmtId="0" fontId="29" fillId="3" borderId="0" applyNumberFormat="0" applyBorder="0" applyAlignment="0" applyProtection="0"/>
    <xf numFmtId="0" fontId="29" fillId="4" borderId="0" applyNumberFormat="0" applyBorder="0" applyAlignment="0" applyProtection="0"/>
    <xf numFmtId="0" fontId="29" fillId="2" borderId="0" applyNumberFormat="0" applyBorder="0" applyAlignment="0" applyProtection="0"/>
    <xf numFmtId="0" fontId="29" fillId="5" borderId="0" applyNumberFormat="0" applyBorder="0" applyAlignment="0" applyProtection="0"/>
    <xf numFmtId="0" fontId="29" fillId="3"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9" borderId="0" applyNumberFormat="0" applyBorder="0" applyAlignment="0" applyProtection="0"/>
    <xf numFmtId="0" fontId="29" fillId="3" borderId="0" applyNumberFormat="0" applyBorder="0" applyAlignment="0" applyProtection="0"/>
    <xf numFmtId="0" fontId="30" fillId="10"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6" borderId="0" applyNumberFormat="0" applyBorder="0" applyAlignment="0" applyProtection="0"/>
    <xf numFmtId="0" fontId="30" fillId="10" borderId="0" applyNumberFormat="0" applyBorder="0" applyAlignment="0" applyProtection="0"/>
    <xf numFmtId="0" fontId="30" fillId="3" borderId="0" applyNumberFormat="0" applyBorder="0" applyAlignment="0" applyProtection="0"/>
    <xf numFmtId="0" fontId="1" fillId="0" borderId="0" applyNumberFormat="0" applyFill="0" applyBorder="0" applyAlignment="0" applyProtection="0">
      <alignment vertical="top"/>
      <protection locked="0"/>
    </xf>
    <xf numFmtId="0" fontId="5" fillId="0" borderId="0"/>
  </cellStyleXfs>
  <cellXfs count="137">
    <xf numFmtId="0" fontId="0" fillId="0" borderId="0" xfId="0"/>
    <xf numFmtId="0" fontId="4" fillId="0" borderId="0" xfId="0" applyFont="1"/>
    <xf numFmtId="0" fontId="0" fillId="11" borderId="0" xfId="0" applyFill="1"/>
    <xf numFmtId="0" fontId="8" fillId="0" borderId="0" xfId="0" applyFont="1"/>
    <xf numFmtId="0" fontId="0" fillId="11" borderId="0" xfId="0" applyFill="1" applyAlignment="1">
      <alignment horizontal="center"/>
    </xf>
    <xf numFmtId="0" fontId="4" fillId="12" borderId="0" xfId="0" applyFont="1" applyFill="1" applyProtection="1"/>
    <xf numFmtId="0" fontId="15" fillId="12" borderId="0" xfId="1" applyFont="1" applyFill="1" applyAlignment="1" applyProtection="1">
      <alignment horizontal="justify"/>
    </xf>
    <xf numFmtId="0" fontId="4" fillId="12" borderId="1" xfId="0" applyFont="1" applyFill="1" applyBorder="1" applyAlignment="1" applyProtection="1">
      <alignment horizontal="left" vertical="top" wrapText="1"/>
    </xf>
    <xf numFmtId="0" fontId="4" fillId="12" borderId="1" xfId="0" applyFont="1" applyFill="1" applyBorder="1" applyAlignment="1" applyProtection="1">
      <alignment horizontal="center" vertical="top" wrapText="1"/>
    </xf>
    <xf numFmtId="0" fontId="4" fillId="12" borderId="0" xfId="0" applyFont="1" applyFill="1" applyBorder="1" applyProtection="1"/>
    <xf numFmtId="0" fontId="0" fillId="0" borderId="0" xfId="0" applyFill="1" applyBorder="1" applyProtection="1">
      <protection locked="0"/>
    </xf>
    <xf numFmtId="0" fontId="2" fillId="0" borderId="0" xfId="0" applyFont="1" applyFill="1" applyBorder="1" applyProtection="1">
      <protection hidden="1"/>
    </xf>
    <xf numFmtId="0" fontId="3" fillId="0" borderId="0" xfId="0" applyFont="1" applyFill="1" applyBorder="1" applyProtection="1">
      <protection hidden="1"/>
    </xf>
    <xf numFmtId="0" fontId="7" fillId="0" borderId="0" xfId="0" applyFont="1" applyFill="1" applyBorder="1" applyProtection="1">
      <protection hidden="1"/>
    </xf>
    <xf numFmtId="0" fontId="6" fillId="0" borderId="0" xfId="0" applyFont="1" applyFill="1" applyBorder="1" applyProtection="1">
      <protection hidden="1"/>
    </xf>
    <xf numFmtId="0" fontId="0" fillId="0" borderId="0" xfId="0" applyFill="1" applyBorder="1" applyProtection="1">
      <protection hidden="1"/>
    </xf>
    <xf numFmtId="0" fontId="10" fillId="0" borderId="0" xfId="0" applyFont="1" applyFill="1" applyBorder="1" applyProtection="1">
      <protection hidden="1"/>
    </xf>
    <xf numFmtId="0" fontId="9" fillId="0" borderId="0" xfId="0" applyFont="1" applyFill="1" applyBorder="1" applyProtection="1">
      <protection hidden="1"/>
    </xf>
    <xf numFmtId="14" fontId="16" fillId="0" borderId="0" xfId="0" applyNumberFormat="1" applyFont="1" applyFill="1" applyBorder="1" applyAlignment="1" applyProtection="1">
      <alignment horizontal="left"/>
      <protection hidden="1"/>
    </xf>
    <xf numFmtId="0" fontId="7" fillId="0" borderId="0" xfId="0" applyFont="1" applyFill="1" applyBorder="1" applyAlignment="1" applyProtection="1">
      <alignment vertical="center"/>
      <protection hidden="1"/>
    </xf>
    <xf numFmtId="0" fontId="0" fillId="0" borderId="0" xfId="0" applyFill="1" applyBorder="1" applyAlignment="1" applyProtection="1">
      <alignment vertical="center"/>
      <protection hidden="1"/>
    </xf>
    <xf numFmtId="0" fontId="11" fillId="13" borderId="0" xfId="0" applyFont="1" applyFill="1" applyBorder="1" applyAlignment="1" applyProtection="1">
      <alignment vertical="center"/>
      <protection hidden="1"/>
    </xf>
    <xf numFmtId="0" fontId="19" fillId="0" borderId="0" xfId="0" applyFont="1" applyFill="1" applyBorder="1" applyProtection="1">
      <protection hidden="1"/>
    </xf>
    <xf numFmtId="0" fontId="5" fillId="0" borderId="0" xfId="0" applyFont="1" applyProtection="1">
      <protection hidden="1"/>
    </xf>
    <xf numFmtId="0" fontId="4" fillId="0" borderId="0" xfId="0" applyFont="1" applyProtection="1">
      <protection hidden="1"/>
    </xf>
    <xf numFmtId="0" fontId="5" fillId="0" borderId="2"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17" fillId="0" borderId="0" xfId="0" applyFont="1" applyAlignment="1" applyProtection="1">
      <alignment wrapText="1"/>
      <protection hidden="1"/>
    </xf>
    <xf numFmtId="0" fontId="17" fillId="0" borderId="0" xfId="0" applyFont="1" applyAlignment="1" applyProtection="1">
      <alignment horizontal="left" wrapText="1"/>
      <protection hidden="1"/>
    </xf>
    <xf numFmtId="0" fontId="5" fillId="0" borderId="0" xfId="0" applyFont="1" applyAlignment="1" applyProtection="1">
      <alignment horizontal="justify" vertical="top" wrapText="1"/>
      <protection hidden="1"/>
    </xf>
    <xf numFmtId="0" fontId="4" fillId="0" borderId="2" xfId="0" applyFont="1" applyBorder="1" applyAlignment="1" applyProtection="1">
      <alignment horizontal="justify" vertical="top" wrapText="1"/>
      <protection hidden="1"/>
    </xf>
    <xf numFmtId="0" fontId="4" fillId="0" borderId="0" xfId="0" applyFont="1" applyAlignment="1" applyProtection="1">
      <alignment wrapText="1"/>
      <protection hidden="1"/>
    </xf>
    <xf numFmtId="0" fontId="5" fillId="0" borderId="3" xfId="0" applyFont="1" applyBorder="1" applyAlignment="1" applyProtection="1">
      <alignment wrapText="1"/>
      <protection hidden="1"/>
    </xf>
    <xf numFmtId="0" fontId="5" fillId="0" borderId="0" xfId="0" applyFont="1" applyProtection="1">
      <protection locked="0" hidden="1"/>
    </xf>
    <xf numFmtId="0" fontId="4" fillId="0" borderId="0" xfId="0" applyFont="1" applyProtection="1">
      <protection locked="0" hidden="1"/>
    </xf>
    <xf numFmtId="0" fontId="5" fillId="0" borderId="4" xfId="0" applyFont="1" applyBorder="1" applyAlignment="1">
      <alignment vertical="top" wrapText="1"/>
    </xf>
    <xf numFmtId="0" fontId="20" fillId="0" borderId="0" xfId="0" applyFont="1" applyFill="1" applyBorder="1" applyProtection="1">
      <protection hidden="1"/>
    </xf>
    <xf numFmtId="0" fontId="20" fillId="0" borderId="0" xfId="0" applyFont="1" applyFill="1" applyBorder="1" applyAlignment="1" applyProtection="1">
      <alignment wrapText="1"/>
      <protection hidden="1"/>
    </xf>
    <xf numFmtId="0" fontId="20" fillId="0" borderId="0" xfId="0" applyFont="1" applyFill="1" applyBorder="1" applyAlignment="1" applyProtection="1">
      <alignment horizontal="left" wrapText="1"/>
      <protection hidden="1"/>
    </xf>
    <xf numFmtId="0" fontId="20" fillId="0" borderId="0" xfId="0" applyFont="1" applyBorder="1" applyAlignment="1">
      <alignment vertical="center" wrapText="1"/>
    </xf>
    <xf numFmtId="0" fontId="20" fillId="0" borderId="0" xfId="0" applyFont="1" applyFill="1" applyBorder="1" applyAlignment="1" applyProtection="1">
      <alignment horizontal="center"/>
      <protection hidden="1"/>
    </xf>
    <xf numFmtId="0" fontId="21" fillId="0" borderId="0" xfId="0" applyFont="1" applyFill="1" applyBorder="1" applyAlignment="1" applyProtection="1">
      <alignment horizontal="center"/>
      <protection hidden="1"/>
    </xf>
    <xf numFmtId="0" fontId="22" fillId="0" borderId="0" xfId="0" applyFont="1" applyFill="1" applyBorder="1" applyProtection="1">
      <protection hidden="1"/>
    </xf>
    <xf numFmtId="0" fontId="18" fillId="0" borderId="0" xfId="0" applyFont="1" applyFill="1" applyBorder="1" applyProtection="1">
      <protection hidden="1"/>
    </xf>
    <xf numFmtId="0" fontId="17" fillId="0" borderId="0" xfId="0" applyFont="1" applyAlignment="1">
      <alignment horizontal="justify" vertical="top" wrapText="1"/>
    </xf>
    <xf numFmtId="0" fontId="17" fillId="0" borderId="0" xfId="0" applyFont="1" applyAlignment="1">
      <alignment wrapText="1"/>
    </xf>
    <xf numFmtId="0" fontId="17" fillId="0" borderId="0" xfId="0" applyFont="1" applyAlignment="1">
      <alignment horizontal="left" wrapText="1"/>
    </xf>
    <xf numFmtId="0" fontId="5" fillId="0" borderId="4" xfId="0" applyFont="1" applyBorder="1" applyAlignment="1" applyProtection="1">
      <alignment vertical="top" wrapText="1"/>
      <protection hidden="1"/>
    </xf>
    <xf numFmtId="0" fontId="5" fillId="0" borderId="0" xfId="0" applyFont="1" applyAlignment="1" applyProtection="1">
      <alignment wrapText="1"/>
      <protection hidden="1"/>
    </xf>
    <xf numFmtId="0" fontId="4" fillId="0" borderId="3" xfId="0" applyFont="1" applyBorder="1" applyAlignment="1" applyProtection="1">
      <alignment wrapText="1"/>
      <protection hidden="1"/>
    </xf>
    <xf numFmtId="0" fontId="4" fillId="0" borderId="0" xfId="0" applyFont="1" applyAlignment="1" applyProtection="1">
      <alignment horizontal="left" wrapText="1"/>
      <protection hidden="1"/>
    </xf>
    <xf numFmtId="49" fontId="0" fillId="11" borderId="0" xfId="0" applyNumberFormat="1" applyFill="1" applyAlignment="1">
      <alignment horizontal="center"/>
    </xf>
    <xf numFmtId="0" fontId="20" fillId="0" borderId="0" xfId="0" applyFont="1" applyFill="1" applyBorder="1" applyAlignment="1" applyProtection="1">
      <alignment horizontal="center" vertical="center"/>
      <protection hidden="1"/>
    </xf>
    <xf numFmtId="0" fontId="20" fillId="0" borderId="0" xfId="0" applyFont="1" applyFill="1" applyBorder="1" applyAlignment="1" applyProtection="1">
      <alignment vertical="center"/>
      <protection hidden="1"/>
    </xf>
    <xf numFmtId="0" fontId="20" fillId="0" borderId="0" xfId="0" applyFont="1" applyFill="1" applyBorder="1" applyAlignment="1" applyProtection="1">
      <alignment horizontal="left" wrapText="1"/>
    </xf>
    <xf numFmtId="0" fontId="20" fillId="0" borderId="0" xfId="0" applyFont="1" applyFill="1" applyBorder="1" applyAlignment="1" applyProtection="1">
      <alignment horizontal="left" vertical="center"/>
      <protection hidden="1"/>
    </xf>
    <xf numFmtId="14" fontId="0" fillId="11" borderId="0" xfId="0" applyNumberFormat="1" applyFill="1" applyAlignment="1">
      <alignment horizontal="center"/>
    </xf>
    <xf numFmtId="0" fontId="8" fillId="0" borderId="0" xfId="0" applyFont="1" applyAlignment="1">
      <alignment vertical="center"/>
    </xf>
    <xf numFmtId="0" fontId="0" fillId="0" borderId="0" xfId="0" applyAlignment="1">
      <alignment vertical="center"/>
    </xf>
    <xf numFmtId="0" fontId="23" fillId="0" borderId="0" xfId="0" applyFont="1" applyAlignment="1">
      <alignment vertical="center"/>
    </xf>
    <xf numFmtId="49" fontId="0" fillId="11" borderId="0" xfId="0" applyNumberFormat="1" applyFill="1" applyAlignment="1" applyProtection="1">
      <alignment vertical="center"/>
      <protection locked="0"/>
    </xf>
    <xf numFmtId="0" fontId="11" fillId="0" borderId="0" xfId="0" applyFont="1" applyAlignment="1">
      <alignment vertical="center"/>
    </xf>
    <xf numFmtId="2" fontId="24" fillId="12" borderId="1" xfId="0" applyNumberFormat="1" applyFont="1" applyFill="1" applyBorder="1" applyAlignment="1" applyProtection="1">
      <alignment horizontal="center" vertical="top" wrapText="1"/>
    </xf>
    <xf numFmtId="0" fontId="0" fillId="0" borderId="0" xfId="0" applyProtection="1"/>
    <xf numFmtId="0" fontId="23" fillId="0" borderId="0" xfId="0" applyFont="1" applyProtection="1"/>
    <xf numFmtId="0" fontId="5" fillId="13" borderId="1" xfId="0" applyFont="1" applyFill="1" applyBorder="1" applyAlignment="1" applyProtection="1">
      <alignment horizontal="left" vertical="top" wrapText="1"/>
    </xf>
    <xf numFmtId="0" fontId="24" fillId="0" borderId="0" xfId="0" applyFont="1" applyFill="1" applyBorder="1" applyAlignment="1" applyProtection="1">
      <alignment vertical="center"/>
      <protection hidden="1"/>
    </xf>
    <xf numFmtId="0" fontId="21" fillId="0" borderId="0" xfId="0" applyFont="1" applyFill="1" applyBorder="1" applyAlignment="1" applyProtection="1">
      <alignment horizontal="center" vertical="center"/>
      <protection hidden="1"/>
    </xf>
    <xf numFmtId="0" fontId="4" fillId="0" borderId="0" xfId="0" applyFont="1" applyAlignment="1" applyProtection="1">
      <alignment horizontal="left"/>
      <protection locked="0" hidden="1"/>
    </xf>
    <xf numFmtId="0" fontId="4" fillId="0" borderId="2" xfId="0" applyFont="1" applyBorder="1" applyAlignment="1" applyProtection="1">
      <alignment horizontal="left" vertical="top" wrapText="1"/>
      <protection hidden="1"/>
    </xf>
    <xf numFmtId="0" fontId="5" fillId="0" borderId="0" xfId="0" applyFont="1" applyAlignment="1" applyProtection="1">
      <alignment horizontal="left" vertical="top" wrapText="1"/>
      <protection hidden="1"/>
    </xf>
    <xf numFmtId="0" fontId="5" fillId="0" borderId="0" xfId="0" applyFont="1" applyAlignment="1" applyProtection="1">
      <alignment horizontal="left"/>
      <protection hidden="1"/>
    </xf>
    <xf numFmtId="0" fontId="4" fillId="0" borderId="0" xfId="0" applyFont="1" applyAlignment="1" applyProtection="1">
      <alignment horizontal="left"/>
      <protection hidden="1"/>
    </xf>
    <xf numFmtId="0" fontId="5" fillId="0" borderId="0" xfId="0" applyFont="1"/>
    <xf numFmtId="0" fontId="7" fillId="13" borderId="0" xfId="0" applyFont="1" applyFill="1" applyBorder="1" applyProtection="1">
      <protection hidden="1"/>
    </xf>
    <xf numFmtId="0" fontId="20" fillId="13" borderId="0" xfId="0" applyFont="1" applyFill="1" applyBorder="1" applyProtection="1">
      <protection hidden="1"/>
    </xf>
    <xf numFmtId="0" fontId="11" fillId="13" borderId="0" xfId="0" applyFont="1" applyFill="1" applyBorder="1" applyProtection="1">
      <protection hidden="1"/>
    </xf>
    <xf numFmtId="0" fontId="27" fillId="0" borderId="0" xfId="0" applyFont="1" applyAlignment="1">
      <alignment horizontal="left" vertical="center" wrapText="1"/>
    </xf>
    <xf numFmtId="0" fontId="27" fillId="0" borderId="0" xfId="0" applyFont="1" applyAlignment="1">
      <alignment horizontal="left" vertical="center"/>
    </xf>
    <xf numFmtId="0" fontId="0" fillId="12" borderId="0" xfId="0" applyFill="1" applyBorder="1"/>
    <xf numFmtId="49" fontId="1" fillId="11" borderId="0" xfId="1" applyNumberFormat="1" applyFont="1" applyFill="1" applyAlignment="1" applyProtection="1">
      <alignment vertical="center"/>
      <protection locked="0"/>
    </xf>
    <xf numFmtId="0" fontId="28" fillId="0" borderId="0" xfId="0" applyFont="1" applyProtection="1">
      <protection hidden="1"/>
    </xf>
    <xf numFmtId="0" fontId="4" fillId="13" borderId="0" xfId="0" applyFont="1" applyFill="1" applyBorder="1" applyAlignment="1" applyProtection="1">
      <alignment vertical="center" wrapText="1"/>
      <protection hidden="1"/>
    </xf>
    <xf numFmtId="0" fontId="4" fillId="13" borderId="0" xfId="0" applyFont="1" applyFill="1" applyBorder="1" applyProtection="1">
      <protection hidden="1"/>
    </xf>
    <xf numFmtId="49" fontId="4" fillId="11" borderId="0" xfId="0" applyNumberFormat="1" applyFont="1" applyFill="1" applyBorder="1" applyProtection="1">
      <protection locked="0"/>
    </xf>
    <xf numFmtId="49" fontId="20" fillId="11" borderId="0" xfId="0" applyNumberFormat="1" applyFont="1" applyFill="1" applyBorder="1" applyAlignment="1" applyProtection="1">
      <alignment vertical="center"/>
      <protection locked="0"/>
    </xf>
    <xf numFmtId="0" fontId="25" fillId="12" borderId="0" xfId="0" applyFont="1" applyFill="1" applyBorder="1" applyProtection="1">
      <protection locked="0" hidden="1"/>
    </xf>
    <xf numFmtId="0" fontId="5" fillId="12" borderId="0" xfId="2" applyFill="1" applyBorder="1"/>
    <xf numFmtId="0" fontId="5" fillId="0" borderId="5" xfId="0" applyFont="1" applyBorder="1" applyAlignment="1" applyProtection="1">
      <alignment horizontal="left" wrapText="1"/>
    </xf>
    <xf numFmtId="0" fontId="5" fillId="0" borderId="5" xfId="0" applyFont="1" applyBorder="1" applyAlignment="1" applyProtection="1">
      <alignment horizontal="left"/>
    </xf>
    <xf numFmtId="0" fontId="8" fillId="0" borderId="0" xfId="0" applyFont="1" applyAlignment="1" applyProtection="1">
      <alignment horizontal="left" wrapText="1"/>
    </xf>
    <xf numFmtId="0" fontId="8" fillId="0" borderId="0" xfId="0" applyFont="1" applyAlignment="1" applyProtection="1">
      <alignment horizontal="left"/>
    </xf>
    <xf numFmtId="0" fontId="5" fillId="0" borderId="0" xfId="0" applyFont="1" applyFill="1" applyAlignment="1" applyProtection="1">
      <alignment horizontal="left" wrapText="1"/>
    </xf>
    <xf numFmtId="0" fontId="5" fillId="0" borderId="0" xfId="0" applyFont="1" applyAlignment="1" applyProtection="1">
      <alignment horizontal="left" wrapText="1"/>
    </xf>
    <xf numFmtId="0" fontId="5" fillId="0" borderId="0" xfId="0" applyFont="1" applyAlignment="1" applyProtection="1">
      <alignment horizontal="left"/>
    </xf>
    <xf numFmtId="0" fontId="5" fillId="0" borderId="0" xfId="0" applyFont="1" applyFill="1" applyAlignment="1" applyProtection="1">
      <alignment horizontal="left"/>
    </xf>
    <xf numFmtId="0" fontId="9" fillId="0" borderId="0" xfId="0" applyFont="1" applyAlignment="1" applyProtection="1">
      <alignment horizontal="left" wrapText="1"/>
    </xf>
    <xf numFmtId="0" fontId="8" fillId="12" borderId="0" xfId="0" applyFont="1" applyFill="1" applyAlignment="1" applyProtection="1">
      <alignment horizontal="left"/>
    </xf>
    <xf numFmtId="0" fontId="4" fillId="0" borderId="0" xfId="0" applyFont="1" applyFill="1" applyAlignment="1" applyProtection="1">
      <alignment horizontal="left" wrapText="1"/>
    </xf>
    <xf numFmtId="0" fontId="8" fillId="12" borderId="0" xfId="0" applyFont="1" applyFill="1" applyAlignment="1" applyProtection="1">
      <alignment horizontal="left" wrapText="1"/>
    </xf>
    <xf numFmtId="0" fontId="4" fillId="12" borderId="0" xfId="0" applyFont="1" applyFill="1" applyAlignment="1" applyProtection="1">
      <alignment horizontal="left"/>
    </xf>
    <xf numFmtId="0" fontId="4" fillId="0" borderId="0" xfId="0" applyFont="1" applyFill="1" applyAlignment="1" applyProtection="1">
      <alignment horizontal="left"/>
    </xf>
    <xf numFmtId="0" fontId="4" fillId="12" borderId="0" xfId="0" applyFont="1" applyFill="1" applyAlignment="1" applyProtection="1">
      <alignment horizontal="left" wrapText="1"/>
    </xf>
    <xf numFmtId="0" fontId="14" fillId="12" borderId="0" xfId="0" applyFont="1" applyFill="1" applyAlignment="1" applyProtection="1">
      <alignment horizontal="left" wrapText="1"/>
    </xf>
    <xf numFmtId="0" fontId="8" fillId="12" borderId="5" xfId="0" applyFont="1" applyFill="1" applyBorder="1" applyAlignment="1" applyProtection="1">
      <alignment horizontal="left" wrapText="1"/>
    </xf>
    <xf numFmtId="0" fontId="4" fillId="12" borderId="5" xfId="0" applyFont="1" applyFill="1" applyBorder="1" applyAlignment="1" applyProtection="1">
      <alignment horizontal="left"/>
    </xf>
    <xf numFmtId="0" fontId="4" fillId="12" borderId="0" xfId="0" applyFont="1" applyFill="1" applyBorder="1" applyAlignment="1" applyProtection="1">
      <alignment horizontal="left"/>
    </xf>
    <xf numFmtId="0" fontId="4" fillId="0" borderId="0" xfId="0" applyFont="1" applyAlignment="1">
      <alignment horizontal="left" wrapText="1"/>
    </xf>
    <xf numFmtId="0" fontId="4" fillId="0" borderId="0" xfId="0" applyFont="1" applyAlignment="1">
      <alignment horizontal="left"/>
    </xf>
    <xf numFmtId="0" fontId="5" fillId="12" borderId="0" xfId="2" applyFont="1" applyFill="1" applyBorder="1" applyAlignment="1">
      <alignment horizontal="left" wrapText="1"/>
    </xf>
    <xf numFmtId="0" fontId="5" fillId="12" borderId="0" xfId="2" applyFill="1" applyBorder="1" applyAlignment="1">
      <alignment horizontal="left" wrapText="1"/>
    </xf>
    <xf numFmtId="0" fontId="9" fillId="0" borderId="0" xfId="2" applyFont="1" applyAlignment="1">
      <alignment horizontal="left"/>
    </xf>
    <xf numFmtId="0" fontId="0" fillId="0" borderId="0" xfId="0" applyAlignment="1">
      <alignment horizontal="left" vertical="center"/>
    </xf>
    <xf numFmtId="0" fontId="25" fillId="0" borderId="0" xfId="0" applyFont="1" applyFill="1" applyBorder="1" applyAlignment="1" applyProtection="1">
      <alignment horizontal="left" vertical="center" wrapText="1"/>
      <protection hidden="1"/>
    </xf>
    <xf numFmtId="0" fontId="4" fillId="0" borderId="0" xfId="0" applyFont="1" applyFill="1" applyBorder="1" applyAlignment="1" applyProtection="1">
      <alignment horizontal="left" vertical="center" wrapText="1"/>
      <protection hidden="1"/>
    </xf>
    <xf numFmtId="0" fontId="4" fillId="13" borderId="0" xfId="0" applyFont="1" applyFill="1" applyBorder="1" applyAlignment="1" applyProtection="1">
      <alignment vertical="center" wrapText="1"/>
      <protection locked="0" hidden="1"/>
    </xf>
    <xf numFmtId="0" fontId="0" fillId="13" borderId="0" xfId="0" applyFill="1" applyBorder="1" applyAlignment="1" applyProtection="1">
      <alignment horizontal="left"/>
      <protection hidden="1"/>
    </xf>
    <xf numFmtId="0" fontId="4" fillId="13" borderId="0" xfId="0" applyFont="1" applyFill="1" applyBorder="1" applyAlignment="1" applyProtection="1">
      <alignment vertical="center" wrapText="1"/>
      <protection locked="0"/>
    </xf>
    <xf numFmtId="0" fontId="0" fillId="13" borderId="0" xfId="0" applyNumberFormat="1" applyFill="1" applyBorder="1" applyAlignment="1" applyProtection="1">
      <alignment vertical="center" wrapText="1"/>
      <protection locked="0"/>
    </xf>
    <xf numFmtId="0" fontId="0" fillId="13" borderId="0" xfId="0" applyFill="1" applyBorder="1" applyAlignment="1" applyProtection="1">
      <alignment horizontal="left" vertical="center"/>
      <protection hidden="1"/>
    </xf>
    <xf numFmtId="0" fontId="24" fillId="0" borderId="0" xfId="0" applyFont="1" applyFill="1" applyBorder="1" applyAlignment="1" applyProtection="1">
      <alignment horizontal="left" vertical="center"/>
      <protection hidden="1"/>
    </xf>
    <xf numFmtId="0" fontId="0" fillId="13" borderId="0" xfId="0" applyFill="1" applyBorder="1" applyAlignment="1" applyProtection="1">
      <alignment horizontal="center"/>
      <protection hidden="1"/>
    </xf>
    <xf numFmtId="0" fontId="0" fillId="0" borderId="0" xfId="0" applyFill="1" applyBorder="1" applyAlignment="1" applyProtection="1">
      <alignment horizontal="left" vertical="center"/>
      <protection hidden="1"/>
    </xf>
    <xf numFmtId="0" fontId="9" fillId="0" borderId="0" xfId="0" applyFont="1" applyFill="1" applyBorder="1" applyAlignment="1" applyProtection="1">
      <alignment horizontal="left" vertical="center"/>
      <protection hidden="1"/>
    </xf>
    <xf numFmtId="0" fontId="5" fillId="13" borderId="0" xfId="0" applyFont="1" applyFill="1" applyBorder="1" applyAlignment="1" applyProtection="1">
      <alignment vertical="center" wrapText="1"/>
      <protection locked="0"/>
    </xf>
    <xf numFmtId="0" fontId="0" fillId="13" borderId="0" xfId="0" applyFill="1" applyBorder="1" applyAlignment="1" applyProtection="1">
      <alignment vertical="center" wrapText="1"/>
      <protection locked="0"/>
    </xf>
    <xf numFmtId="49" fontId="4" fillId="11" borderId="0" xfId="0" applyNumberFormat="1" applyFont="1" applyFill="1" applyAlignment="1" applyProtection="1">
      <alignment horizontal="left"/>
      <protection locked="0"/>
    </xf>
    <xf numFmtId="0" fontId="4" fillId="0" borderId="0" xfId="0" applyFont="1" applyAlignment="1" applyProtection="1">
      <alignment horizontal="left" vertical="top" wrapText="1"/>
      <protection hidden="1"/>
    </xf>
    <xf numFmtId="49" fontId="5" fillId="11" borderId="0" xfId="0" applyNumberFormat="1" applyFont="1" applyFill="1" applyAlignment="1">
      <alignment horizontal="center"/>
    </xf>
    <xf numFmtId="0" fontId="5" fillId="14" borderId="0" xfId="0" applyFont="1" applyFill="1" applyAlignment="1">
      <alignment horizontal="left" vertical="center" wrapText="1"/>
    </xf>
    <xf numFmtId="0" fontId="5" fillId="14" borderId="0" xfId="0" applyFont="1" applyFill="1" applyAlignment="1">
      <alignment horizontal="left" vertical="center"/>
    </xf>
    <xf numFmtId="0" fontId="5" fillId="14" borderId="0" xfId="0" applyFont="1" applyFill="1" applyAlignment="1">
      <alignment vertical="center"/>
    </xf>
    <xf numFmtId="0" fontId="5" fillId="0" borderId="0" xfId="0" applyFont="1" applyAlignment="1">
      <alignment vertical="center"/>
    </xf>
    <xf numFmtId="0" fontId="5" fillId="15" borderId="0" xfId="0" applyFont="1" applyFill="1" applyAlignment="1">
      <alignment horizontal="left" vertical="center" wrapText="1"/>
    </xf>
    <xf numFmtId="0" fontId="5" fillId="15" borderId="0" xfId="0" applyFont="1" applyFill="1" applyAlignment="1">
      <alignment horizontal="left" vertical="center"/>
    </xf>
    <xf numFmtId="0" fontId="5" fillId="15" borderId="0" xfId="0" applyFont="1" applyFill="1" applyAlignment="1">
      <alignment horizontal="left" vertical="center"/>
    </xf>
    <xf numFmtId="49" fontId="5" fillId="11" borderId="0" xfId="0" applyNumberFormat="1" applyFont="1" applyFill="1" applyAlignment="1" applyProtection="1">
      <alignment vertical="center"/>
      <protection locked="0"/>
    </xf>
  </cellXfs>
  <cellStyles count="23">
    <cellStyle name="20% - Akzent1" xfId="3" xr:uid="{00000000-0005-0000-0000-000000000000}"/>
    <cellStyle name="20% - Akzent2" xfId="4" xr:uid="{00000000-0005-0000-0000-000001000000}"/>
    <cellStyle name="20% - Akzent3" xfId="5" xr:uid="{00000000-0005-0000-0000-000002000000}"/>
    <cellStyle name="20% - Akzent4" xfId="6" xr:uid="{00000000-0005-0000-0000-000003000000}"/>
    <cellStyle name="20% - Akzent5" xfId="7" xr:uid="{00000000-0005-0000-0000-000004000000}"/>
    <cellStyle name="20% - Akzent6" xfId="8" xr:uid="{00000000-0005-0000-0000-000005000000}"/>
    <cellStyle name="40% - Akzent1" xfId="9" xr:uid="{00000000-0005-0000-0000-000006000000}"/>
    <cellStyle name="40% - Akzent2" xfId="10" xr:uid="{00000000-0005-0000-0000-000007000000}"/>
    <cellStyle name="40% - Akzent3" xfId="11" xr:uid="{00000000-0005-0000-0000-000008000000}"/>
    <cellStyle name="40% - Akzent4" xfId="12" xr:uid="{00000000-0005-0000-0000-000009000000}"/>
    <cellStyle name="40% - Akzent5" xfId="13" xr:uid="{00000000-0005-0000-0000-00000A000000}"/>
    <cellStyle name="40% - Akzent6" xfId="14" xr:uid="{00000000-0005-0000-0000-00000B000000}"/>
    <cellStyle name="60% - Akzent1" xfId="15" xr:uid="{00000000-0005-0000-0000-00000C000000}"/>
    <cellStyle name="60% - Akzent2" xfId="16" xr:uid="{00000000-0005-0000-0000-00000D000000}"/>
    <cellStyle name="60% - Akzent3" xfId="17" xr:uid="{00000000-0005-0000-0000-00000E000000}"/>
    <cellStyle name="60% - Akzent4" xfId="18" xr:uid="{00000000-0005-0000-0000-00000F000000}"/>
    <cellStyle name="60% - Akzent5" xfId="19" xr:uid="{00000000-0005-0000-0000-000010000000}"/>
    <cellStyle name="60% - Akzent6" xfId="20" xr:uid="{00000000-0005-0000-0000-000011000000}"/>
    <cellStyle name="Hyperlink 2" xfId="21" xr:uid="{00000000-0005-0000-0000-000013000000}"/>
    <cellStyle name="Link" xfId="1" builtinId="8"/>
    <cellStyle name="Standard" xfId="0" builtinId="0"/>
    <cellStyle name="Standard 2" xfId="2" xr:uid="{00000000-0005-0000-0000-000015000000}"/>
    <cellStyle name="Standard 3" xfId="22" xr:uid="{00000000-0005-0000-0000-000016000000}"/>
  </cellStyles>
  <dxfs count="32">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Drop" dropLines="15" dropStyle="combo" dx="18" fmlaLink="Parameter1!$B$1" fmlaRange="Parameter1!$B$3:$B$16" sel="14" val="0"/>
</file>

<file path=xl/ctrlProps/ctrlProp10.xml><?xml version="1.0" encoding="utf-8"?>
<formControlPr xmlns="http://schemas.microsoft.com/office/spreadsheetml/2009/9/main" objectType="Drop" dropLines="15" dropStyle="combo" dx="18" fmlaLink="Bittereinheiten!$B$1" fmlaRange="Bittereinheiten!$B$3:$B$16" sel="14" val="0"/>
</file>

<file path=xl/ctrlProps/ctrlProp11.xml><?xml version="1.0" encoding="utf-8"?>
<formControlPr xmlns="http://schemas.microsoft.com/office/spreadsheetml/2009/9/main" objectType="Drop" dropLines="30" dropStyle="combo" dx="18" fmlaLink="Milchsre!$D$1" fmlaRange="Milchsre!$B$3:$B$13" sel="11" val="0"/>
</file>

<file path=xl/ctrlProps/ctrlProp12.xml><?xml version="1.0" encoding="utf-8"?>
<formControlPr xmlns="http://schemas.microsoft.com/office/spreadsheetml/2009/9/main" objectType="Drop" dropLines="30" dropStyle="combo" dx="18" fmlaLink="Milchsre!$E$1" fmlaRange="Milchsre!$B$3:$B$13" sel="11" val="0"/>
</file>

<file path=xl/ctrlProps/ctrlProp2.xml><?xml version="1.0" encoding="utf-8"?>
<formControlPr xmlns="http://schemas.microsoft.com/office/spreadsheetml/2009/9/main" objectType="Drop" dropLines="15" dropStyle="combo" dx="18" fmlaLink="Parameter2!$B$1" fmlaRange="Parameter2!$B$3:$B$22" sel="20" val="5"/>
</file>

<file path=xl/ctrlProps/ctrlProp3.xml><?xml version="1.0" encoding="utf-8"?>
<formControlPr xmlns="http://schemas.microsoft.com/office/spreadsheetml/2009/9/main" objectType="Drop" dropLines="15" dropStyle="combo" dx="18" fmlaLink="Parameter3!$B$1" fmlaRange="Parameter3!$B$3:$B$14" sel="12" val="0"/>
</file>

<file path=xl/ctrlProps/ctrlProp4.xml><?xml version="1.0" encoding="utf-8"?>
<formControlPr xmlns="http://schemas.microsoft.com/office/spreadsheetml/2009/9/main" objectType="Drop" dropLines="15" dropStyle="combo" dx="18" fmlaLink="Parameter4!$B$1" fmlaRange="Parameter4!$B$3:$B$17" sel="15" val="0"/>
</file>

<file path=xl/ctrlProps/ctrlProp5.xml><?xml version="1.0" encoding="utf-8"?>
<formControlPr xmlns="http://schemas.microsoft.com/office/spreadsheetml/2009/9/main" objectType="Drop" dropLines="15" dropStyle="combo" dx="18" fmlaLink="Parameter5!$B$1" fmlaRange="Parameter5!$B$3:$B$16" sel="14" val="0"/>
</file>

<file path=xl/ctrlProps/ctrlProp6.xml><?xml version="1.0" encoding="utf-8"?>
<formControlPr xmlns="http://schemas.microsoft.com/office/spreadsheetml/2009/9/main" objectType="Drop" dropLines="15" dropStyle="combo" dx="18" fmlaLink="Parameter6!$B$1" fmlaRange="Parameter6!$B$3:$B$14" sel="12" val="0"/>
</file>

<file path=xl/ctrlProps/ctrlProp7.xml><?xml version="1.0" encoding="utf-8"?>
<formControlPr xmlns="http://schemas.microsoft.com/office/spreadsheetml/2009/9/main" objectType="Drop" dropLines="15" dropStyle="combo" dx="18" fmlaLink="Parameter7!$B$1" fmlaRange="Parameter7!$B$3:$B$17" sel="15" val="0"/>
</file>

<file path=xl/ctrlProps/ctrlProp8.xml><?xml version="1.0" encoding="utf-8"?>
<formControlPr xmlns="http://schemas.microsoft.com/office/spreadsheetml/2009/9/main" objectType="Drop" dropLines="15" dropStyle="combo" dx="18" fmlaLink="Parameter8!$B$1" fmlaRange="Parameter8!$B$3:$B$17" sel="15" val="0"/>
</file>

<file path=xl/ctrlProps/ctrlProp9.xml><?xml version="1.0" encoding="utf-8"?>
<formControlPr xmlns="http://schemas.microsoft.com/office/spreadsheetml/2009/9/main" objectType="Drop" dropLines="15" dropStyle="combo" dx="18" fmlaLink="Teilnehmerdaten!$D$4" fmlaRange="Teilnehmerdaten!$G$5:$G$6" sel="2"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138023</xdr:rowOff>
    </xdr:to>
    <xdr:pic>
      <xdr:nvPicPr>
        <xdr:cNvPr id="12331" name="Picture 1">
          <a:extLst>
            <a:ext uri="{FF2B5EF4-FFF2-40B4-BE49-F238E27FC236}">
              <a16:creationId xmlns:a16="http://schemas.microsoft.com/office/drawing/2014/main" id="{00000000-0008-0000-0100-00002B3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589917" cy="73842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35</xdr:row>
          <xdr:rowOff>38100</xdr:rowOff>
        </xdr:from>
        <xdr:to>
          <xdr:col>7</xdr:col>
          <xdr:colOff>335280</xdr:colOff>
          <xdr:row>35</xdr:row>
          <xdr:rowOff>236220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8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37</xdr:row>
          <xdr:rowOff>15240</xdr:rowOff>
        </xdr:from>
        <xdr:to>
          <xdr:col>7</xdr:col>
          <xdr:colOff>335280</xdr:colOff>
          <xdr:row>37</xdr:row>
          <xdr:rowOff>220980</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8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39</xdr:row>
          <xdr:rowOff>38100</xdr:rowOff>
        </xdr:from>
        <xdr:to>
          <xdr:col>7</xdr:col>
          <xdr:colOff>335280</xdr:colOff>
          <xdr:row>39</xdr:row>
          <xdr:rowOff>236220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41</xdr:row>
          <xdr:rowOff>38100</xdr:rowOff>
        </xdr:from>
        <xdr:to>
          <xdr:col>7</xdr:col>
          <xdr:colOff>335280</xdr:colOff>
          <xdr:row>41</xdr:row>
          <xdr:rowOff>236220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43</xdr:row>
          <xdr:rowOff>38100</xdr:rowOff>
        </xdr:from>
        <xdr:to>
          <xdr:col>7</xdr:col>
          <xdr:colOff>335280</xdr:colOff>
          <xdr:row>43</xdr:row>
          <xdr:rowOff>236220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45</xdr:row>
          <xdr:rowOff>38100</xdr:rowOff>
        </xdr:from>
        <xdr:to>
          <xdr:col>7</xdr:col>
          <xdr:colOff>335280</xdr:colOff>
          <xdr:row>45</xdr:row>
          <xdr:rowOff>236220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47</xdr:row>
          <xdr:rowOff>38100</xdr:rowOff>
        </xdr:from>
        <xdr:to>
          <xdr:col>7</xdr:col>
          <xdr:colOff>335280</xdr:colOff>
          <xdr:row>47</xdr:row>
          <xdr:rowOff>236220</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49</xdr:row>
          <xdr:rowOff>38100</xdr:rowOff>
        </xdr:from>
        <xdr:to>
          <xdr:col>7</xdr:col>
          <xdr:colOff>335280</xdr:colOff>
          <xdr:row>49</xdr:row>
          <xdr:rowOff>236220</xdr:rowOff>
        </xdr:to>
        <xdr:sp macro="" textlink="">
          <xdr:nvSpPr>
            <xdr:cNvPr id="2118" name="Drop Down 70" hidden="1">
              <a:extLst>
                <a:ext uri="{63B3BB69-23CF-44E3-9099-C40C66FF867C}">
                  <a14:compatExt spid="_x0000_s2118"/>
                </a:ext>
                <a:ext uri="{FF2B5EF4-FFF2-40B4-BE49-F238E27FC236}">
                  <a16:creationId xmlns:a16="http://schemas.microsoft.com/office/drawing/2014/main" id="{00000000-0008-0000-08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15</xdr:row>
          <xdr:rowOff>45720</xdr:rowOff>
        </xdr:from>
        <xdr:to>
          <xdr:col>7</xdr:col>
          <xdr:colOff>0</xdr:colOff>
          <xdr:row>15</xdr:row>
          <xdr:rowOff>327660</xdr:rowOff>
        </xdr:to>
        <xdr:sp macro="" textlink="">
          <xdr:nvSpPr>
            <xdr:cNvPr id="2121" name="Drop Down 73" hidden="1">
              <a:extLst>
                <a:ext uri="{63B3BB69-23CF-44E3-9099-C40C66FF867C}">
                  <a14:compatExt spid="_x0000_s2121"/>
                </a:ext>
                <a:ext uri="{FF2B5EF4-FFF2-40B4-BE49-F238E27FC236}">
                  <a16:creationId xmlns:a16="http://schemas.microsoft.com/office/drawing/2014/main" id="{00000000-0008-0000-08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53</xdr:row>
          <xdr:rowOff>38100</xdr:rowOff>
        </xdr:from>
        <xdr:to>
          <xdr:col>7</xdr:col>
          <xdr:colOff>335280</xdr:colOff>
          <xdr:row>53</xdr:row>
          <xdr:rowOff>236220</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8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oneCellAnchor>
        <xdr:from>
          <xdr:col>1</xdr:col>
          <xdr:colOff>22860</xdr:colOff>
          <xdr:row>59</xdr:row>
          <xdr:rowOff>38100</xdr:rowOff>
        </xdr:from>
        <xdr:ext cx="6118860" cy="198120"/>
        <xdr:sp macro="" textlink="">
          <xdr:nvSpPr>
            <xdr:cNvPr id="2123" name="Drop Down 75" hidden="1">
              <a:extLst>
                <a:ext uri="{63B3BB69-23CF-44E3-9099-C40C66FF867C}">
                  <a14:compatExt spid="_x0000_s2123"/>
                </a:ext>
                <a:ext uri="{FF2B5EF4-FFF2-40B4-BE49-F238E27FC236}">
                  <a16:creationId xmlns:a16="http://schemas.microsoft.com/office/drawing/2014/main" id="{75BBA303-15BD-4FF2-BBD7-C2E124B73FFB}"/>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oneCellAnchor>
    </mc:Choice>
    <mc:Fallback/>
  </mc:AlternateContent>
  <mc:AlternateContent xmlns:mc="http://schemas.openxmlformats.org/markup-compatibility/2006">
    <mc:Choice xmlns:a14="http://schemas.microsoft.com/office/drawing/2010/main" Requires="a14">
      <xdr:oneCellAnchor>
        <xdr:from>
          <xdr:col>1</xdr:col>
          <xdr:colOff>22860</xdr:colOff>
          <xdr:row>61</xdr:row>
          <xdr:rowOff>15240</xdr:rowOff>
        </xdr:from>
        <xdr:ext cx="6118860" cy="205740"/>
        <xdr:sp macro="" textlink="">
          <xdr:nvSpPr>
            <xdr:cNvPr id="2124" name="Drop Down 76" hidden="1">
              <a:extLst>
                <a:ext uri="{63B3BB69-23CF-44E3-9099-C40C66FF867C}">
                  <a14:compatExt spid="_x0000_s2124"/>
                </a:ext>
                <a:ext uri="{FF2B5EF4-FFF2-40B4-BE49-F238E27FC236}">
                  <a16:creationId xmlns:a16="http://schemas.microsoft.com/office/drawing/2014/main" id="{42544AB5-CD38-4E00-89DF-953FBE6DF9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one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en/TABELLEN/LVU/Ergebnistabellen/2021/ungeschuetzt/2021-07-ungesch&#252;tz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ts1"/>
      <sheetName val="Reporting"/>
      <sheetName val="Hinweise1"/>
      <sheetName val="Hinweise2"/>
      <sheetName val="Hinweise3"/>
      <sheetName val="Ergebnisangabe"/>
      <sheetName val="Kontakt"/>
      <sheetName val="Teilnehmerdaten"/>
      <sheetName val="Ergebnisse"/>
      <sheetName val="Mitteilungen"/>
      <sheetName val="Natrium"/>
      <sheetName val="pH"/>
      <sheetName val="GSaeure"/>
      <sheetName val="Parameter3"/>
      <sheetName val="Milchsre"/>
      <sheetName val="Ascorbin"/>
      <sheetName val="Flüchtige"/>
      <sheetName val="Kochsal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omments" Target="../comments3.xml"/><Relationship Id="rId2" Type="http://schemas.openxmlformats.org/officeDocument/2006/relationships/printerSettings" Target="../printerSettings/printerSettings9.bin"/><Relationship Id="rId16" Type="http://schemas.openxmlformats.org/officeDocument/2006/relationships/ctrlProp" Target="../ctrlProps/ctrlProp12.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8"/>
  <dimension ref="A1:C13"/>
  <sheetViews>
    <sheetView workbookViewId="0">
      <selection sqref="A1:C1"/>
    </sheetView>
  </sheetViews>
  <sheetFormatPr baseColWidth="10" defaultColWidth="11.44140625" defaultRowHeight="13.8" x14ac:dyDescent="0.25"/>
  <cols>
    <col min="1" max="2" width="27.6640625" style="63" customWidth="1"/>
    <col min="3" max="3" width="30.44140625" style="63" customWidth="1"/>
    <col min="4" max="16384" width="11.44140625" style="63"/>
  </cols>
  <sheetData>
    <row r="1" spans="1:3" ht="30.75" customHeight="1" x14ac:dyDescent="0.3">
      <c r="A1" s="90" t="s">
        <v>62</v>
      </c>
      <c r="B1" s="91"/>
      <c r="C1" s="91"/>
    </row>
    <row r="2" spans="1:3" ht="51.75" customHeight="1" x14ac:dyDescent="0.25">
      <c r="A2" s="93" t="s">
        <v>117</v>
      </c>
      <c r="B2" s="94"/>
      <c r="C2" s="94"/>
    </row>
    <row r="3" spans="1:3" ht="74.25" customHeight="1" x14ac:dyDescent="0.25">
      <c r="A3" s="92" t="s">
        <v>118</v>
      </c>
      <c r="B3" s="92"/>
      <c r="C3" s="92"/>
    </row>
    <row r="4" spans="1:3" ht="80.400000000000006" customHeight="1" x14ac:dyDescent="0.35">
      <c r="A4" s="92" t="s">
        <v>119</v>
      </c>
      <c r="B4" s="95"/>
      <c r="C4" s="95"/>
    </row>
    <row r="5" spans="1:3" ht="30.3" customHeight="1" x14ac:dyDescent="0.3">
      <c r="A5" s="96"/>
      <c r="B5" s="96"/>
      <c r="C5" s="96"/>
    </row>
    <row r="6" spans="1:3" ht="30.3" customHeight="1" x14ac:dyDescent="0.25">
      <c r="A6" s="64" t="s">
        <v>63</v>
      </c>
    </row>
    <row r="7" spans="1:3" ht="54" customHeight="1" x14ac:dyDescent="0.25">
      <c r="A7" s="88" t="s">
        <v>64</v>
      </c>
      <c r="B7" s="89"/>
      <c r="C7" s="89"/>
    </row>
    <row r="9" spans="1:3" x14ac:dyDescent="0.25">
      <c r="A9" s="65" t="s">
        <v>65</v>
      </c>
      <c r="B9" s="65" t="s">
        <v>66</v>
      </c>
    </row>
    <row r="10" spans="1:3" ht="15.6" x14ac:dyDescent="0.25">
      <c r="A10" s="8">
        <v>1379</v>
      </c>
      <c r="B10" s="8">
        <v>1380</v>
      </c>
    </row>
    <row r="11" spans="1:3" ht="15.6" x14ac:dyDescent="0.25">
      <c r="A11" s="8">
        <v>179.34</v>
      </c>
      <c r="B11" s="8">
        <v>179</v>
      </c>
    </row>
    <row r="12" spans="1:3" ht="15.6" x14ac:dyDescent="0.25">
      <c r="A12" s="8">
        <v>80.12</v>
      </c>
      <c r="B12" s="8">
        <v>80.099999999999994</v>
      </c>
    </row>
    <row r="13" spans="1:3" ht="15.6" x14ac:dyDescent="0.25">
      <c r="A13" s="8">
        <v>7.8</v>
      </c>
      <c r="B13" s="62">
        <v>7.8</v>
      </c>
    </row>
  </sheetData>
  <sheetProtection password="CAA1" sheet="1" objects="1" scenarios="1"/>
  <mergeCells count="6">
    <mergeCell ref="A7:C7"/>
    <mergeCell ref="A1:C1"/>
    <mergeCell ref="A3:C3"/>
    <mergeCell ref="A2:C2"/>
    <mergeCell ref="A4:C4"/>
    <mergeCell ref="A5:C5"/>
  </mergeCells>
  <phoneticPr fontId="0" type="noConversion"/>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fitToPage="1"/>
  </sheetPr>
  <dimension ref="A1:H38"/>
  <sheetViews>
    <sheetView workbookViewId="0">
      <selection activeCell="A2" sqref="A2:G2"/>
    </sheetView>
  </sheetViews>
  <sheetFormatPr baseColWidth="10" defaultColWidth="11.44140625" defaultRowHeight="15.6" x14ac:dyDescent="0.3"/>
  <cols>
    <col min="1" max="7" width="12.6640625" style="1" customWidth="1"/>
    <col min="8" max="16384" width="11.44140625" style="1"/>
  </cols>
  <sheetData>
    <row r="1" spans="1:8" x14ac:dyDescent="0.3">
      <c r="A1" s="1" t="s">
        <v>18</v>
      </c>
      <c r="H1" s="81">
        <f>COUNTA(A2:G38)</f>
        <v>0</v>
      </c>
    </row>
    <row r="2" spans="1:8" x14ac:dyDescent="0.3">
      <c r="A2" s="126"/>
      <c r="B2" s="126"/>
      <c r="C2" s="126"/>
      <c r="D2" s="126"/>
      <c r="E2" s="126"/>
      <c r="F2" s="126"/>
      <c r="G2" s="126"/>
    </row>
    <row r="3" spans="1:8" x14ac:dyDescent="0.3">
      <c r="A3" s="126"/>
      <c r="B3" s="126"/>
      <c r="C3" s="126"/>
      <c r="D3" s="126"/>
      <c r="E3" s="126"/>
      <c r="F3" s="126"/>
      <c r="G3" s="126"/>
    </row>
    <row r="4" spans="1:8" x14ac:dyDescent="0.3">
      <c r="A4" s="126"/>
      <c r="B4" s="126"/>
      <c r="C4" s="126"/>
      <c r="D4" s="126"/>
      <c r="E4" s="126"/>
      <c r="F4" s="126"/>
      <c r="G4" s="126"/>
    </row>
    <row r="5" spans="1:8" x14ac:dyDescent="0.3">
      <c r="A5" s="126"/>
      <c r="B5" s="126"/>
      <c r="C5" s="126"/>
      <c r="D5" s="126"/>
      <c r="E5" s="126"/>
      <c r="F5" s="126"/>
      <c r="G5" s="126"/>
    </row>
    <row r="6" spans="1:8" x14ac:dyDescent="0.3">
      <c r="A6" s="126"/>
      <c r="B6" s="126"/>
      <c r="C6" s="126"/>
      <c r="D6" s="126"/>
      <c r="E6" s="126"/>
      <c r="F6" s="126"/>
      <c r="G6" s="126"/>
    </row>
    <row r="7" spans="1:8" x14ac:dyDescent="0.3">
      <c r="A7" s="126"/>
      <c r="B7" s="126"/>
      <c r="C7" s="126"/>
      <c r="D7" s="126"/>
      <c r="E7" s="126"/>
      <c r="F7" s="126"/>
      <c r="G7" s="126"/>
    </row>
    <row r="8" spans="1:8" x14ac:dyDescent="0.3">
      <c r="A8" s="126"/>
      <c r="B8" s="126"/>
      <c r="C8" s="126"/>
      <c r="D8" s="126"/>
      <c r="E8" s="126"/>
      <c r="F8" s="126"/>
      <c r="G8" s="126"/>
    </row>
    <row r="9" spans="1:8" x14ac:dyDescent="0.3">
      <c r="A9" s="126"/>
      <c r="B9" s="126"/>
      <c r="C9" s="126"/>
      <c r="D9" s="126"/>
      <c r="E9" s="126"/>
      <c r="F9" s="126"/>
      <c r="G9" s="126"/>
    </row>
    <row r="10" spans="1:8" x14ac:dyDescent="0.3">
      <c r="A10" s="126"/>
      <c r="B10" s="126"/>
      <c r="C10" s="126"/>
      <c r="D10" s="126"/>
      <c r="E10" s="126"/>
      <c r="F10" s="126"/>
      <c r="G10" s="126"/>
    </row>
    <row r="11" spans="1:8" x14ac:dyDescent="0.3">
      <c r="A11" s="126"/>
      <c r="B11" s="126"/>
      <c r="C11" s="126"/>
      <c r="D11" s="126"/>
      <c r="E11" s="126"/>
      <c r="F11" s="126"/>
      <c r="G11" s="126"/>
    </row>
    <row r="12" spans="1:8" x14ac:dyDescent="0.3">
      <c r="A12" s="126"/>
      <c r="B12" s="126"/>
      <c r="C12" s="126"/>
      <c r="D12" s="126"/>
      <c r="E12" s="126"/>
      <c r="F12" s="126"/>
      <c r="G12" s="126"/>
    </row>
    <row r="13" spans="1:8" x14ac:dyDescent="0.3">
      <c r="A13" s="126"/>
      <c r="B13" s="126"/>
      <c r="C13" s="126"/>
      <c r="D13" s="126"/>
      <c r="E13" s="126"/>
      <c r="F13" s="126"/>
      <c r="G13" s="126"/>
    </row>
    <row r="14" spans="1:8" x14ac:dyDescent="0.3">
      <c r="A14" s="126"/>
      <c r="B14" s="126"/>
      <c r="C14" s="126"/>
      <c r="D14" s="126"/>
      <c r="E14" s="126"/>
      <c r="F14" s="126"/>
      <c r="G14" s="126"/>
    </row>
    <row r="15" spans="1:8" x14ac:dyDescent="0.3">
      <c r="A15" s="126"/>
      <c r="B15" s="126"/>
      <c r="C15" s="126"/>
      <c r="D15" s="126"/>
      <c r="E15" s="126"/>
      <c r="F15" s="126"/>
      <c r="G15" s="126"/>
    </row>
    <row r="16" spans="1:8" x14ac:dyDescent="0.3">
      <c r="A16" s="126"/>
      <c r="B16" s="126"/>
      <c r="C16" s="126"/>
      <c r="D16" s="126"/>
      <c r="E16" s="126"/>
      <c r="F16" s="126"/>
      <c r="G16" s="126"/>
    </row>
    <row r="17" spans="1:7" x14ac:dyDescent="0.3">
      <c r="A17" s="126"/>
      <c r="B17" s="126"/>
      <c r="C17" s="126"/>
      <c r="D17" s="126"/>
      <c r="E17" s="126"/>
      <c r="F17" s="126"/>
      <c r="G17" s="126"/>
    </row>
    <row r="18" spans="1:7" x14ac:dyDescent="0.3">
      <c r="A18" s="126"/>
      <c r="B18" s="126"/>
      <c r="C18" s="126"/>
      <c r="D18" s="126"/>
      <c r="E18" s="126"/>
      <c r="F18" s="126"/>
      <c r="G18" s="126"/>
    </row>
    <row r="19" spans="1:7" x14ac:dyDescent="0.3">
      <c r="A19" s="126"/>
      <c r="B19" s="126"/>
      <c r="C19" s="126"/>
      <c r="D19" s="126"/>
      <c r="E19" s="126"/>
      <c r="F19" s="126"/>
      <c r="G19" s="126"/>
    </row>
    <row r="20" spans="1:7" x14ac:dyDescent="0.3">
      <c r="A20" s="126"/>
      <c r="B20" s="126"/>
      <c r="C20" s="126"/>
      <c r="D20" s="126"/>
      <c r="E20" s="126"/>
      <c r="F20" s="126"/>
      <c r="G20" s="126"/>
    </row>
    <row r="21" spans="1:7" x14ac:dyDescent="0.3">
      <c r="A21" s="126"/>
      <c r="B21" s="126"/>
      <c r="C21" s="126"/>
      <c r="D21" s="126"/>
      <c r="E21" s="126"/>
      <c r="F21" s="126"/>
      <c r="G21" s="126"/>
    </row>
    <row r="22" spans="1:7" x14ac:dyDescent="0.3">
      <c r="A22" s="126"/>
      <c r="B22" s="126"/>
      <c r="C22" s="126"/>
      <c r="D22" s="126"/>
      <c r="E22" s="126"/>
      <c r="F22" s="126"/>
      <c r="G22" s="126"/>
    </row>
    <row r="23" spans="1:7" x14ac:dyDescent="0.3">
      <c r="A23" s="126"/>
      <c r="B23" s="126"/>
      <c r="C23" s="126"/>
      <c r="D23" s="126"/>
      <c r="E23" s="126"/>
      <c r="F23" s="126"/>
      <c r="G23" s="126"/>
    </row>
    <row r="24" spans="1:7" x14ac:dyDescent="0.3">
      <c r="A24" s="126"/>
      <c r="B24" s="126"/>
      <c r="C24" s="126"/>
      <c r="D24" s="126"/>
      <c r="E24" s="126"/>
      <c r="F24" s="126"/>
      <c r="G24" s="126"/>
    </row>
    <row r="25" spans="1:7" x14ac:dyDescent="0.3">
      <c r="A25" s="126"/>
      <c r="B25" s="126"/>
      <c r="C25" s="126"/>
      <c r="D25" s="126"/>
      <c r="E25" s="126"/>
      <c r="F25" s="126"/>
      <c r="G25" s="126"/>
    </row>
    <row r="26" spans="1:7" x14ac:dyDescent="0.3">
      <c r="A26" s="126"/>
      <c r="B26" s="126"/>
      <c r="C26" s="126"/>
      <c r="D26" s="126"/>
      <c r="E26" s="126"/>
      <c r="F26" s="126"/>
      <c r="G26" s="126"/>
    </row>
    <row r="27" spans="1:7" x14ac:dyDescent="0.3">
      <c r="A27" s="126"/>
      <c r="B27" s="126"/>
      <c r="C27" s="126"/>
      <c r="D27" s="126"/>
      <c r="E27" s="126"/>
      <c r="F27" s="126"/>
      <c r="G27" s="126"/>
    </row>
    <row r="28" spans="1:7" x14ac:dyDescent="0.3">
      <c r="A28" s="126"/>
      <c r="B28" s="126"/>
      <c r="C28" s="126"/>
      <c r="D28" s="126"/>
      <c r="E28" s="126"/>
      <c r="F28" s="126"/>
      <c r="G28" s="126"/>
    </row>
    <row r="29" spans="1:7" x14ac:dyDescent="0.3">
      <c r="A29" s="126"/>
      <c r="B29" s="126"/>
      <c r="C29" s="126"/>
      <c r="D29" s="126"/>
      <c r="E29" s="126"/>
      <c r="F29" s="126"/>
      <c r="G29" s="126"/>
    </row>
    <row r="30" spans="1:7" x14ac:dyDescent="0.3">
      <c r="A30" s="126"/>
      <c r="B30" s="126"/>
      <c r="C30" s="126"/>
      <c r="D30" s="126"/>
      <c r="E30" s="126"/>
      <c r="F30" s="126"/>
      <c r="G30" s="126"/>
    </row>
    <row r="31" spans="1:7" x14ac:dyDescent="0.3">
      <c r="A31" s="126"/>
      <c r="B31" s="126"/>
      <c r="C31" s="126"/>
      <c r="D31" s="126"/>
      <c r="E31" s="126"/>
      <c r="F31" s="126"/>
      <c r="G31" s="126"/>
    </row>
    <row r="32" spans="1:7" x14ac:dyDescent="0.3">
      <c r="A32" s="126"/>
      <c r="B32" s="126"/>
      <c r="C32" s="126"/>
      <c r="D32" s="126"/>
      <c r="E32" s="126"/>
      <c r="F32" s="126"/>
      <c r="G32" s="126"/>
    </row>
    <row r="33" spans="1:7" x14ac:dyDescent="0.3">
      <c r="A33" s="126"/>
      <c r="B33" s="126"/>
      <c r="C33" s="126"/>
      <c r="D33" s="126"/>
      <c r="E33" s="126"/>
      <c r="F33" s="126"/>
      <c r="G33" s="126"/>
    </row>
    <row r="34" spans="1:7" x14ac:dyDescent="0.3">
      <c r="A34" s="126"/>
      <c r="B34" s="126"/>
      <c r="C34" s="126"/>
      <c r="D34" s="126"/>
      <c r="E34" s="126"/>
      <c r="F34" s="126"/>
      <c r="G34" s="126"/>
    </row>
    <row r="35" spans="1:7" x14ac:dyDescent="0.3">
      <c r="A35" s="126"/>
      <c r="B35" s="126"/>
      <c r="C35" s="126"/>
      <c r="D35" s="126"/>
      <c r="E35" s="126"/>
      <c r="F35" s="126"/>
      <c r="G35" s="126"/>
    </row>
    <row r="36" spans="1:7" x14ac:dyDescent="0.3">
      <c r="A36" s="126"/>
      <c r="B36" s="126"/>
      <c r="C36" s="126"/>
      <c r="D36" s="126"/>
      <c r="E36" s="126"/>
      <c r="F36" s="126"/>
      <c r="G36" s="126"/>
    </row>
    <row r="37" spans="1:7" x14ac:dyDescent="0.3">
      <c r="A37" s="126"/>
      <c r="B37" s="126"/>
      <c r="C37" s="126"/>
      <c r="D37" s="126"/>
      <c r="E37" s="126"/>
      <c r="F37" s="126"/>
      <c r="G37" s="126"/>
    </row>
    <row r="38" spans="1:7" x14ac:dyDescent="0.3">
      <c r="A38" s="126"/>
      <c r="B38" s="126"/>
      <c r="C38" s="126"/>
      <c r="D38" s="126"/>
      <c r="E38" s="126"/>
      <c r="F38" s="126"/>
      <c r="G38" s="126"/>
    </row>
  </sheetData>
  <sheetProtection algorithmName="SHA-512" hashValue="+/ft+Z0nok2EpVQS8clcyECad0WguoRcHrNeRQawY+8o/YAtSM/Vf7+ARqMECMKZi1/o/tYTpIFjYGnr4ATckQ==" saltValue="cSK0SJcN+RCmH/vWcod8YA==" spinCount="100000" sheet="1" objects="1" scenarios="1"/>
  <mergeCells count="37">
    <mergeCell ref="A7:G7"/>
    <mergeCell ref="A2:G2"/>
    <mergeCell ref="A3:G3"/>
    <mergeCell ref="A4:G4"/>
    <mergeCell ref="A5:G5"/>
    <mergeCell ref="A6:G6"/>
    <mergeCell ref="A19:G19"/>
    <mergeCell ref="A8:G8"/>
    <mergeCell ref="A9:G9"/>
    <mergeCell ref="A10:G10"/>
    <mergeCell ref="A11:G11"/>
    <mergeCell ref="A12:G12"/>
    <mergeCell ref="A13:G13"/>
    <mergeCell ref="A14:G14"/>
    <mergeCell ref="A15:G15"/>
    <mergeCell ref="A16:G16"/>
    <mergeCell ref="A17:G17"/>
    <mergeCell ref="A18:G18"/>
    <mergeCell ref="A31:G31"/>
    <mergeCell ref="A20:G20"/>
    <mergeCell ref="A21:G21"/>
    <mergeCell ref="A22:G22"/>
    <mergeCell ref="A23:G23"/>
    <mergeCell ref="A24:G24"/>
    <mergeCell ref="A25:G25"/>
    <mergeCell ref="A26:G26"/>
    <mergeCell ref="A27:G27"/>
    <mergeCell ref="A28:G28"/>
    <mergeCell ref="A29:G29"/>
    <mergeCell ref="A30:G30"/>
    <mergeCell ref="A32:G32"/>
    <mergeCell ref="A33:G33"/>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E3E4E-2395-42DE-BE4D-EDF99DC99C43}">
  <dimension ref="A1:E13"/>
  <sheetViews>
    <sheetView workbookViewId="0">
      <selection activeCell="A2" sqref="A2:G2"/>
    </sheetView>
  </sheetViews>
  <sheetFormatPr baseColWidth="10" defaultColWidth="11.44140625" defaultRowHeight="15.6" x14ac:dyDescent="0.3"/>
  <cols>
    <col min="1" max="1" width="13.21875" style="24" customWidth="1"/>
    <col min="2" max="2" width="55.21875" style="23" customWidth="1"/>
    <col min="3" max="16384" width="11.44140625" style="24"/>
  </cols>
  <sheetData>
    <row r="1" spans="1:5" ht="16.2" thickBot="1" x14ac:dyDescent="0.35">
      <c r="A1" s="31" t="s">
        <v>215</v>
      </c>
      <c r="B1" s="34"/>
      <c r="C1" s="24">
        <f>MAX($A$3:$A$13)-1</f>
        <v>10</v>
      </c>
      <c r="D1" s="24">
        <v>11</v>
      </c>
      <c r="E1" s="24">
        <v>11</v>
      </c>
    </row>
    <row r="2" spans="1:5" ht="16.2" thickTop="1" x14ac:dyDescent="0.3">
      <c r="A2" s="30" t="s">
        <v>35</v>
      </c>
      <c r="B2" s="30" t="s">
        <v>36</v>
      </c>
      <c r="C2" s="24" t="s">
        <v>37</v>
      </c>
      <c r="D2" s="24" t="s">
        <v>226</v>
      </c>
      <c r="E2" s="24" t="s">
        <v>227</v>
      </c>
    </row>
    <row r="3" spans="1:5" x14ac:dyDescent="0.3">
      <c r="A3" s="26">
        <v>1</v>
      </c>
      <c r="B3" s="26" t="s">
        <v>217</v>
      </c>
      <c r="C3" s="32"/>
    </row>
    <row r="4" spans="1:5" x14ac:dyDescent="0.3">
      <c r="A4" s="26">
        <v>2</v>
      </c>
      <c r="B4" s="26" t="s">
        <v>218</v>
      </c>
      <c r="C4" s="23"/>
    </row>
    <row r="5" spans="1:5" x14ac:dyDescent="0.3">
      <c r="A5" s="26">
        <v>3</v>
      </c>
      <c r="B5" s="26" t="s">
        <v>219</v>
      </c>
      <c r="C5" s="23"/>
    </row>
    <row r="6" spans="1:5" ht="31.2" x14ac:dyDescent="0.3">
      <c r="A6" s="26">
        <v>4</v>
      </c>
      <c r="B6" s="26" t="s">
        <v>220</v>
      </c>
      <c r="C6" s="23"/>
    </row>
    <row r="7" spans="1:5" x14ac:dyDescent="0.3">
      <c r="A7" s="26">
        <v>5</v>
      </c>
      <c r="B7" s="26" t="s">
        <v>221</v>
      </c>
      <c r="C7" s="23"/>
    </row>
    <row r="8" spans="1:5" x14ac:dyDescent="0.3">
      <c r="A8" s="26">
        <v>6</v>
      </c>
      <c r="B8" s="26" t="s">
        <v>222</v>
      </c>
      <c r="C8" s="23"/>
    </row>
    <row r="9" spans="1:5" ht="31.2" x14ac:dyDescent="0.3">
      <c r="A9" s="26">
        <v>7</v>
      </c>
      <c r="B9" s="127" t="s">
        <v>223</v>
      </c>
      <c r="C9" s="23"/>
    </row>
    <row r="10" spans="1:5" x14ac:dyDescent="0.3">
      <c r="A10" s="26">
        <v>8</v>
      </c>
      <c r="B10" s="26" t="s">
        <v>224</v>
      </c>
      <c r="C10" s="23"/>
    </row>
    <row r="11" spans="1:5" x14ac:dyDescent="0.3">
      <c r="A11" s="26">
        <v>9</v>
      </c>
      <c r="B11" s="26" t="s">
        <v>225</v>
      </c>
      <c r="C11" s="23"/>
    </row>
    <row r="12" spans="1:5" x14ac:dyDescent="0.3">
      <c r="A12" s="26">
        <v>10</v>
      </c>
      <c r="B12" s="26" t="s">
        <v>4</v>
      </c>
    </row>
    <row r="13" spans="1:5" x14ac:dyDescent="0.3">
      <c r="A13" s="26">
        <v>11</v>
      </c>
      <c r="B13" s="26"/>
    </row>
  </sheetData>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7"/>
  <dimension ref="A1:C16"/>
  <sheetViews>
    <sheetView workbookViewId="0">
      <selection activeCell="A2" sqref="A2:G2"/>
    </sheetView>
  </sheetViews>
  <sheetFormatPr baseColWidth="10" defaultColWidth="11.44140625" defaultRowHeight="15.6" x14ac:dyDescent="0.3"/>
  <cols>
    <col min="1" max="1" width="24.44140625" style="23" customWidth="1"/>
    <col min="2" max="2" width="55.109375" style="24" customWidth="1"/>
    <col min="3" max="16384" width="11.44140625" style="23"/>
  </cols>
  <sheetData>
    <row r="1" spans="1:3" ht="16.2" thickBot="1" x14ac:dyDescent="0.35">
      <c r="A1" s="35" t="str">
        <f>Ergebnisse!A22</f>
        <v>Relative Dichte 20°C/20°C</v>
      </c>
      <c r="B1" s="34">
        <v>14</v>
      </c>
      <c r="C1" s="23">
        <f>MAX($A$3:$A$16)-1</f>
        <v>13</v>
      </c>
    </row>
    <row r="2" spans="1:3" ht="16.2" thickTop="1" x14ac:dyDescent="0.25">
      <c r="A2" s="47"/>
      <c r="B2" s="30" t="s">
        <v>36</v>
      </c>
      <c r="C2" s="23" t="s">
        <v>38</v>
      </c>
    </row>
    <row r="3" spans="1:3" x14ac:dyDescent="0.3">
      <c r="A3" s="29">
        <v>1</v>
      </c>
      <c r="B3" s="29" t="s">
        <v>83</v>
      </c>
      <c r="C3" s="49"/>
    </row>
    <row r="4" spans="1:3" x14ac:dyDescent="0.3">
      <c r="A4" s="29">
        <v>2</v>
      </c>
      <c r="B4" s="29" t="s">
        <v>84</v>
      </c>
      <c r="C4" s="24" t="s">
        <v>39</v>
      </c>
    </row>
    <row r="5" spans="1:3" x14ac:dyDescent="0.3">
      <c r="A5" s="29">
        <v>3</v>
      </c>
      <c r="B5" s="29" t="s">
        <v>85</v>
      </c>
      <c r="C5" s="24"/>
    </row>
    <row r="6" spans="1:3" x14ac:dyDescent="0.3">
      <c r="A6" s="29">
        <v>4</v>
      </c>
      <c r="B6" s="29" t="s">
        <v>86</v>
      </c>
      <c r="C6" s="24" t="s">
        <v>39</v>
      </c>
    </row>
    <row r="7" spans="1:3" x14ac:dyDescent="0.3">
      <c r="A7" s="29">
        <v>5</v>
      </c>
      <c r="B7" s="29" t="s">
        <v>81</v>
      </c>
      <c r="C7" s="50"/>
    </row>
    <row r="8" spans="1:3" x14ac:dyDescent="0.3">
      <c r="A8" s="29">
        <v>6</v>
      </c>
      <c r="B8" s="29" t="s">
        <v>82</v>
      </c>
      <c r="C8" s="50"/>
    </row>
    <row r="9" spans="1:3" ht="27.6" x14ac:dyDescent="0.3">
      <c r="A9" s="29">
        <v>7</v>
      </c>
      <c r="B9" s="29" t="s">
        <v>107</v>
      </c>
      <c r="C9" s="50"/>
    </row>
    <row r="10" spans="1:3" x14ac:dyDescent="0.3">
      <c r="A10" s="29">
        <v>8</v>
      </c>
      <c r="B10" s="29" t="s">
        <v>131</v>
      </c>
      <c r="C10" s="50"/>
    </row>
    <row r="11" spans="1:3" x14ac:dyDescent="0.3">
      <c r="A11" s="29">
        <v>9</v>
      </c>
      <c r="B11" s="29" t="s">
        <v>175</v>
      </c>
      <c r="C11" s="50"/>
    </row>
    <row r="12" spans="1:3" x14ac:dyDescent="0.3">
      <c r="A12" s="29">
        <v>10</v>
      </c>
      <c r="B12" s="29" t="s">
        <v>164</v>
      </c>
      <c r="C12" s="50"/>
    </row>
    <row r="13" spans="1:3" x14ac:dyDescent="0.3">
      <c r="A13" s="29">
        <v>11</v>
      </c>
      <c r="B13" s="29" t="s">
        <v>80</v>
      </c>
      <c r="C13" s="50"/>
    </row>
    <row r="14" spans="1:3" x14ac:dyDescent="0.3">
      <c r="A14" s="29">
        <v>12</v>
      </c>
      <c r="B14" s="29" t="s">
        <v>178</v>
      </c>
      <c r="C14" s="50"/>
    </row>
    <row r="15" spans="1:3" ht="13.8" x14ac:dyDescent="0.25">
      <c r="A15" s="29">
        <v>13</v>
      </c>
      <c r="B15" s="29" t="s">
        <v>4</v>
      </c>
      <c r="C15" s="48"/>
    </row>
    <row r="16" spans="1:3" ht="13.8" x14ac:dyDescent="0.25">
      <c r="A16" s="29">
        <v>14</v>
      </c>
      <c r="B16" s="29" t="s">
        <v>202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9"/>
  <dimension ref="A1:C22"/>
  <sheetViews>
    <sheetView workbookViewId="0">
      <selection activeCell="A2" sqref="A2:G2"/>
    </sheetView>
  </sheetViews>
  <sheetFormatPr baseColWidth="10" defaultColWidth="11.44140625" defaultRowHeight="15.6" x14ac:dyDescent="0.3"/>
  <cols>
    <col min="1" max="1" width="8.88671875" style="24" bestFit="1" customWidth="1"/>
    <col min="2" max="2" width="64.44140625" style="24" customWidth="1"/>
    <col min="3" max="3" width="6.88671875" style="24" bestFit="1" customWidth="1"/>
    <col min="4" max="16384" width="11.44140625" style="24"/>
  </cols>
  <sheetData>
    <row r="1" spans="1:3" ht="16.2" thickBot="1" x14ac:dyDescent="0.35">
      <c r="A1" s="31" t="str">
        <f>Ergebnisse!A23</f>
        <v>Alkohol</v>
      </c>
      <c r="B1" s="34">
        <v>20</v>
      </c>
      <c r="C1" s="24">
        <f>MAX($A$3:$A$22)-1</f>
        <v>19</v>
      </c>
    </row>
    <row r="2" spans="1:3" ht="16.2" thickTop="1" x14ac:dyDescent="0.3">
      <c r="A2" s="30" t="s">
        <v>35</v>
      </c>
      <c r="B2" s="30" t="s">
        <v>36</v>
      </c>
      <c r="C2" s="24" t="s">
        <v>37</v>
      </c>
    </row>
    <row r="3" spans="1:3" x14ac:dyDescent="0.3">
      <c r="A3" s="29">
        <v>1</v>
      </c>
      <c r="B3" s="29" t="s">
        <v>91</v>
      </c>
      <c r="C3" s="29"/>
    </row>
    <row r="4" spans="1:3" x14ac:dyDescent="0.3">
      <c r="A4" s="29">
        <v>2</v>
      </c>
      <c r="B4" s="29" t="s">
        <v>92</v>
      </c>
      <c r="C4" s="29" t="s">
        <v>39</v>
      </c>
    </row>
    <row r="5" spans="1:3" x14ac:dyDescent="0.3">
      <c r="A5" s="29">
        <v>3</v>
      </c>
      <c r="B5" s="29" t="s">
        <v>80</v>
      </c>
      <c r="C5" s="29"/>
    </row>
    <row r="6" spans="1:3" x14ac:dyDescent="0.3">
      <c r="A6" s="29">
        <v>4</v>
      </c>
      <c r="B6" s="29" t="s">
        <v>87</v>
      </c>
      <c r="C6" s="29"/>
    </row>
    <row r="7" spans="1:3" x14ac:dyDescent="0.3">
      <c r="A7" s="29">
        <v>5</v>
      </c>
      <c r="B7" s="29" t="s">
        <v>90</v>
      </c>
      <c r="C7" s="29"/>
    </row>
    <row r="8" spans="1:3" x14ac:dyDescent="0.3">
      <c r="A8" s="29">
        <v>6</v>
      </c>
      <c r="B8" s="29" t="s">
        <v>88</v>
      </c>
      <c r="C8" s="29"/>
    </row>
    <row r="9" spans="1:3" x14ac:dyDescent="0.3">
      <c r="A9" s="29">
        <v>7</v>
      </c>
      <c r="B9" s="29" t="s">
        <v>89</v>
      </c>
      <c r="C9" s="29"/>
    </row>
    <row r="10" spans="1:3" ht="27.6" x14ac:dyDescent="0.3">
      <c r="A10" s="29">
        <v>8</v>
      </c>
      <c r="B10" s="29" t="s">
        <v>107</v>
      </c>
      <c r="C10" s="29"/>
    </row>
    <row r="11" spans="1:3" x14ac:dyDescent="0.3">
      <c r="A11" s="29">
        <v>9</v>
      </c>
      <c r="B11" s="29" t="s">
        <v>132</v>
      </c>
      <c r="C11" s="29"/>
    </row>
    <row r="12" spans="1:3" x14ac:dyDescent="0.3">
      <c r="A12" s="29">
        <v>10</v>
      </c>
      <c r="B12" s="29" t="s">
        <v>165</v>
      </c>
      <c r="C12" s="29"/>
    </row>
    <row r="13" spans="1:3" x14ac:dyDescent="0.3">
      <c r="A13" s="29">
        <v>11</v>
      </c>
      <c r="B13" s="29" t="s">
        <v>166</v>
      </c>
      <c r="C13" s="29"/>
    </row>
    <row r="14" spans="1:3" x14ac:dyDescent="0.3">
      <c r="A14" s="29">
        <v>12</v>
      </c>
      <c r="B14" s="29" t="s">
        <v>163</v>
      </c>
      <c r="C14" s="29"/>
    </row>
    <row r="15" spans="1:3" x14ac:dyDescent="0.3">
      <c r="A15" s="29">
        <v>13</v>
      </c>
      <c r="B15" s="29" t="s">
        <v>176</v>
      </c>
      <c r="C15" s="29"/>
    </row>
    <row r="16" spans="1:3" x14ac:dyDescent="0.3">
      <c r="A16" s="29">
        <v>14</v>
      </c>
      <c r="B16" s="29" t="s">
        <v>181</v>
      </c>
      <c r="C16" s="29"/>
    </row>
    <row r="17" spans="1:3" x14ac:dyDescent="0.3">
      <c r="A17" s="29">
        <v>15</v>
      </c>
      <c r="B17" s="29" t="s">
        <v>203</v>
      </c>
      <c r="C17" s="29"/>
    </row>
    <row r="18" spans="1:3" x14ac:dyDescent="0.3">
      <c r="A18" s="29">
        <v>16</v>
      </c>
      <c r="B18" s="29" t="s">
        <v>204</v>
      </c>
      <c r="C18" s="29" t="s">
        <v>39</v>
      </c>
    </row>
    <row r="19" spans="1:3" x14ac:dyDescent="0.3">
      <c r="A19" s="29">
        <v>17</v>
      </c>
      <c r="B19" s="29" t="s">
        <v>211</v>
      </c>
      <c r="C19" s="29"/>
    </row>
    <row r="20" spans="1:3" x14ac:dyDescent="0.3">
      <c r="A20" s="29">
        <v>18</v>
      </c>
      <c r="B20" s="29" t="s">
        <v>212</v>
      </c>
      <c r="C20" s="29"/>
    </row>
    <row r="21" spans="1:3" x14ac:dyDescent="0.3">
      <c r="A21" s="29">
        <v>19</v>
      </c>
      <c r="B21" s="29" t="s">
        <v>4</v>
      </c>
      <c r="C21" s="29"/>
    </row>
    <row r="22" spans="1:3" x14ac:dyDescent="0.3">
      <c r="A22" s="29">
        <v>20</v>
      </c>
      <c r="B22" s="29" t="s">
        <v>202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0"/>
  <dimension ref="A1:C14"/>
  <sheetViews>
    <sheetView workbookViewId="0">
      <selection activeCell="A2" sqref="A2:G2"/>
    </sheetView>
  </sheetViews>
  <sheetFormatPr baseColWidth="10" defaultColWidth="11.44140625" defaultRowHeight="15.6" x14ac:dyDescent="0.3"/>
  <cols>
    <col min="1" max="1" width="13.109375" style="24" customWidth="1"/>
    <col min="2" max="2" width="55.109375" style="72" customWidth="1"/>
    <col min="3" max="16384" width="11.44140625" style="24"/>
  </cols>
  <sheetData>
    <row r="1" spans="1:3" ht="16.2" thickBot="1" x14ac:dyDescent="0.35">
      <c r="A1" s="24" t="str">
        <f>Ergebnisse!A24</f>
        <v>Extrakt scheinbar</v>
      </c>
      <c r="B1" s="72">
        <v>12</v>
      </c>
      <c r="C1" s="24">
        <f>MAX($A$3:$A$14)-1</f>
        <v>11</v>
      </c>
    </row>
    <row r="2" spans="1:3" ht="16.2" thickTop="1" x14ac:dyDescent="0.3">
      <c r="A2" s="30" t="s">
        <v>35</v>
      </c>
      <c r="B2" s="69" t="s">
        <v>36</v>
      </c>
    </row>
    <row r="3" spans="1:3" x14ac:dyDescent="0.3">
      <c r="A3" s="26">
        <v>1</v>
      </c>
      <c r="B3" s="70" t="s">
        <v>95</v>
      </c>
      <c r="C3" s="49"/>
    </row>
    <row r="4" spans="1:3" x14ac:dyDescent="0.3">
      <c r="A4" s="26">
        <v>2</v>
      </c>
      <c r="B4" s="70" t="s">
        <v>93</v>
      </c>
    </row>
    <row r="5" spans="1:3" x14ac:dyDescent="0.3">
      <c r="A5" s="26">
        <v>3</v>
      </c>
      <c r="B5" s="70" t="s">
        <v>94</v>
      </c>
    </row>
    <row r="6" spans="1:3" ht="27.6" x14ac:dyDescent="0.3">
      <c r="A6" s="26">
        <v>4</v>
      </c>
      <c r="B6" s="70" t="s">
        <v>107</v>
      </c>
    </row>
    <row r="7" spans="1:3" x14ac:dyDescent="0.3">
      <c r="A7" s="26">
        <v>5</v>
      </c>
      <c r="B7" s="70" t="s">
        <v>136</v>
      </c>
    </row>
    <row r="8" spans="1:3" ht="27.6" x14ac:dyDescent="0.3">
      <c r="A8" s="26">
        <v>6</v>
      </c>
      <c r="B8" s="70" t="s">
        <v>137</v>
      </c>
    </row>
    <row r="9" spans="1:3" x14ac:dyDescent="0.3">
      <c r="A9" s="26">
        <v>7</v>
      </c>
      <c r="B9" s="70" t="s">
        <v>133</v>
      </c>
    </row>
    <row r="10" spans="1:3" x14ac:dyDescent="0.3">
      <c r="A10" s="26">
        <v>8</v>
      </c>
      <c r="B10" s="70" t="s">
        <v>161</v>
      </c>
    </row>
    <row r="11" spans="1:3" x14ac:dyDescent="0.3">
      <c r="A11" s="26">
        <v>9</v>
      </c>
      <c r="B11" s="70" t="s">
        <v>163</v>
      </c>
    </row>
    <row r="12" spans="1:3" x14ac:dyDescent="0.3">
      <c r="A12" s="26">
        <v>10</v>
      </c>
      <c r="B12" s="70" t="s">
        <v>80</v>
      </c>
    </row>
    <row r="13" spans="1:3" x14ac:dyDescent="0.3">
      <c r="A13" s="26">
        <v>11</v>
      </c>
      <c r="B13" s="70" t="s">
        <v>4</v>
      </c>
    </row>
    <row r="14" spans="1:3" x14ac:dyDescent="0.3">
      <c r="A14" s="26">
        <v>12</v>
      </c>
      <c r="B14" s="29" t="s">
        <v>202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1"/>
  <dimension ref="A1:C17"/>
  <sheetViews>
    <sheetView workbookViewId="0">
      <selection activeCell="A2" sqref="A2:G2"/>
    </sheetView>
  </sheetViews>
  <sheetFormatPr baseColWidth="10" defaultColWidth="11.44140625" defaultRowHeight="15.6" x14ac:dyDescent="0.3"/>
  <cols>
    <col min="1" max="1" width="13.109375" style="24" customWidth="1"/>
    <col min="2" max="2" width="55.109375" style="23" customWidth="1"/>
    <col min="3" max="16384" width="11.44140625" style="24"/>
  </cols>
  <sheetData>
    <row r="1" spans="1:3" ht="31.8" thickBot="1" x14ac:dyDescent="0.35">
      <c r="A1" s="31" t="str">
        <f>Ergebnisse!A25</f>
        <v>Extrakt wirklich</v>
      </c>
      <c r="B1" s="34">
        <v>15</v>
      </c>
      <c r="C1" s="24">
        <f>MAX($A$3:$A$17)-1</f>
        <v>14</v>
      </c>
    </row>
    <row r="2" spans="1:3" ht="16.2" thickTop="1" x14ac:dyDescent="0.3">
      <c r="A2" s="30" t="s">
        <v>35</v>
      </c>
      <c r="B2" s="30" t="s">
        <v>36</v>
      </c>
      <c r="C2" s="24" t="s">
        <v>37</v>
      </c>
    </row>
    <row r="3" spans="1:3" x14ac:dyDescent="0.3">
      <c r="A3" s="26">
        <v>1</v>
      </c>
      <c r="B3" s="29" t="s">
        <v>91</v>
      </c>
      <c r="C3" s="32"/>
    </row>
    <row r="4" spans="1:3" x14ac:dyDescent="0.3">
      <c r="A4" s="26">
        <v>2</v>
      </c>
      <c r="B4" s="29" t="s">
        <v>92</v>
      </c>
      <c r="C4" s="23" t="s">
        <v>39</v>
      </c>
    </row>
    <row r="5" spans="1:3" x14ac:dyDescent="0.3">
      <c r="A5" s="26">
        <v>3</v>
      </c>
      <c r="B5" s="29" t="s">
        <v>96</v>
      </c>
      <c r="C5" s="23"/>
    </row>
    <row r="6" spans="1:3" ht="27.6" x14ac:dyDescent="0.3">
      <c r="A6" s="26">
        <v>4</v>
      </c>
      <c r="B6" s="29" t="s">
        <v>107</v>
      </c>
      <c r="C6" s="23"/>
    </row>
    <row r="7" spans="1:3" x14ac:dyDescent="0.3">
      <c r="A7" s="26">
        <v>5</v>
      </c>
      <c r="B7" s="29" t="s">
        <v>108</v>
      </c>
      <c r="C7" s="23"/>
    </row>
    <row r="8" spans="1:3" x14ac:dyDescent="0.3">
      <c r="A8" s="26">
        <v>6</v>
      </c>
      <c r="B8" s="29" t="s">
        <v>136</v>
      </c>
      <c r="C8" s="23"/>
    </row>
    <row r="9" spans="1:3" ht="27.6" x14ac:dyDescent="0.3">
      <c r="A9" s="26">
        <v>7</v>
      </c>
      <c r="B9" s="70" t="s">
        <v>137</v>
      </c>
      <c r="C9" s="23"/>
    </row>
    <row r="10" spans="1:3" x14ac:dyDescent="0.3">
      <c r="A10" s="26">
        <v>8</v>
      </c>
      <c r="B10" s="29" t="s">
        <v>133</v>
      </c>
      <c r="C10" s="23"/>
    </row>
    <row r="11" spans="1:3" x14ac:dyDescent="0.3">
      <c r="A11" s="26">
        <v>9</v>
      </c>
      <c r="B11" s="29" t="s">
        <v>138</v>
      </c>
      <c r="C11" s="23"/>
    </row>
    <row r="12" spans="1:3" x14ac:dyDescent="0.3">
      <c r="A12" s="26">
        <v>10</v>
      </c>
      <c r="B12" s="29" t="s">
        <v>163</v>
      </c>
      <c r="C12" s="23"/>
    </row>
    <row r="13" spans="1:3" x14ac:dyDescent="0.3">
      <c r="A13" s="26">
        <v>11</v>
      </c>
      <c r="B13" s="29" t="s">
        <v>176</v>
      </c>
      <c r="C13" s="23"/>
    </row>
    <row r="14" spans="1:3" x14ac:dyDescent="0.3">
      <c r="A14" s="26">
        <v>12</v>
      </c>
      <c r="B14" s="29" t="s">
        <v>180</v>
      </c>
      <c r="C14" s="23"/>
    </row>
    <row r="15" spans="1:3" x14ac:dyDescent="0.3">
      <c r="A15" s="26">
        <v>13</v>
      </c>
      <c r="B15" s="29" t="s">
        <v>211</v>
      </c>
      <c r="C15" s="23"/>
    </row>
    <row r="16" spans="1:3" x14ac:dyDescent="0.3">
      <c r="A16" s="26">
        <v>14</v>
      </c>
      <c r="B16" s="29" t="s">
        <v>4</v>
      </c>
    </row>
    <row r="17" spans="1:2" x14ac:dyDescent="0.3">
      <c r="A17" s="26">
        <v>15</v>
      </c>
      <c r="B17" s="29" t="s">
        <v>202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2"/>
  <dimension ref="A1:D16"/>
  <sheetViews>
    <sheetView workbookViewId="0">
      <selection activeCell="A2" sqref="A2:G2"/>
    </sheetView>
  </sheetViews>
  <sheetFormatPr baseColWidth="10" defaultColWidth="11.44140625" defaultRowHeight="15.6" x14ac:dyDescent="0.3"/>
  <cols>
    <col min="1" max="1" width="15" style="24" customWidth="1"/>
    <col min="2" max="2" width="55.109375" style="23" customWidth="1"/>
    <col min="3" max="16384" width="11.44140625" style="24"/>
  </cols>
  <sheetData>
    <row r="1" spans="1:4" ht="16.2" thickBot="1" x14ac:dyDescent="0.35">
      <c r="A1" s="35" t="str">
        <f>Ergebnisse!A26</f>
        <v>Stammwürze</v>
      </c>
      <c r="B1" s="33">
        <v>14</v>
      </c>
      <c r="C1" s="24">
        <f>MAX($A$3:$A$16)-1</f>
        <v>13</v>
      </c>
    </row>
    <row r="2" spans="1:4" ht="16.2" thickTop="1" x14ac:dyDescent="0.3">
      <c r="A2" s="30" t="s">
        <v>35</v>
      </c>
      <c r="B2" s="25" t="s">
        <v>36</v>
      </c>
      <c r="C2" s="24" t="s">
        <v>37</v>
      </c>
    </row>
    <row r="3" spans="1:4" x14ac:dyDescent="0.3">
      <c r="A3" s="44">
        <v>1</v>
      </c>
      <c r="B3" s="29" t="s">
        <v>91</v>
      </c>
      <c r="C3" s="44"/>
    </row>
    <row r="4" spans="1:4" x14ac:dyDescent="0.3">
      <c r="A4" s="44">
        <v>2</v>
      </c>
      <c r="B4" s="29" t="s">
        <v>92</v>
      </c>
      <c r="C4" s="44" t="s">
        <v>39</v>
      </c>
      <c r="D4" s="28"/>
    </row>
    <row r="5" spans="1:4" x14ac:dyDescent="0.3">
      <c r="A5" s="44">
        <v>3</v>
      </c>
      <c r="B5" s="29" t="s">
        <v>98</v>
      </c>
      <c r="C5" s="44"/>
      <c r="D5" s="28"/>
    </row>
    <row r="6" spans="1:4" x14ac:dyDescent="0.3">
      <c r="A6" s="44">
        <v>4</v>
      </c>
      <c r="B6" s="29" t="s">
        <v>99</v>
      </c>
      <c r="C6" s="44" t="s">
        <v>39</v>
      </c>
      <c r="D6" s="28"/>
    </row>
    <row r="7" spans="1:4" x14ac:dyDescent="0.3">
      <c r="A7" s="44">
        <v>5</v>
      </c>
      <c r="B7" s="29" t="s">
        <v>97</v>
      </c>
      <c r="C7" s="44"/>
      <c r="D7" s="28"/>
    </row>
    <row r="8" spans="1:4" ht="27.6" x14ac:dyDescent="0.3">
      <c r="A8" s="44">
        <v>6</v>
      </c>
      <c r="B8" s="29" t="s">
        <v>107</v>
      </c>
      <c r="C8" s="44"/>
      <c r="D8" s="28"/>
    </row>
    <row r="9" spans="1:4" x14ac:dyDescent="0.3">
      <c r="A9" s="44">
        <v>7</v>
      </c>
      <c r="B9" s="29" t="s">
        <v>133</v>
      </c>
      <c r="C9" s="44"/>
      <c r="D9" s="28"/>
    </row>
    <row r="10" spans="1:4" ht="27.6" x14ac:dyDescent="0.3">
      <c r="A10" s="44">
        <v>8</v>
      </c>
      <c r="B10" s="29" t="s">
        <v>137</v>
      </c>
      <c r="C10" s="44"/>
      <c r="D10" s="28"/>
    </row>
    <row r="11" spans="1:4" x14ac:dyDescent="0.3">
      <c r="A11" s="44">
        <v>9</v>
      </c>
      <c r="B11" s="29" t="s">
        <v>165</v>
      </c>
      <c r="C11" s="44"/>
      <c r="D11" s="28"/>
    </row>
    <row r="12" spans="1:4" x14ac:dyDescent="0.3">
      <c r="A12" s="44">
        <v>10</v>
      </c>
      <c r="B12" s="29" t="s">
        <v>163</v>
      </c>
      <c r="C12" s="44"/>
      <c r="D12" s="28"/>
    </row>
    <row r="13" spans="1:4" x14ac:dyDescent="0.3">
      <c r="A13" s="44">
        <v>11</v>
      </c>
      <c r="B13" s="29" t="s">
        <v>176</v>
      </c>
      <c r="C13" s="44"/>
      <c r="D13" s="28"/>
    </row>
    <row r="14" spans="1:4" x14ac:dyDescent="0.3">
      <c r="A14" s="44">
        <v>12</v>
      </c>
      <c r="B14" s="29" t="s">
        <v>211</v>
      </c>
      <c r="C14" s="44"/>
      <c r="D14" s="28"/>
    </row>
    <row r="15" spans="1:4" x14ac:dyDescent="0.3">
      <c r="A15" s="44">
        <v>13</v>
      </c>
      <c r="B15" s="29" t="s">
        <v>4</v>
      </c>
      <c r="C15" s="29"/>
      <c r="D15" s="27"/>
    </row>
    <row r="16" spans="1:4" x14ac:dyDescent="0.3">
      <c r="A16" s="44">
        <v>14</v>
      </c>
      <c r="B16" s="29" t="s">
        <v>202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3"/>
  <dimension ref="A1:C14"/>
  <sheetViews>
    <sheetView workbookViewId="0">
      <selection activeCell="A2" sqref="A2:G2"/>
    </sheetView>
  </sheetViews>
  <sheetFormatPr baseColWidth="10" defaultColWidth="11.44140625" defaultRowHeight="15.6" x14ac:dyDescent="0.3"/>
  <cols>
    <col min="1" max="1" width="13.109375" style="24" customWidth="1"/>
    <col min="2" max="2" width="56.6640625" style="24" customWidth="1"/>
    <col min="3" max="16384" width="11.44140625" style="24"/>
  </cols>
  <sheetData>
    <row r="1" spans="1:3" ht="16.2" thickBot="1" x14ac:dyDescent="0.35">
      <c r="A1" s="35" t="str">
        <f>Ergebnisse!A27</f>
        <v>pH-Wert</v>
      </c>
      <c r="B1" s="34">
        <v>12</v>
      </c>
      <c r="C1" s="24">
        <f>MAX($A$3:$A$14)-1</f>
        <v>11</v>
      </c>
    </row>
    <row r="2" spans="1:3" ht="16.2" thickTop="1" x14ac:dyDescent="0.3">
      <c r="A2" s="30" t="s">
        <v>35</v>
      </c>
      <c r="B2" s="30" t="s">
        <v>36</v>
      </c>
      <c r="C2" s="24" t="s">
        <v>37</v>
      </c>
    </row>
    <row r="3" spans="1:3" x14ac:dyDescent="0.3">
      <c r="A3" s="44">
        <v>1</v>
      </c>
      <c r="B3" s="29" t="s">
        <v>105</v>
      </c>
      <c r="C3" s="44"/>
    </row>
    <row r="4" spans="1:3" x14ac:dyDescent="0.3">
      <c r="A4" s="44">
        <v>2</v>
      </c>
      <c r="B4" s="29" t="s">
        <v>106</v>
      </c>
      <c r="C4" s="44" t="s">
        <v>39</v>
      </c>
    </row>
    <row r="5" spans="1:3" x14ac:dyDescent="0.3">
      <c r="A5" s="44">
        <v>3</v>
      </c>
      <c r="B5" s="29" t="s">
        <v>46</v>
      </c>
      <c r="C5" s="44"/>
    </row>
    <row r="6" spans="1:3" x14ac:dyDescent="0.3">
      <c r="A6" s="44">
        <v>4</v>
      </c>
      <c r="B6" s="29" t="s">
        <v>165</v>
      </c>
      <c r="C6" s="44"/>
    </row>
    <row r="7" spans="1:3" x14ac:dyDescent="0.3">
      <c r="A7" s="44">
        <v>5</v>
      </c>
      <c r="B7" s="29" t="s">
        <v>177</v>
      </c>
      <c r="C7" s="44"/>
    </row>
    <row r="8" spans="1:3" x14ac:dyDescent="0.3">
      <c r="A8" s="44">
        <v>6</v>
      </c>
      <c r="B8" s="29" t="s">
        <v>184</v>
      </c>
      <c r="C8" s="44"/>
    </row>
    <row r="9" spans="1:3" x14ac:dyDescent="0.3">
      <c r="A9" s="44">
        <v>7</v>
      </c>
      <c r="B9" s="29" t="s">
        <v>183</v>
      </c>
      <c r="C9" s="44"/>
    </row>
    <row r="10" spans="1:3" x14ac:dyDescent="0.3">
      <c r="A10" s="44">
        <v>8</v>
      </c>
      <c r="B10" s="29" t="s">
        <v>200</v>
      </c>
      <c r="C10" s="44"/>
    </row>
    <row r="11" spans="1:3" x14ac:dyDescent="0.3">
      <c r="A11" s="44">
        <v>9</v>
      </c>
      <c r="B11" s="29" t="s">
        <v>205</v>
      </c>
      <c r="C11" s="44"/>
    </row>
    <row r="12" spans="1:3" x14ac:dyDescent="0.3">
      <c r="A12" s="44">
        <v>10</v>
      </c>
      <c r="B12" s="29" t="s">
        <v>206</v>
      </c>
      <c r="C12" s="44"/>
    </row>
    <row r="13" spans="1:3" x14ac:dyDescent="0.3">
      <c r="A13" s="44">
        <v>11</v>
      </c>
      <c r="B13" s="29" t="s">
        <v>4</v>
      </c>
      <c r="C13" s="29"/>
    </row>
    <row r="14" spans="1:3" x14ac:dyDescent="0.3">
      <c r="A14" s="44">
        <v>12</v>
      </c>
      <c r="B14" s="29" t="s">
        <v>202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4"/>
  <dimension ref="A1:C17"/>
  <sheetViews>
    <sheetView workbookViewId="0">
      <selection activeCell="A2" sqref="A2:G2"/>
    </sheetView>
  </sheetViews>
  <sheetFormatPr baseColWidth="10" defaultColWidth="11.44140625" defaultRowHeight="15.6" x14ac:dyDescent="0.3"/>
  <cols>
    <col min="1" max="1" width="13.109375" style="24" customWidth="1"/>
    <col min="2" max="2" width="55.109375" style="72" customWidth="1"/>
    <col min="3" max="16384" width="11.44140625" style="24"/>
  </cols>
  <sheetData>
    <row r="1" spans="1:3" ht="69.599999999999994" thickBot="1" x14ac:dyDescent="0.35">
      <c r="A1" s="35" t="str">
        <f>Ergebnisse!A28</f>
        <v>Titrierbare Gesamtsäure
bis pH-Wert 7,0 - als Milchsäure</v>
      </c>
      <c r="B1" s="68">
        <v>15</v>
      </c>
      <c r="C1" s="24">
        <f>MAX($A$3:$A$17)-1</f>
        <v>14</v>
      </c>
    </row>
    <row r="2" spans="1:3" ht="16.2" thickTop="1" x14ac:dyDescent="0.3">
      <c r="A2" s="30" t="s">
        <v>35</v>
      </c>
      <c r="B2" s="69" t="s">
        <v>36</v>
      </c>
      <c r="C2" s="24" t="s">
        <v>37</v>
      </c>
    </row>
    <row r="3" spans="1:3" x14ac:dyDescent="0.3">
      <c r="A3" s="44">
        <v>1</v>
      </c>
      <c r="B3" s="70" t="s">
        <v>100</v>
      </c>
      <c r="C3" s="45"/>
    </row>
    <row r="4" spans="1:3" x14ac:dyDescent="0.3">
      <c r="A4" s="44">
        <v>2</v>
      </c>
      <c r="B4" s="70" t="s">
        <v>101</v>
      </c>
      <c r="C4" s="46" t="s">
        <v>39</v>
      </c>
    </row>
    <row r="5" spans="1:3" x14ac:dyDescent="0.3">
      <c r="A5" s="44">
        <v>3</v>
      </c>
      <c r="B5" s="70" t="s">
        <v>102</v>
      </c>
      <c r="C5" s="46"/>
    </row>
    <row r="6" spans="1:3" x14ac:dyDescent="0.3">
      <c r="A6" s="44">
        <v>4</v>
      </c>
      <c r="B6" s="70" t="s">
        <v>134</v>
      </c>
      <c r="C6" s="46"/>
    </row>
    <row r="7" spans="1:3" ht="27.6" x14ac:dyDescent="0.3">
      <c r="A7" s="44">
        <v>5</v>
      </c>
      <c r="B7" s="70" t="s">
        <v>135</v>
      </c>
      <c r="C7" s="46"/>
    </row>
    <row r="8" spans="1:3" x14ac:dyDescent="0.3">
      <c r="A8" s="44">
        <v>6</v>
      </c>
      <c r="B8" s="70" t="s">
        <v>147</v>
      </c>
      <c r="C8" s="46"/>
    </row>
    <row r="9" spans="1:3" x14ac:dyDescent="0.3">
      <c r="A9" s="44">
        <v>7</v>
      </c>
      <c r="B9" s="70" t="s">
        <v>148</v>
      </c>
      <c r="C9" s="46"/>
    </row>
    <row r="10" spans="1:3" x14ac:dyDescent="0.3">
      <c r="A10" s="44">
        <v>8</v>
      </c>
      <c r="B10" s="70" t="s">
        <v>149</v>
      </c>
      <c r="C10" s="46" t="s">
        <v>39</v>
      </c>
    </row>
    <row r="11" spans="1:3" x14ac:dyDescent="0.3">
      <c r="A11" s="44">
        <v>9</v>
      </c>
      <c r="B11" s="70" t="s">
        <v>162</v>
      </c>
      <c r="C11" s="46"/>
    </row>
    <row r="12" spans="1:3" x14ac:dyDescent="0.3">
      <c r="A12" s="44">
        <v>10</v>
      </c>
      <c r="B12" s="70" t="s">
        <v>182</v>
      </c>
      <c r="C12" s="46"/>
    </row>
    <row r="13" spans="1:3" x14ac:dyDescent="0.3">
      <c r="A13" s="44">
        <v>11</v>
      </c>
      <c r="B13" s="70" t="s">
        <v>201</v>
      </c>
      <c r="C13" s="46"/>
    </row>
    <row r="14" spans="1:3" x14ac:dyDescent="0.3">
      <c r="A14" s="44">
        <v>12</v>
      </c>
      <c r="B14" s="72" t="s">
        <v>208</v>
      </c>
      <c r="C14" s="46"/>
    </row>
    <row r="15" spans="1:3" x14ac:dyDescent="0.3">
      <c r="A15" s="44">
        <v>13</v>
      </c>
      <c r="B15" s="72" t="s">
        <v>209</v>
      </c>
      <c r="C15" s="46" t="s">
        <v>39</v>
      </c>
    </row>
    <row r="16" spans="1:3" x14ac:dyDescent="0.3">
      <c r="A16" s="44">
        <v>14</v>
      </c>
      <c r="B16" s="70" t="s">
        <v>4</v>
      </c>
      <c r="C16" s="29"/>
    </row>
    <row r="17" spans="1:2" x14ac:dyDescent="0.3">
      <c r="A17" s="44">
        <v>15</v>
      </c>
      <c r="B17" s="29" t="s">
        <v>202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5"/>
  <dimension ref="A1:C17"/>
  <sheetViews>
    <sheetView workbookViewId="0">
      <selection activeCell="A2" sqref="A2:G2"/>
    </sheetView>
  </sheetViews>
  <sheetFormatPr baseColWidth="10" defaultColWidth="11.44140625" defaultRowHeight="15.6" x14ac:dyDescent="0.3"/>
  <cols>
    <col min="1" max="1" width="13.109375" style="24" customWidth="1"/>
    <col min="2" max="2" width="55.109375" style="24" customWidth="1"/>
    <col min="3" max="16384" width="11.44140625" style="24"/>
  </cols>
  <sheetData>
    <row r="1" spans="1:3" ht="69.599999999999994" thickBot="1" x14ac:dyDescent="0.35">
      <c r="A1" s="35" t="str">
        <f>Ergebnisse!A29</f>
        <v>Titrierbare Gesamtsäure
bis pH-Wert 8,1 - als Milchsäure</v>
      </c>
      <c r="B1" s="34">
        <v>15</v>
      </c>
      <c r="C1" s="24">
        <f>MAX($A$3:$A$17)-1</f>
        <v>14</v>
      </c>
    </row>
    <row r="2" spans="1:3" ht="16.2" thickTop="1" x14ac:dyDescent="0.3">
      <c r="A2" s="30" t="s">
        <v>35</v>
      </c>
      <c r="B2" s="30" t="s">
        <v>36</v>
      </c>
      <c r="C2" s="24" t="s">
        <v>37</v>
      </c>
    </row>
    <row r="3" spans="1:3" x14ac:dyDescent="0.3">
      <c r="A3" s="44">
        <v>1</v>
      </c>
      <c r="B3" s="70" t="s">
        <v>100</v>
      </c>
      <c r="C3" s="45"/>
    </row>
    <row r="4" spans="1:3" x14ac:dyDescent="0.3">
      <c r="A4" s="44">
        <v>2</v>
      </c>
      <c r="B4" s="70" t="s">
        <v>101</v>
      </c>
      <c r="C4" s="46" t="s">
        <v>39</v>
      </c>
    </row>
    <row r="5" spans="1:3" x14ac:dyDescent="0.3">
      <c r="A5" s="44">
        <v>3</v>
      </c>
      <c r="B5" s="70" t="s">
        <v>102</v>
      </c>
      <c r="C5" s="46"/>
    </row>
    <row r="6" spans="1:3" x14ac:dyDescent="0.3">
      <c r="A6" s="44">
        <v>4</v>
      </c>
      <c r="B6" s="70" t="s">
        <v>134</v>
      </c>
      <c r="C6" s="46"/>
    </row>
    <row r="7" spans="1:3" ht="27.6" x14ac:dyDescent="0.3">
      <c r="A7" s="44">
        <v>5</v>
      </c>
      <c r="B7" s="70" t="s">
        <v>135</v>
      </c>
      <c r="C7" s="46"/>
    </row>
    <row r="8" spans="1:3" x14ac:dyDescent="0.3">
      <c r="A8" s="44">
        <v>6</v>
      </c>
      <c r="B8" s="70" t="s">
        <v>147</v>
      </c>
      <c r="C8" s="46"/>
    </row>
    <row r="9" spans="1:3" x14ac:dyDescent="0.3">
      <c r="A9" s="44">
        <v>7</v>
      </c>
      <c r="B9" s="70" t="s">
        <v>148</v>
      </c>
      <c r="C9" s="46"/>
    </row>
    <row r="10" spans="1:3" x14ac:dyDescent="0.3">
      <c r="A10" s="44">
        <v>8</v>
      </c>
      <c r="B10" s="70" t="s">
        <v>149</v>
      </c>
      <c r="C10" s="46" t="s">
        <v>39</v>
      </c>
    </row>
    <row r="11" spans="1:3" x14ac:dyDescent="0.3">
      <c r="A11" s="44">
        <v>9</v>
      </c>
      <c r="B11" s="70" t="s">
        <v>162</v>
      </c>
      <c r="C11" s="46"/>
    </row>
    <row r="12" spans="1:3" x14ac:dyDescent="0.3">
      <c r="A12" s="44">
        <v>10</v>
      </c>
      <c r="B12" s="70" t="s">
        <v>182</v>
      </c>
      <c r="C12" s="46"/>
    </row>
    <row r="13" spans="1:3" x14ac:dyDescent="0.3">
      <c r="A13" s="44">
        <v>11</v>
      </c>
      <c r="B13" s="70" t="s">
        <v>201</v>
      </c>
      <c r="C13" s="46"/>
    </row>
    <row r="14" spans="1:3" x14ac:dyDescent="0.3">
      <c r="A14" s="44">
        <v>12</v>
      </c>
      <c r="B14" s="72" t="s">
        <v>208</v>
      </c>
      <c r="C14" s="46"/>
    </row>
    <row r="15" spans="1:3" x14ac:dyDescent="0.3">
      <c r="A15" s="44">
        <v>13</v>
      </c>
      <c r="B15" s="72" t="s">
        <v>209</v>
      </c>
      <c r="C15" s="46" t="s">
        <v>39</v>
      </c>
    </row>
    <row r="16" spans="1:3" x14ac:dyDescent="0.3">
      <c r="A16" s="44">
        <v>14</v>
      </c>
      <c r="B16" s="70" t="s">
        <v>4</v>
      </c>
      <c r="C16" s="29"/>
    </row>
    <row r="17" spans="1:2" x14ac:dyDescent="0.3">
      <c r="A17" s="44">
        <v>15</v>
      </c>
      <c r="B17" s="29" t="s">
        <v>202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44140625" defaultRowHeight="13.8" x14ac:dyDescent="0.25"/>
  <cols>
    <col min="1" max="16384" width="11.44140625" style="79"/>
  </cols>
  <sheetData/>
  <sheetProtection password="CAA1" sheet="1"/>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6"/>
  <dimension ref="A1:C16"/>
  <sheetViews>
    <sheetView workbookViewId="0">
      <selection activeCell="A2" sqref="A2:G2"/>
    </sheetView>
  </sheetViews>
  <sheetFormatPr baseColWidth="10" defaultColWidth="11.44140625" defaultRowHeight="15.6" x14ac:dyDescent="0.3"/>
  <cols>
    <col min="1" max="1" width="13.109375" style="24" customWidth="1"/>
    <col min="2" max="2" width="55.109375" style="24" customWidth="1"/>
    <col min="3" max="16384" width="11.44140625" style="24"/>
  </cols>
  <sheetData>
    <row r="1" spans="1:3" ht="16.2" thickBot="1" x14ac:dyDescent="0.35">
      <c r="A1" s="35" t="str">
        <f>Ergebnisse!A30</f>
        <v>Bittereinheiten</v>
      </c>
      <c r="B1" s="34">
        <v>14</v>
      </c>
      <c r="C1" s="24">
        <f>MAX($A$3:$A$16)-1</f>
        <v>13</v>
      </c>
    </row>
    <row r="2" spans="1:3" ht="16.2" thickTop="1" x14ac:dyDescent="0.3">
      <c r="A2" s="30" t="s">
        <v>35</v>
      </c>
      <c r="B2" s="30" t="s">
        <v>36</v>
      </c>
      <c r="C2" s="24" t="s">
        <v>37</v>
      </c>
    </row>
    <row r="3" spans="1:3" ht="27.6" x14ac:dyDescent="0.3">
      <c r="A3" s="44">
        <v>1</v>
      </c>
      <c r="B3" s="70" t="s">
        <v>152</v>
      </c>
      <c r="C3" s="45"/>
    </row>
    <row r="4" spans="1:3" ht="27.6" x14ac:dyDescent="0.3">
      <c r="A4" s="44">
        <v>2</v>
      </c>
      <c r="B4" s="70" t="s">
        <v>153</v>
      </c>
      <c r="C4" s="46" t="s">
        <v>39</v>
      </c>
    </row>
    <row r="5" spans="1:3" ht="27.6" x14ac:dyDescent="0.3">
      <c r="A5" s="44">
        <v>3</v>
      </c>
      <c r="B5" s="70" t="s">
        <v>154</v>
      </c>
      <c r="C5" s="46"/>
    </row>
    <row r="6" spans="1:3" x14ac:dyDescent="0.3">
      <c r="A6" s="44">
        <v>4</v>
      </c>
      <c r="B6" s="70" t="s">
        <v>155</v>
      </c>
      <c r="C6" s="46"/>
    </row>
    <row r="7" spans="1:3" x14ac:dyDescent="0.3">
      <c r="A7" s="44">
        <v>5</v>
      </c>
      <c r="B7" s="70" t="s">
        <v>156</v>
      </c>
      <c r="C7" s="46"/>
    </row>
    <row r="8" spans="1:3" ht="41.4" x14ac:dyDescent="0.3">
      <c r="A8" s="44">
        <v>6</v>
      </c>
      <c r="B8" s="70" t="s">
        <v>157</v>
      </c>
      <c r="C8" s="46"/>
    </row>
    <row r="9" spans="1:3" ht="27.6" x14ac:dyDescent="0.3">
      <c r="A9" s="44">
        <v>7</v>
      </c>
      <c r="B9" s="70" t="s">
        <v>158</v>
      </c>
      <c r="C9" s="46"/>
    </row>
    <row r="10" spans="1:3" x14ac:dyDescent="0.3">
      <c r="A10" s="44">
        <v>8</v>
      </c>
      <c r="B10" s="70" t="s">
        <v>159</v>
      </c>
      <c r="C10" s="46"/>
    </row>
    <row r="11" spans="1:3" x14ac:dyDescent="0.3">
      <c r="A11" s="44">
        <v>9</v>
      </c>
      <c r="B11" s="70" t="s">
        <v>160</v>
      </c>
      <c r="C11" s="46"/>
    </row>
    <row r="12" spans="1:3" ht="27.6" x14ac:dyDescent="0.3">
      <c r="A12" s="44">
        <v>10</v>
      </c>
      <c r="B12" s="70" t="s">
        <v>169</v>
      </c>
      <c r="C12" s="46"/>
    </row>
    <row r="13" spans="1:3" x14ac:dyDescent="0.3">
      <c r="A13" s="44">
        <v>11</v>
      </c>
      <c r="B13" s="70" t="s">
        <v>179</v>
      </c>
      <c r="C13" s="46"/>
    </row>
    <row r="14" spans="1:3" x14ac:dyDescent="0.3">
      <c r="A14" s="44">
        <v>12</v>
      </c>
      <c r="B14" s="70" t="s">
        <v>207</v>
      </c>
      <c r="C14" s="46"/>
    </row>
    <row r="15" spans="1:3" x14ac:dyDescent="0.3">
      <c r="A15" s="44">
        <v>13</v>
      </c>
      <c r="B15" s="70" t="s">
        <v>4</v>
      </c>
      <c r="C15" s="29"/>
    </row>
    <row r="16" spans="1:3" x14ac:dyDescent="0.3">
      <c r="A16" s="44">
        <v>14</v>
      </c>
      <c r="B16" s="29" t="s">
        <v>202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4"/>
  <sheetViews>
    <sheetView workbookViewId="0">
      <selection activeCell="A2" sqref="A2:G2"/>
    </sheetView>
  </sheetViews>
  <sheetFormatPr baseColWidth="10" defaultRowHeight="13.8" x14ac:dyDescent="0.25"/>
  <cols>
    <col min="1" max="1" width="12.6640625" customWidth="1"/>
    <col min="2" max="2" width="60.6640625" customWidth="1"/>
    <col min="3" max="3" width="7.109375" bestFit="1" customWidth="1"/>
  </cols>
  <sheetData>
    <row r="1" spans="1:3" ht="16.2" thickBot="1" x14ac:dyDescent="0.35">
      <c r="A1" s="35" t="s">
        <v>171</v>
      </c>
      <c r="B1" s="34">
        <v>2</v>
      </c>
      <c r="C1" s="24">
        <f>MAX($A$3:$A$4)-1</f>
        <v>1</v>
      </c>
    </row>
    <row r="2" spans="1:3" ht="16.2" thickTop="1" x14ac:dyDescent="0.3">
      <c r="A2" s="30" t="s">
        <v>35</v>
      </c>
      <c r="B2" s="30" t="s">
        <v>36</v>
      </c>
      <c r="C2" s="24" t="s">
        <v>37</v>
      </c>
    </row>
    <row r="3" spans="1:3" x14ac:dyDescent="0.25">
      <c r="A3" s="44">
        <v>1</v>
      </c>
      <c r="B3" s="70" t="s">
        <v>172</v>
      </c>
      <c r="C3" s="29"/>
    </row>
    <row r="4" spans="1:3" ht="15.6" x14ac:dyDescent="0.3">
      <c r="A4" s="44">
        <v>2</v>
      </c>
      <c r="B4" s="71"/>
      <c r="C4" s="24"/>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E18"/>
  <sheetViews>
    <sheetView workbookViewId="0">
      <selection sqref="A1:C1"/>
    </sheetView>
  </sheetViews>
  <sheetFormatPr baseColWidth="10" defaultColWidth="11.44140625" defaultRowHeight="15.6" x14ac:dyDescent="0.3"/>
  <cols>
    <col min="1" max="3" width="27.6640625" style="5" customWidth="1"/>
    <col min="4" max="16384" width="11.44140625" style="5"/>
  </cols>
  <sheetData>
    <row r="1" spans="1:5" ht="27.75" customHeight="1" x14ac:dyDescent="0.3">
      <c r="A1" s="97" t="s">
        <v>58</v>
      </c>
      <c r="B1" s="97"/>
      <c r="C1" s="97"/>
    </row>
    <row r="2" spans="1:5" ht="54" customHeight="1" x14ac:dyDescent="0.3">
      <c r="A2" s="98" t="s">
        <v>109</v>
      </c>
      <c r="B2" s="98"/>
      <c r="C2" s="98"/>
    </row>
    <row r="3" spans="1:5" ht="98.4" customHeight="1" x14ac:dyDescent="0.3">
      <c r="A3" s="102" t="s">
        <v>41</v>
      </c>
      <c r="B3" s="102"/>
      <c r="C3" s="102"/>
    </row>
    <row r="4" spans="1:5" ht="39.9" customHeight="1" x14ac:dyDescent="0.3">
      <c r="A4" s="103" t="s">
        <v>59</v>
      </c>
      <c r="B4" s="103"/>
      <c r="C4" s="103"/>
    </row>
    <row r="5" spans="1:5" ht="96.75" customHeight="1" x14ac:dyDescent="0.3">
      <c r="A5" s="99" t="s">
        <v>139</v>
      </c>
      <c r="B5" s="100"/>
      <c r="C5" s="100"/>
    </row>
    <row r="6" spans="1:5" ht="96.75" customHeight="1" x14ac:dyDescent="0.3">
      <c r="A6" s="99" t="s">
        <v>140</v>
      </c>
      <c r="B6" s="102"/>
      <c r="C6" s="102"/>
    </row>
    <row r="7" spans="1:5" ht="117.75" customHeight="1" x14ac:dyDescent="0.3">
      <c r="A7" s="98" t="s">
        <v>110</v>
      </c>
      <c r="B7" s="101"/>
      <c r="C7" s="101"/>
      <c r="E7" s="6"/>
    </row>
    <row r="8" spans="1:5" ht="66.75" customHeight="1" x14ac:dyDescent="0.3">
      <c r="A8" s="104" t="s">
        <v>20</v>
      </c>
      <c r="B8" s="105"/>
      <c r="C8" s="106"/>
      <c r="E8" s="6"/>
    </row>
    <row r="9" spans="1:5" ht="31.2" x14ac:dyDescent="0.3">
      <c r="A9" s="7" t="s">
        <v>40</v>
      </c>
      <c r="B9" s="7" t="s">
        <v>60</v>
      </c>
      <c r="C9" s="9"/>
    </row>
    <row r="10" spans="1:5" x14ac:dyDescent="0.3">
      <c r="A10" s="8">
        <v>1379</v>
      </c>
      <c r="B10" s="8">
        <v>1380</v>
      </c>
    </row>
    <row r="11" spans="1:5" x14ac:dyDescent="0.3">
      <c r="A11" s="8">
        <v>179.34</v>
      </c>
      <c r="B11" s="8">
        <v>179</v>
      </c>
    </row>
    <row r="12" spans="1:5" x14ac:dyDescent="0.3">
      <c r="A12" s="8">
        <v>80.12</v>
      </c>
      <c r="B12" s="8">
        <v>80.099999999999994</v>
      </c>
    </row>
    <row r="13" spans="1:5" x14ac:dyDescent="0.3">
      <c r="A13" s="8">
        <v>7.8</v>
      </c>
      <c r="B13" s="62">
        <v>7.8</v>
      </c>
    </row>
    <row r="14" spans="1:5" ht="24" hidden="1" customHeight="1" x14ac:dyDescent="0.3">
      <c r="A14" s="102"/>
      <c r="B14" s="100"/>
      <c r="C14" s="100"/>
    </row>
    <row r="15" spans="1:5" ht="126" customHeight="1" x14ac:dyDescent="0.3">
      <c r="A15" s="98" t="s">
        <v>111</v>
      </c>
      <c r="B15" s="98"/>
      <c r="C15" s="98"/>
    </row>
    <row r="16" spans="1:5" ht="84.15" customHeight="1" x14ac:dyDescent="0.3">
      <c r="A16" s="98" t="s">
        <v>112</v>
      </c>
      <c r="B16" s="98"/>
      <c r="C16" s="98"/>
    </row>
    <row r="17" spans="1:3" ht="50.1" customHeight="1" x14ac:dyDescent="0.3">
      <c r="A17" s="102" t="s">
        <v>113</v>
      </c>
      <c r="B17" s="100"/>
      <c r="C17" s="100"/>
    </row>
    <row r="18" spans="1:3" ht="80.400000000000006" customHeight="1" x14ac:dyDescent="0.3">
      <c r="A18" s="102" t="s">
        <v>19</v>
      </c>
      <c r="B18" s="100"/>
      <c r="C18" s="100"/>
    </row>
  </sheetData>
  <sheetProtection password="CAA1" sheet="1" objects="1" scenarios="1"/>
  <mergeCells count="13">
    <mergeCell ref="A17:C17"/>
    <mergeCell ref="A8:C8"/>
    <mergeCell ref="A18:C18"/>
    <mergeCell ref="A14:C14"/>
    <mergeCell ref="A15:C15"/>
    <mergeCell ref="A16:C16"/>
    <mergeCell ref="A1:C1"/>
    <mergeCell ref="A2:C2"/>
    <mergeCell ref="A5:C5"/>
    <mergeCell ref="A7:C7"/>
    <mergeCell ref="A3:C3"/>
    <mergeCell ref="A4:C4"/>
    <mergeCell ref="A6:C6"/>
  </mergeCells>
  <phoneticPr fontId="0" type="noConversion"/>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D16"/>
  <sheetViews>
    <sheetView workbookViewId="0"/>
  </sheetViews>
  <sheetFormatPr baseColWidth="10" defaultColWidth="11.44140625" defaultRowHeight="15.6" x14ac:dyDescent="0.3"/>
  <cols>
    <col min="1" max="3" width="27.6640625" style="1" customWidth="1"/>
    <col min="4" max="16384" width="11.44140625" style="1"/>
  </cols>
  <sheetData>
    <row r="1" spans="1:4" x14ac:dyDescent="0.3">
      <c r="A1" s="3" t="s">
        <v>9</v>
      </c>
      <c r="B1" s="3"/>
      <c r="C1" s="3"/>
      <c r="D1" s="3"/>
    </row>
    <row r="2" spans="1:4" ht="72" customHeight="1" x14ac:dyDescent="0.3">
      <c r="A2" s="107" t="s">
        <v>24</v>
      </c>
      <c r="B2" s="108"/>
      <c r="C2" s="108"/>
    </row>
    <row r="3" spans="1:4" ht="59.25" customHeight="1" x14ac:dyDescent="0.3">
      <c r="A3" s="107" t="s">
        <v>25</v>
      </c>
      <c r="B3" s="108"/>
      <c r="C3" s="108"/>
    </row>
    <row r="4" spans="1:4" ht="108" customHeight="1" x14ac:dyDescent="0.3">
      <c r="A4" s="107" t="s">
        <v>26</v>
      </c>
      <c r="B4" s="108"/>
      <c r="C4" s="108"/>
    </row>
    <row r="5" spans="1:4" ht="154.5" customHeight="1" x14ac:dyDescent="0.3">
      <c r="A5" s="107" t="s">
        <v>27</v>
      </c>
      <c r="B5" s="107"/>
      <c r="C5" s="107"/>
    </row>
    <row r="6" spans="1:4" ht="141.75" customHeight="1" x14ac:dyDescent="0.3">
      <c r="A6" s="107" t="s">
        <v>28</v>
      </c>
      <c r="B6" s="107"/>
      <c r="C6" s="107"/>
    </row>
    <row r="7" spans="1:4" ht="195" customHeight="1" x14ac:dyDescent="0.3">
      <c r="A7" s="107" t="s">
        <v>29</v>
      </c>
      <c r="B7" s="108"/>
      <c r="C7" s="108"/>
    </row>
    <row r="8" spans="1:4" ht="79.5" customHeight="1" x14ac:dyDescent="0.3">
      <c r="A8" s="107" t="s">
        <v>61</v>
      </c>
      <c r="B8" s="108"/>
      <c r="C8" s="108"/>
    </row>
    <row r="9" spans="1:4" x14ac:dyDescent="0.3">
      <c r="A9" s="108"/>
      <c r="B9" s="108"/>
      <c r="C9" s="108"/>
    </row>
    <row r="10" spans="1:4" x14ac:dyDescent="0.3">
      <c r="A10" s="108"/>
      <c r="B10" s="108"/>
      <c r="C10" s="108"/>
    </row>
    <row r="11" spans="1:4" x14ac:dyDescent="0.3">
      <c r="A11" s="108"/>
      <c r="B11" s="108"/>
      <c r="C11" s="108"/>
    </row>
    <row r="12" spans="1:4" x14ac:dyDescent="0.3">
      <c r="A12" s="108"/>
      <c r="B12" s="108"/>
      <c r="C12" s="108"/>
    </row>
    <row r="13" spans="1:4" x14ac:dyDescent="0.3">
      <c r="A13" s="108"/>
      <c r="B13" s="108"/>
      <c r="C13" s="108"/>
    </row>
    <row r="14" spans="1:4" x14ac:dyDescent="0.3">
      <c r="A14" s="108"/>
      <c r="B14" s="108"/>
      <c r="C14" s="108"/>
    </row>
    <row r="15" spans="1:4" x14ac:dyDescent="0.3">
      <c r="A15" s="108"/>
      <c r="B15" s="108"/>
      <c r="C15" s="108"/>
    </row>
    <row r="16" spans="1:4" x14ac:dyDescent="0.3">
      <c r="A16" s="108"/>
      <c r="B16" s="108"/>
      <c r="C16" s="108"/>
    </row>
  </sheetData>
  <sheetProtection password="CAA1" sheet="1" objects="1" scenarios="1"/>
  <mergeCells count="15">
    <mergeCell ref="A13:C13"/>
    <mergeCell ref="A14:C14"/>
    <mergeCell ref="A15:C15"/>
    <mergeCell ref="A16:C16"/>
    <mergeCell ref="A9:C9"/>
    <mergeCell ref="A10:C10"/>
    <mergeCell ref="A11:C11"/>
    <mergeCell ref="A12:C12"/>
    <mergeCell ref="A2:C2"/>
    <mergeCell ref="A4:C4"/>
    <mergeCell ref="A7:C7"/>
    <mergeCell ref="A8:C8"/>
    <mergeCell ref="A3:C3"/>
    <mergeCell ref="A5:C5"/>
    <mergeCell ref="A6:C6"/>
  </mergeCells>
  <phoneticPr fontId="0" type="noConversion"/>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1"/>
  <dimension ref="A1:C7"/>
  <sheetViews>
    <sheetView workbookViewId="0">
      <selection sqref="A1:C1"/>
    </sheetView>
  </sheetViews>
  <sheetFormatPr baseColWidth="10" defaultColWidth="11.44140625" defaultRowHeight="13.8" x14ac:dyDescent="0.25"/>
  <cols>
    <col min="1" max="3" width="27.6640625" style="63" customWidth="1"/>
    <col min="4" max="16384" width="11.44140625" style="63"/>
  </cols>
  <sheetData>
    <row r="1" spans="1:3" ht="15.6" x14ac:dyDescent="0.3">
      <c r="A1" s="91" t="s">
        <v>114</v>
      </c>
      <c r="B1" s="91"/>
      <c r="C1" s="91"/>
    </row>
    <row r="2" spans="1:3" ht="80.099999999999994" customHeight="1" x14ac:dyDescent="0.25">
      <c r="A2" s="93" t="s">
        <v>115</v>
      </c>
      <c r="B2" s="94"/>
      <c r="C2" s="94"/>
    </row>
    <row r="3" spans="1:3" ht="60" customHeight="1" x14ac:dyDescent="0.25">
      <c r="A3" s="93" t="s">
        <v>128</v>
      </c>
      <c r="B3" s="94"/>
      <c r="C3" s="94"/>
    </row>
    <row r="4" spans="1:3" ht="60.75" customHeight="1" x14ac:dyDescent="0.25">
      <c r="A4" s="93" t="s">
        <v>116</v>
      </c>
      <c r="B4" s="94"/>
      <c r="C4" s="94"/>
    </row>
    <row r="5" spans="1:3" ht="50.1" customHeight="1" x14ac:dyDescent="0.25">
      <c r="A5" s="93" t="s">
        <v>127</v>
      </c>
      <c r="B5" s="93"/>
      <c r="C5" s="93"/>
    </row>
    <row r="6" spans="1:3" ht="80.099999999999994" customHeight="1" x14ac:dyDescent="0.25">
      <c r="A6" s="93" t="s">
        <v>129</v>
      </c>
      <c r="B6" s="94"/>
      <c r="C6" s="94"/>
    </row>
    <row r="7" spans="1:3" ht="65.099999999999994" customHeight="1" x14ac:dyDescent="0.25">
      <c r="A7" s="93" t="s">
        <v>130</v>
      </c>
      <c r="B7" s="94"/>
      <c r="C7" s="94"/>
    </row>
  </sheetData>
  <sheetProtection password="CAA1" sheet="1"/>
  <mergeCells count="7">
    <mergeCell ref="A7:C7"/>
    <mergeCell ref="A5:C5"/>
    <mergeCell ref="A6:C6"/>
    <mergeCell ref="A1:C1"/>
    <mergeCell ref="A2:C2"/>
    <mergeCell ref="A3:C3"/>
    <mergeCell ref="A4:C4"/>
  </mergeCells>
  <phoneticPr fontId="0" type="noConversion"/>
  <pageMargins left="0.98425196850393704" right="0.59055118110236227" top="0.78740157480314965" bottom="0.78740157480314965" header="0.39370078740157483" footer="0.3937007874015748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0"/>
  <sheetViews>
    <sheetView zoomScaleNormal="100" workbookViewId="0">
      <selection sqref="A1:H1"/>
    </sheetView>
  </sheetViews>
  <sheetFormatPr baseColWidth="10" defaultColWidth="11.44140625" defaultRowHeight="13.8" x14ac:dyDescent="0.25"/>
  <cols>
    <col min="1" max="8" width="10.6640625" style="87" customWidth="1"/>
    <col min="9" max="16384" width="11.44140625" style="87"/>
  </cols>
  <sheetData>
    <row r="1" spans="1:8" ht="20.100000000000001" customHeight="1" x14ac:dyDescent="0.3">
      <c r="A1" s="111" t="s">
        <v>185</v>
      </c>
      <c r="B1" s="111"/>
      <c r="C1" s="111"/>
      <c r="D1" s="111"/>
      <c r="E1" s="111"/>
      <c r="F1" s="111"/>
      <c r="G1" s="111"/>
      <c r="H1" s="111"/>
    </row>
    <row r="2" spans="1:8" ht="34.950000000000003" customHeight="1" x14ac:dyDescent="0.25">
      <c r="A2" s="109" t="s">
        <v>186</v>
      </c>
      <c r="B2" s="110"/>
      <c r="C2" s="110"/>
      <c r="D2" s="110"/>
      <c r="E2" s="110"/>
      <c r="F2" s="110"/>
      <c r="G2" s="110"/>
      <c r="H2" s="110"/>
    </row>
    <row r="3" spans="1:8" ht="34.950000000000003" customHeight="1" x14ac:dyDescent="0.25">
      <c r="A3" s="109" t="s">
        <v>187</v>
      </c>
      <c r="B3" s="110"/>
      <c r="C3" s="110"/>
      <c r="D3" s="110"/>
      <c r="E3" s="110"/>
      <c r="F3" s="110"/>
      <c r="G3" s="110"/>
      <c r="H3" s="110"/>
    </row>
    <row r="4" spans="1:8" ht="70.05" customHeight="1" x14ac:dyDescent="0.25">
      <c r="A4" s="109" t="s">
        <v>188</v>
      </c>
      <c r="B4" s="110"/>
      <c r="C4" s="110"/>
      <c r="D4" s="110"/>
      <c r="E4" s="110"/>
      <c r="F4" s="110"/>
      <c r="G4" s="110"/>
      <c r="H4" s="110"/>
    </row>
    <row r="5" spans="1:8" ht="52.95" customHeight="1" x14ac:dyDescent="0.25">
      <c r="A5" s="109" t="s">
        <v>189</v>
      </c>
      <c r="B5" s="110"/>
      <c r="C5" s="110"/>
      <c r="D5" s="110"/>
      <c r="E5" s="110"/>
      <c r="F5" s="110"/>
      <c r="G5" s="110"/>
      <c r="H5" s="110"/>
    </row>
    <row r="6" spans="1:8" ht="34.950000000000003" customHeight="1" x14ac:dyDescent="0.25">
      <c r="A6" s="109" t="s">
        <v>190</v>
      </c>
      <c r="B6" s="110"/>
      <c r="C6" s="110"/>
      <c r="D6" s="110"/>
      <c r="E6" s="110"/>
      <c r="F6" s="110"/>
      <c r="G6" s="110"/>
      <c r="H6" s="110"/>
    </row>
    <row r="7" spans="1:8" ht="88.05" customHeight="1" x14ac:dyDescent="0.25">
      <c r="A7" s="109" t="s">
        <v>191</v>
      </c>
      <c r="B7" s="110"/>
      <c r="C7" s="110"/>
      <c r="D7" s="110"/>
      <c r="E7" s="110"/>
      <c r="F7" s="110"/>
      <c r="G7" s="110"/>
      <c r="H7" s="110"/>
    </row>
    <row r="8" spans="1:8" ht="88.05" customHeight="1" x14ac:dyDescent="0.25">
      <c r="A8" s="109" t="s">
        <v>192</v>
      </c>
      <c r="B8" s="110"/>
      <c r="C8" s="110"/>
      <c r="D8" s="110"/>
      <c r="E8" s="110"/>
      <c r="F8" s="110"/>
      <c r="G8" s="110"/>
      <c r="H8" s="110"/>
    </row>
    <row r="9" spans="1:8" ht="70.05" customHeight="1" x14ac:dyDescent="0.25">
      <c r="A9" s="109" t="s">
        <v>193</v>
      </c>
      <c r="B9" s="110"/>
      <c r="C9" s="110"/>
      <c r="D9" s="110"/>
      <c r="E9" s="110"/>
      <c r="F9" s="110"/>
      <c r="G9" s="110"/>
      <c r="H9" s="110"/>
    </row>
    <row r="10" spans="1:8" ht="52.95" customHeight="1" x14ac:dyDescent="0.25">
      <c r="A10" s="109" t="s">
        <v>194</v>
      </c>
      <c r="B10" s="110"/>
      <c r="C10" s="110"/>
      <c r="D10" s="110"/>
      <c r="E10" s="110"/>
      <c r="F10" s="110"/>
      <c r="G10" s="110"/>
      <c r="H10" s="110"/>
    </row>
    <row r="11" spans="1:8" ht="70.05" customHeight="1" x14ac:dyDescent="0.25">
      <c r="A11" s="109" t="s">
        <v>195</v>
      </c>
      <c r="B11" s="110"/>
      <c r="C11" s="110"/>
      <c r="D11" s="110"/>
      <c r="E11" s="110"/>
      <c r="F11" s="110"/>
      <c r="G11" s="110"/>
      <c r="H11" s="110"/>
    </row>
    <row r="12" spans="1:8" ht="34.950000000000003" customHeight="1" x14ac:dyDescent="0.25">
      <c r="A12" s="109" t="s">
        <v>196</v>
      </c>
      <c r="B12" s="110"/>
      <c r="C12" s="110"/>
      <c r="D12" s="110"/>
      <c r="E12" s="110"/>
      <c r="F12" s="110"/>
      <c r="G12" s="110"/>
      <c r="H12" s="110"/>
    </row>
    <row r="13" spans="1:8" ht="97.05" customHeight="1" x14ac:dyDescent="0.25">
      <c r="A13" s="109" t="s">
        <v>197</v>
      </c>
      <c r="B13" s="110"/>
      <c r="C13" s="110"/>
      <c r="D13" s="110"/>
      <c r="E13" s="110"/>
      <c r="F13" s="110"/>
      <c r="G13" s="110"/>
      <c r="H13" s="110"/>
    </row>
    <row r="14" spans="1:8" ht="97.05" customHeight="1" x14ac:dyDescent="0.25">
      <c r="A14" s="109" t="s">
        <v>198</v>
      </c>
      <c r="B14" s="110"/>
      <c r="C14" s="110"/>
      <c r="D14" s="110"/>
      <c r="E14" s="110"/>
      <c r="F14" s="110"/>
      <c r="G14" s="110"/>
      <c r="H14" s="110"/>
    </row>
    <row r="15" spans="1:8" ht="20.100000000000001" customHeight="1" x14ac:dyDescent="0.25">
      <c r="A15" s="109" t="s">
        <v>199</v>
      </c>
      <c r="B15" s="110"/>
      <c r="C15" s="110"/>
      <c r="D15" s="110"/>
      <c r="E15" s="110"/>
      <c r="F15" s="110"/>
      <c r="G15" s="110"/>
      <c r="H15" s="110"/>
    </row>
    <row r="16" spans="1:8" x14ac:dyDescent="0.25">
      <c r="A16" s="109"/>
      <c r="B16" s="110"/>
      <c r="C16" s="110"/>
      <c r="D16" s="110"/>
      <c r="E16" s="110"/>
      <c r="F16" s="110"/>
      <c r="G16" s="110"/>
      <c r="H16" s="110"/>
    </row>
    <row r="17" spans="1:8" x14ac:dyDescent="0.25">
      <c r="A17" s="109"/>
      <c r="B17" s="110"/>
      <c r="C17" s="110"/>
      <c r="D17" s="110"/>
      <c r="E17" s="110"/>
      <c r="F17" s="110"/>
      <c r="G17" s="110"/>
      <c r="H17" s="110"/>
    </row>
    <row r="18" spans="1:8" x14ac:dyDescent="0.25">
      <c r="A18" s="109"/>
      <c r="B18" s="110"/>
      <c r="C18" s="110"/>
      <c r="D18" s="110"/>
      <c r="E18" s="110"/>
      <c r="F18" s="110"/>
      <c r="G18" s="110"/>
      <c r="H18" s="110"/>
    </row>
    <row r="19" spans="1:8" x14ac:dyDescent="0.25">
      <c r="A19" s="109"/>
      <c r="B19" s="110"/>
      <c r="C19" s="110"/>
      <c r="D19" s="110"/>
      <c r="E19" s="110"/>
      <c r="F19" s="110"/>
      <c r="G19" s="110"/>
      <c r="H19" s="110"/>
    </row>
    <row r="20" spans="1:8" x14ac:dyDescent="0.25">
      <c r="A20" s="109"/>
      <c r="B20" s="110"/>
      <c r="C20" s="110"/>
      <c r="D20" s="110"/>
      <c r="E20" s="110"/>
      <c r="F20" s="110"/>
      <c r="G20" s="110"/>
      <c r="H20" s="110"/>
    </row>
  </sheetData>
  <sheetProtection algorithmName="SHA-512" hashValue="BuEpBME4+LLoXbvEwD/nFNJQqoDZ1vQx3pYdn8LWTRYvSZSfjNOXZHsLGTGbsPocKlF0T21DNxbo+VZoaBANkg==" saltValue="DoxZOicUbCz5ncGV4s7v9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4140625" defaultRowHeight="13.8" x14ac:dyDescent="0.25"/>
  <cols>
    <col min="1" max="1" width="25.109375" style="58" bestFit="1" customWidth="1"/>
    <col min="2" max="2" width="39" style="58" customWidth="1"/>
    <col min="3" max="16384" width="11.44140625" style="58"/>
  </cols>
  <sheetData>
    <row r="1" spans="1:7" ht="20.100000000000001" customHeight="1" x14ac:dyDescent="0.25">
      <c r="A1" s="57" t="s">
        <v>51</v>
      </c>
      <c r="C1" s="59" t="s">
        <v>52</v>
      </c>
    </row>
    <row r="2" spans="1:7" ht="20.100000000000001" customHeight="1" x14ac:dyDescent="0.25">
      <c r="A2" s="58" t="s">
        <v>53</v>
      </c>
      <c r="B2" s="136"/>
      <c r="C2" s="58" t="s">
        <v>53</v>
      </c>
    </row>
    <row r="3" spans="1:7" ht="20.100000000000001" customHeight="1" x14ac:dyDescent="0.25">
      <c r="A3" s="58" t="s">
        <v>54</v>
      </c>
      <c r="B3" s="80"/>
      <c r="C3" s="58" t="s">
        <v>55</v>
      </c>
    </row>
    <row r="4" spans="1:7" ht="20.100000000000001" customHeight="1" x14ac:dyDescent="0.25">
      <c r="A4" s="58" t="s">
        <v>56</v>
      </c>
      <c r="B4" s="60"/>
      <c r="C4" s="58" t="s">
        <v>57</v>
      </c>
    </row>
    <row r="5" spans="1:7" ht="20.100000000000001" customHeight="1" x14ac:dyDescent="0.25"/>
    <row r="6" spans="1:7" ht="45" customHeight="1" x14ac:dyDescent="0.25">
      <c r="A6" s="129" t="s">
        <v>233</v>
      </c>
      <c r="B6" s="130"/>
      <c r="C6" s="130"/>
      <c r="D6" s="130"/>
      <c r="E6" s="130"/>
      <c r="F6" s="130"/>
      <c r="G6" s="130"/>
    </row>
    <row r="7" spans="1:7" ht="15" customHeight="1" x14ac:dyDescent="0.25">
      <c r="A7" s="131"/>
      <c r="B7" s="131"/>
      <c r="C7" s="131"/>
      <c r="D7" s="131"/>
      <c r="E7" s="131"/>
      <c r="F7" s="131"/>
      <c r="G7" s="131"/>
    </row>
    <row r="8" spans="1:7" ht="45" customHeight="1" x14ac:dyDescent="0.25">
      <c r="A8" s="129" t="s">
        <v>234</v>
      </c>
      <c r="B8" s="130"/>
      <c r="C8" s="130"/>
      <c r="D8" s="130"/>
      <c r="E8" s="130"/>
      <c r="F8" s="130"/>
      <c r="G8" s="130"/>
    </row>
    <row r="9" spans="1:7" ht="20.100000000000001" customHeight="1" x14ac:dyDescent="0.25">
      <c r="A9" s="132"/>
      <c r="B9" s="132"/>
      <c r="C9" s="132"/>
      <c r="D9" s="132"/>
      <c r="E9" s="132"/>
      <c r="F9" s="132"/>
      <c r="G9" s="132"/>
    </row>
    <row r="10" spans="1:7" ht="45" customHeight="1" x14ac:dyDescent="0.25">
      <c r="A10" s="133" t="s">
        <v>235</v>
      </c>
      <c r="B10" s="133"/>
      <c r="C10" s="133"/>
      <c r="D10" s="133"/>
      <c r="E10" s="133"/>
      <c r="F10" s="133"/>
      <c r="G10" s="133"/>
    </row>
    <row r="11" spans="1:7" ht="45" customHeight="1" x14ac:dyDescent="0.25">
      <c r="A11" s="133" t="s">
        <v>236</v>
      </c>
      <c r="B11" s="134"/>
      <c r="C11" s="134"/>
      <c r="D11" s="134"/>
      <c r="E11" s="134"/>
      <c r="F11" s="134"/>
      <c r="G11" s="134"/>
    </row>
    <row r="12" spans="1:7" ht="45" customHeight="1" x14ac:dyDescent="0.25">
      <c r="A12" s="133" t="s">
        <v>167</v>
      </c>
      <c r="B12" s="133"/>
      <c r="C12" s="134" t="s">
        <v>168</v>
      </c>
      <c r="D12" s="134"/>
      <c r="E12" s="134"/>
      <c r="F12" s="134"/>
      <c r="G12" s="135"/>
    </row>
    <row r="13" spans="1:7" ht="45" customHeight="1" x14ac:dyDescent="0.25">
      <c r="A13" s="77"/>
      <c r="B13" s="77"/>
      <c r="C13" s="78"/>
      <c r="D13" s="78"/>
      <c r="E13" s="78"/>
      <c r="F13" s="78"/>
      <c r="G13" s="78"/>
    </row>
    <row r="15" spans="1:7" x14ac:dyDescent="0.25">
      <c r="A15" s="58" t="s">
        <v>120</v>
      </c>
      <c r="B15" s="80"/>
      <c r="C15" s="112" t="s">
        <v>141</v>
      </c>
      <c r="D15" s="112"/>
      <c r="E15" s="112"/>
    </row>
    <row r="16" spans="1:7" x14ac:dyDescent="0.25">
      <c r="A16" s="58" t="s">
        <v>121</v>
      </c>
      <c r="B16" s="61" t="str">
        <f>IF(ISBLANK(B15),"",IF(B3=B15,"Kontrolle erfolgreich - check ok","FEHLER - ERROR"))</f>
        <v/>
      </c>
      <c r="C16" s="58" t="s">
        <v>142</v>
      </c>
    </row>
    <row r="17" spans="2:2" x14ac:dyDescent="0.25">
      <c r="B17" s="61" t="str">
        <f>IF(ISBLANK(B15),"",IF(ISERROR(FIND("@",B15,1)),"keine gültige eMail-Adresse",IF((VALUE(FIND("@",B15,1))&gt;1),"","keine gültige eMail-Adresse!")))</f>
        <v/>
      </c>
    </row>
    <row r="18" spans="2:2" x14ac:dyDescent="0.25">
      <c r="B18" s="61" t="str">
        <f>IF(ISBLANK(B15),"",IF(ISERROR(FIND("@",B15,1)),"no valid eMail-adress",IF((VALUE(FIND("@",B15,1))&gt;1),"","no valid eMail-address!")))</f>
        <v/>
      </c>
    </row>
    <row r="19" spans="2:2" x14ac:dyDescent="0.25">
      <c r="B19" s="58" t="str">
        <f>IF(ISBLANK(B15),"",IF(ISERROR(FIND("; ",B15,1)),"",IF((VALUE(FIND("; ",B15,1))&gt;8),"","Achtung - die zweite eMail-Adresse wurde nicht korrekt eingegeben")))</f>
        <v/>
      </c>
    </row>
  </sheetData>
  <sheetProtection algorithmName="SHA-512" hashValue="qY2usVjFWsdJsY53Bc60N/9JOkx5Y/yn2gRrRUdWb0EoIm4P+OrZbmtR9UCDE6abMtuHUfOVQNLDGhjJSDjOGQ==" saltValue="I6Lf0rOfNNw/owEEAZpFBg=="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dimension ref="A1:G23"/>
  <sheetViews>
    <sheetView workbookViewId="0">
      <selection activeCell="F13" sqref="F13"/>
    </sheetView>
  </sheetViews>
  <sheetFormatPr baseColWidth="10" defaultRowHeight="13.8" x14ac:dyDescent="0.25"/>
  <cols>
    <col min="1" max="1" width="39.44140625" bestFit="1" customWidth="1"/>
    <col min="2" max="2" width="33.109375" bestFit="1" customWidth="1"/>
  </cols>
  <sheetData>
    <row r="1" spans="1:7" x14ac:dyDescent="0.25">
      <c r="A1" t="s">
        <v>10</v>
      </c>
      <c r="B1" s="4" t="str">
        <f>IF(ISNUMBER(VALUE(Ergebnisse!G1)),IF(VALUE(Ergebnisse!G1)&gt;0,VALUE(Ergebnisse!G1),""),"")</f>
        <v/>
      </c>
      <c r="D1" t="s">
        <v>17</v>
      </c>
    </row>
    <row r="2" spans="1:7" x14ac:dyDescent="0.25">
      <c r="A2" t="s">
        <v>2</v>
      </c>
      <c r="B2" s="4" t="str">
        <f>IF(ISNUMBER(VALUE(Ergebnisse!G2)),IF(VALUE(Ergebnisse!G2)&gt;0,VALUE(Ergebnisse!G2),""),"")</f>
        <v/>
      </c>
    </row>
    <row r="3" spans="1:7" x14ac:dyDescent="0.25">
      <c r="A3" t="s">
        <v>11</v>
      </c>
      <c r="B3" s="51" t="s">
        <v>103</v>
      </c>
      <c r="D3" t="s">
        <v>16</v>
      </c>
    </row>
    <row r="4" spans="1:7" x14ac:dyDescent="0.25">
      <c r="A4" t="s">
        <v>12</v>
      </c>
      <c r="B4" s="4">
        <f>YEAR(Ergebnisse!E5)</f>
        <v>2022</v>
      </c>
      <c r="D4" s="10">
        <v>2</v>
      </c>
    </row>
    <row r="5" spans="1:7" x14ac:dyDescent="0.25">
      <c r="A5" t="s">
        <v>13</v>
      </c>
      <c r="B5" s="4" t="str">
        <f>D8</f>
        <v>N</v>
      </c>
      <c r="D5" t="str">
        <f>IF(D4=2,"N","J")</f>
        <v>N</v>
      </c>
      <c r="F5">
        <v>1</v>
      </c>
      <c r="G5" s="73" t="s">
        <v>145</v>
      </c>
    </row>
    <row r="6" spans="1:7" x14ac:dyDescent="0.25">
      <c r="A6" t="s">
        <v>44</v>
      </c>
      <c r="B6" s="4">
        <f>Ergebnisse!G3</f>
        <v>1</v>
      </c>
      <c r="F6">
        <v>2</v>
      </c>
      <c r="G6" s="73" t="s">
        <v>146</v>
      </c>
    </row>
    <row r="7" spans="1:7" x14ac:dyDescent="0.25">
      <c r="A7" t="s">
        <v>49</v>
      </c>
      <c r="B7" s="56">
        <f>Ergebnisse!E5</f>
        <v>44815</v>
      </c>
    </row>
    <row r="8" spans="1:7" x14ac:dyDescent="0.25">
      <c r="A8" t="s">
        <v>14</v>
      </c>
      <c r="B8" s="4">
        <v>11</v>
      </c>
      <c r="D8" t="str">
        <f>LEFT(D5,1)</f>
        <v>N</v>
      </c>
    </row>
    <row r="9" spans="1:7" x14ac:dyDescent="0.25">
      <c r="A9" t="s">
        <v>15</v>
      </c>
      <c r="B9" s="4">
        <v>2</v>
      </c>
    </row>
    <row r="10" spans="1:7" x14ac:dyDescent="0.25">
      <c r="A10" t="s">
        <v>228</v>
      </c>
      <c r="B10" s="128">
        <f>Kontakt!B2</f>
        <v>0</v>
      </c>
    </row>
    <row r="11" spans="1:7" x14ac:dyDescent="0.25">
      <c r="A11" t="s">
        <v>229</v>
      </c>
      <c r="B11" s="4">
        <f>IF(Kontakt!B3=Kontakt!B15,Kontakt!B3,0)</f>
        <v>0</v>
      </c>
    </row>
    <row r="12" spans="1:7" x14ac:dyDescent="0.25">
      <c r="A12" s="73" t="s">
        <v>230</v>
      </c>
      <c r="B12" s="4">
        <v>1</v>
      </c>
    </row>
    <row r="13" spans="1:7" x14ac:dyDescent="0.25">
      <c r="A13" t="s">
        <v>21</v>
      </c>
      <c r="B13" s="2" t="str">
        <f>Ergebnisse!A22</f>
        <v>Relative Dichte 20°C/20°C</v>
      </c>
      <c r="C13" s="2" t="str">
        <f>Ergebnisse!B22</f>
        <v>ohne</v>
      </c>
    </row>
    <row r="14" spans="1:7" x14ac:dyDescent="0.25">
      <c r="A14" t="s">
        <v>22</v>
      </c>
      <c r="B14" s="2" t="str">
        <f>Ergebnisse!A23</f>
        <v>Alkohol</v>
      </c>
      <c r="C14" s="2" t="str">
        <f>Ergebnisse!B23</f>
        <v>% vol</v>
      </c>
    </row>
    <row r="15" spans="1:7" x14ac:dyDescent="0.25">
      <c r="A15" t="s">
        <v>23</v>
      </c>
      <c r="B15" s="2" t="str">
        <f>Ergebnisse!A24</f>
        <v>Extrakt scheinbar</v>
      </c>
      <c r="C15" s="2" t="str">
        <f>Ergebnisse!B24</f>
        <v>g/100 g</v>
      </c>
    </row>
    <row r="16" spans="1:7" x14ac:dyDescent="0.25">
      <c r="A16" t="s">
        <v>30</v>
      </c>
      <c r="B16" s="2" t="str">
        <f>Ergebnisse!A25</f>
        <v>Extrakt wirklich</v>
      </c>
      <c r="C16" s="2" t="str">
        <f>Ergebnisse!B25</f>
        <v>g/100 g</v>
      </c>
    </row>
    <row r="17" spans="1:3" x14ac:dyDescent="0.25">
      <c r="A17" t="s">
        <v>31</v>
      </c>
      <c r="B17" s="2" t="str">
        <f>Ergebnisse!A26</f>
        <v>Stammwürze</v>
      </c>
      <c r="C17" s="2" t="str">
        <f>Ergebnisse!B26</f>
        <v>g/100 g</v>
      </c>
    </row>
    <row r="18" spans="1:3" x14ac:dyDescent="0.25">
      <c r="A18" t="s">
        <v>32</v>
      </c>
      <c r="B18" s="2" t="str">
        <f>Ergebnisse!A27</f>
        <v>pH-Wert</v>
      </c>
      <c r="C18" s="2" t="str">
        <f>Ergebnisse!B27</f>
        <v>ohne</v>
      </c>
    </row>
    <row r="19" spans="1:3" x14ac:dyDescent="0.25">
      <c r="A19" t="s">
        <v>33</v>
      </c>
      <c r="B19" s="2" t="str">
        <f>Ergebnisse!A28</f>
        <v>Titrierbare Gesamtsäure
bis pH-Wert 7,0 - als Milchsäure</v>
      </c>
      <c r="C19" s="2" t="str">
        <f>Ergebnisse!B28</f>
        <v>g/100 mL</v>
      </c>
    </row>
    <row r="20" spans="1:3" x14ac:dyDescent="0.25">
      <c r="A20" t="s">
        <v>34</v>
      </c>
      <c r="B20" s="2" t="str">
        <f>Ergebnisse!A29</f>
        <v>Titrierbare Gesamtsäure
bis pH-Wert 8,1 - als Milchsäure</v>
      </c>
      <c r="C20" s="2" t="str">
        <f>Ergebnisse!B29</f>
        <v>g/100 mL</v>
      </c>
    </row>
    <row r="21" spans="1:3" x14ac:dyDescent="0.25">
      <c r="A21" t="s">
        <v>151</v>
      </c>
      <c r="B21" s="2" t="str">
        <f>Ergebnisse!A30</f>
        <v>Bittereinheiten</v>
      </c>
      <c r="C21" s="2" t="str">
        <f>Ergebnisse!B30</f>
        <v>ohne</v>
      </c>
    </row>
    <row r="22" spans="1:3" x14ac:dyDescent="0.25">
      <c r="A22" t="s">
        <v>231</v>
      </c>
      <c r="B22" s="2" t="str">
        <f>Ergebnisse!A31</f>
        <v>D-Milchsäure</v>
      </c>
      <c r="C22" s="2" t="str">
        <f>Ergebnisse!B31</f>
        <v>g/L</v>
      </c>
    </row>
    <row r="23" spans="1:3" x14ac:dyDescent="0.25">
      <c r="A23" t="s">
        <v>232</v>
      </c>
      <c r="B23" s="2" t="str">
        <f>Ergebnisse!A32</f>
        <v>L-Milchsäure</v>
      </c>
      <c r="C23" s="2" t="str">
        <f>Ergebnisse!B32</f>
        <v>g/L</v>
      </c>
    </row>
  </sheetData>
  <sheetProtection algorithmName="SHA-512" hashValue="pM+pomj5Az32f+mmR4xs0t3LcEKDKQBSk/YsZtpIg2VycESZfJSo7dGeSkXND+iUKszqX//dzJMc7m7o/VMYMA==" saltValue="4Rus4r2j/4BJMtyaRSX5RQ==" spinCount="100000" sheet="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J63"/>
  <sheetViews>
    <sheetView workbookViewId="0">
      <selection activeCell="G1" sqref="G1"/>
    </sheetView>
  </sheetViews>
  <sheetFormatPr baseColWidth="10" defaultColWidth="11.44140625" defaultRowHeight="13.8" x14ac:dyDescent="0.25"/>
  <cols>
    <col min="1" max="1" width="34.44140625" style="15" customWidth="1"/>
    <col min="2" max="2" width="12" style="15" bestFit="1" customWidth="1"/>
    <col min="3" max="3" width="13" style="15" bestFit="1" customWidth="1"/>
    <col min="4" max="6" width="15.6640625" style="15" customWidth="1"/>
    <col min="7" max="7" width="12.6640625" style="15" customWidth="1"/>
    <col min="8" max="8" width="9.6640625" style="15" customWidth="1"/>
    <col min="9" max="9" width="5.6640625" style="15" customWidth="1"/>
    <col min="10" max="10" width="11.6640625" style="15" customWidth="1"/>
    <col min="11" max="16384" width="11.44140625" style="15"/>
  </cols>
  <sheetData>
    <row r="1" spans="1:8" ht="21.9" customHeight="1" x14ac:dyDescent="0.4">
      <c r="A1" s="11" t="s">
        <v>67</v>
      </c>
      <c r="B1" s="12"/>
      <c r="E1" s="13" t="s">
        <v>68</v>
      </c>
      <c r="F1" s="14"/>
      <c r="G1" s="84" t="s">
        <v>210</v>
      </c>
    </row>
    <row r="2" spans="1:8" ht="21.9" customHeight="1" x14ac:dyDescent="0.4">
      <c r="A2" s="11" t="s">
        <v>104</v>
      </c>
      <c r="B2" s="12"/>
      <c r="E2" s="13" t="s">
        <v>69</v>
      </c>
      <c r="F2" s="14"/>
      <c r="G2" s="84" t="s">
        <v>210</v>
      </c>
    </row>
    <row r="3" spans="1:8" ht="12.15" customHeight="1" x14ac:dyDescent="0.4">
      <c r="A3" s="11"/>
      <c r="B3" s="12"/>
      <c r="E3" s="113" t="s">
        <v>50</v>
      </c>
      <c r="F3" s="113"/>
      <c r="G3" s="86">
        <v>1</v>
      </c>
    </row>
    <row r="4" spans="1:8" ht="21.9" customHeight="1" x14ac:dyDescent="0.35">
      <c r="A4" s="13" t="s">
        <v>8</v>
      </c>
      <c r="B4" s="15" t="s">
        <v>3</v>
      </c>
      <c r="E4" s="43" t="s">
        <v>45</v>
      </c>
      <c r="F4" s="66" t="str">
        <f>IF(OR(ISBLANK(G1),G1="?"),"",IF(ISNUMBER(VALUE(G1)),"","Bitte nur Ziffern eingeben (numbers only)"))</f>
        <v/>
      </c>
      <c r="G4" s="42"/>
      <c r="H4" s="16"/>
    </row>
    <row r="5" spans="1:8" ht="21.9" customHeight="1" x14ac:dyDescent="0.35">
      <c r="A5" s="16" t="s">
        <v>70</v>
      </c>
      <c r="E5" s="18">
        <v>44815</v>
      </c>
      <c r="F5" s="66" t="str">
        <f>IF(OR(ISBLANK(G2),G2="?"),"",IF(ISNUMBER(VALUE(G2)),"","Bitte nur Ziffern eingeben (numbers only)"))</f>
        <v/>
      </c>
      <c r="G5" s="14"/>
      <c r="H5" s="16"/>
    </row>
    <row r="6" spans="1:8" ht="12.15" customHeight="1" x14ac:dyDescent="0.25"/>
    <row r="7" spans="1:8" s="20" customFormat="1" ht="45" customHeight="1" x14ac:dyDescent="0.25">
      <c r="A7" s="114" t="s">
        <v>122</v>
      </c>
      <c r="B7" s="114"/>
      <c r="C7" s="114"/>
      <c r="D7" s="114"/>
      <c r="E7" s="114"/>
      <c r="F7" s="114"/>
      <c r="G7" s="114"/>
    </row>
    <row r="8" spans="1:8" s="20" customFormat="1" ht="45" customHeight="1" x14ac:dyDescent="0.25">
      <c r="A8" s="114" t="s">
        <v>123</v>
      </c>
      <c r="B8" s="114"/>
      <c r="C8" s="114"/>
      <c r="D8" s="114"/>
      <c r="E8" s="114"/>
      <c r="F8" s="114"/>
      <c r="G8" s="114"/>
    </row>
    <row r="9" spans="1:8" s="20" customFormat="1" ht="45" customHeight="1" x14ac:dyDescent="0.25">
      <c r="A9" s="114" t="s">
        <v>143</v>
      </c>
      <c r="B9" s="114"/>
      <c r="C9" s="114"/>
      <c r="D9" s="114"/>
      <c r="E9" s="114"/>
      <c r="F9" s="114"/>
      <c r="G9" s="114"/>
    </row>
    <row r="10" spans="1:8" s="20" customFormat="1" ht="45" customHeight="1" x14ac:dyDescent="0.25">
      <c r="A10" s="114" t="s">
        <v>144</v>
      </c>
      <c r="B10" s="114"/>
      <c r="C10" s="114"/>
      <c r="D10" s="114"/>
      <c r="E10" s="114"/>
      <c r="F10" s="114"/>
      <c r="G10" s="114"/>
    </row>
    <row r="11" spans="1:8" s="20" customFormat="1" ht="45" customHeight="1" x14ac:dyDescent="0.25">
      <c r="A11" s="114" t="s">
        <v>124</v>
      </c>
      <c r="B11" s="114"/>
      <c r="C11" s="114"/>
      <c r="D11" s="114"/>
      <c r="E11" s="114"/>
      <c r="F11" s="114"/>
      <c r="G11" s="114"/>
    </row>
    <row r="12" spans="1:8" s="20" customFormat="1" ht="45" customHeight="1" x14ac:dyDescent="0.25">
      <c r="A12" s="114" t="s">
        <v>125</v>
      </c>
      <c r="B12" s="114"/>
      <c r="C12" s="114"/>
      <c r="D12" s="114"/>
      <c r="E12" s="114"/>
      <c r="F12" s="114"/>
      <c r="G12" s="114"/>
    </row>
    <row r="13" spans="1:8" ht="20.100000000000001" customHeight="1" x14ac:dyDescent="0.25">
      <c r="A13" s="120" t="str">
        <f>IF(OR(OR(ISBLANK(G1),G1="?"),OR(ISBLANK(G2),G2="?")),"Die Tabelle ist so nicht versandfertig. Es fehlen noch Eingaben bei Kunden-Nr. und/oder Postleitzahl.","Wichtig: Sind Ihre Eingaben bei Kunden-Nr. und Postleitzahl korrekt?")</f>
        <v>Die Tabelle ist so nicht versandfertig. Es fehlen noch Eingaben bei Kunden-Nr. und/oder Postleitzahl.</v>
      </c>
      <c r="B13" s="120"/>
      <c r="C13" s="120"/>
      <c r="D13" s="120"/>
      <c r="E13" s="120"/>
      <c r="F13" s="120"/>
      <c r="G13" s="120"/>
    </row>
    <row r="14" spans="1:8" ht="20.100000000000001" customHeight="1" x14ac:dyDescent="0.25">
      <c r="A14" s="120" t="str">
        <f>IF(OR(ISBLANK(G1),ISBLANK(G2)),"Nur wenn diese beiden Felder korrekt ausgefüllt sind, kann der Absender dieser Tabelle identifiziert werden.","")</f>
        <v/>
      </c>
      <c r="B14" s="120"/>
      <c r="C14" s="120"/>
      <c r="D14" s="120"/>
      <c r="E14" s="120"/>
      <c r="F14" s="120"/>
      <c r="G14" s="120"/>
    </row>
    <row r="15" spans="1:8" ht="9.9" customHeight="1" x14ac:dyDescent="0.25">
      <c r="A15" s="122"/>
      <c r="B15" s="122"/>
      <c r="C15" s="122"/>
      <c r="D15" s="122"/>
      <c r="E15" s="122"/>
      <c r="F15" s="122"/>
      <c r="G15" s="122"/>
      <c r="H15" s="122"/>
    </row>
    <row r="16" spans="1:8" ht="30.15" customHeight="1" x14ac:dyDescent="0.35">
      <c r="A16" s="19" t="s">
        <v>47</v>
      </c>
      <c r="B16" s="13"/>
      <c r="C16" s="16"/>
      <c r="D16" s="13"/>
      <c r="E16" s="13"/>
      <c r="F16" s="13"/>
      <c r="G16" s="74"/>
    </row>
    <row r="17" spans="1:10" ht="9.9" customHeight="1" x14ac:dyDescent="0.25">
      <c r="A17" s="20"/>
      <c r="B17" s="20"/>
      <c r="C17" s="20"/>
      <c r="D17" s="20"/>
      <c r="E17" s="20"/>
      <c r="F17" s="20"/>
      <c r="G17" s="20"/>
    </row>
    <row r="18" spans="1:10" ht="9.9" customHeight="1" x14ac:dyDescent="0.25">
      <c r="A18" s="20"/>
      <c r="B18" s="20"/>
      <c r="C18" s="20"/>
      <c r="D18" s="20"/>
      <c r="E18" s="20"/>
      <c r="F18" s="20"/>
      <c r="G18" s="20"/>
    </row>
    <row r="19" spans="1:10" ht="30.15" customHeight="1" x14ac:dyDescent="0.25">
      <c r="A19" s="123" t="s">
        <v>126</v>
      </c>
      <c r="B19" s="123"/>
      <c r="C19" s="123"/>
      <c r="D19" s="123"/>
      <c r="E19" s="123"/>
      <c r="F19" s="123"/>
      <c r="G19" s="123"/>
    </row>
    <row r="20" spans="1:10" ht="9.9" customHeight="1" x14ac:dyDescent="0.25"/>
    <row r="21" spans="1:10" s="36" customFormat="1" ht="36" customHeight="1" x14ac:dyDescent="0.3">
      <c r="A21" s="36" t="s">
        <v>0</v>
      </c>
      <c r="B21" s="36" t="s">
        <v>1</v>
      </c>
      <c r="C21" s="37" t="s">
        <v>48</v>
      </c>
      <c r="D21" s="37" t="s">
        <v>5</v>
      </c>
      <c r="E21" s="37" t="s">
        <v>6</v>
      </c>
      <c r="F21" s="37" t="s">
        <v>7</v>
      </c>
      <c r="G21" s="54"/>
      <c r="H21" s="38"/>
      <c r="I21" s="37"/>
    </row>
    <row r="22" spans="1:10" s="53" customFormat="1" ht="30.15" customHeight="1" x14ac:dyDescent="0.25">
      <c r="A22" s="39" t="s">
        <v>71</v>
      </c>
      <c r="B22" s="39" t="s">
        <v>43</v>
      </c>
      <c r="C22" s="52">
        <v>6</v>
      </c>
      <c r="D22" s="85"/>
      <c r="E22" s="85"/>
      <c r="F22" s="52">
        <f>Parameter1!$B$1</f>
        <v>14</v>
      </c>
      <c r="G22" s="55"/>
      <c r="H22" s="67">
        <f>Parameter1!$C$1</f>
        <v>13</v>
      </c>
      <c r="I22" s="52"/>
      <c r="J22" s="52"/>
    </row>
    <row r="23" spans="1:10" s="53" customFormat="1" ht="30.15" customHeight="1" x14ac:dyDescent="0.25">
      <c r="A23" s="39" t="s">
        <v>72</v>
      </c>
      <c r="B23" s="39" t="s">
        <v>76</v>
      </c>
      <c r="C23" s="52">
        <v>3</v>
      </c>
      <c r="D23" s="85"/>
      <c r="E23" s="85"/>
      <c r="F23" s="52">
        <f>Parameter2!$B$1</f>
        <v>20</v>
      </c>
      <c r="G23" s="55"/>
      <c r="H23" s="67">
        <f>Parameter2!$C$1</f>
        <v>19</v>
      </c>
      <c r="I23" s="52"/>
      <c r="J23" s="52"/>
    </row>
    <row r="24" spans="1:10" s="53" customFormat="1" ht="30.15" customHeight="1" x14ac:dyDescent="0.25">
      <c r="A24" s="39" t="s">
        <v>73</v>
      </c>
      <c r="B24" s="39" t="s">
        <v>77</v>
      </c>
      <c r="C24" s="52">
        <v>3</v>
      </c>
      <c r="D24" s="85"/>
      <c r="E24" s="85"/>
      <c r="F24" s="52">
        <f>Parameter3!$B$1</f>
        <v>12</v>
      </c>
      <c r="G24" s="52"/>
      <c r="H24" s="67">
        <f>Parameter3!$C$1</f>
        <v>11</v>
      </c>
      <c r="I24" s="52"/>
      <c r="J24" s="52"/>
    </row>
    <row r="25" spans="1:10" s="53" customFormat="1" ht="30.15" customHeight="1" x14ac:dyDescent="0.25">
      <c r="A25" s="39" t="s">
        <v>74</v>
      </c>
      <c r="B25" s="39" t="s">
        <v>77</v>
      </c>
      <c r="C25" s="52">
        <v>3</v>
      </c>
      <c r="D25" s="85"/>
      <c r="E25" s="85"/>
      <c r="F25" s="52">
        <f>Parameter4!B1</f>
        <v>15</v>
      </c>
      <c r="G25" s="52"/>
      <c r="H25" s="67">
        <f>Parameter4!$C$1</f>
        <v>14</v>
      </c>
      <c r="I25" s="52"/>
      <c r="J25" s="52"/>
    </row>
    <row r="26" spans="1:10" s="53" customFormat="1" ht="30.15" customHeight="1" x14ac:dyDescent="0.25">
      <c r="A26" s="39" t="s">
        <v>75</v>
      </c>
      <c r="B26" s="39" t="s">
        <v>77</v>
      </c>
      <c r="C26" s="52">
        <v>4</v>
      </c>
      <c r="D26" s="85"/>
      <c r="E26" s="85"/>
      <c r="F26" s="52">
        <f>Parameter5!B1</f>
        <v>14</v>
      </c>
      <c r="G26" s="52"/>
      <c r="H26" s="67">
        <f>Parameter5!$C$1</f>
        <v>13</v>
      </c>
      <c r="I26" s="52"/>
      <c r="J26" s="52"/>
    </row>
    <row r="27" spans="1:10" s="53" customFormat="1" ht="30.15" customHeight="1" x14ac:dyDescent="0.25">
      <c r="A27" s="39" t="s">
        <v>42</v>
      </c>
      <c r="B27" s="39" t="s">
        <v>43</v>
      </c>
      <c r="C27" s="52">
        <v>3</v>
      </c>
      <c r="D27" s="85"/>
      <c r="E27" s="85"/>
      <c r="F27" s="52">
        <f>Parameter6!$B$1</f>
        <v>12</v>
      </c>
      <c r="H27" s="67">
        <f>Parameter6!$C$1</f>
        <v>11</v>
      </c>
      <c r="I27" s="52"/>
      <c r="J27" s="52"/>
    </row>
    <row r="28" spans="1:10" s="53" customFormat="1" ht="45" customHeight="1" x14ac:dyDescent="0.25">
      <c r="A28" s="39" t="s">
        <v>78</v>
      </c>
      <c r="B28" s="39" t="s">
        <v>213</v>
      </c>
      <c r="C28" s="52">
        <v>3</v>
      </c>
      <c r="D28" s="85"/>
      <c r="E28" s="85"/>
      <c r="F28" s="52">
        <f>Parameter7!B1</f>
        <v>15</v>
      </c>
      <c r="H28" s="67">
        <f>Parameter7!C1</f>
        <v>14</v>
      </c>
      <c r="I28" s="52"/>
      <c r="J28" s="52"/>
    </row>
    <row r="29" spans="1:10" s="53" customFormat="1" ht="45" customHeight="1" x14ac:dyDescent="0.25">
      <c r="A29" s="39" t="s">
        <v>79</v>
      </c>
      <c r="B29" s="39" t="s">
        <v>213</v>
      </c>
      <c r="C29" s="52">
        <v>3</v>
      </c>
      <c r="D29" s="85"/>
      <c r="E29" s="85"/>
      <c r="F29" s="52">
        <f>Parameter8!B1</f>
        <v>15</v>
      </c>
      <c r="H29" s="67">
        <f>Parameter8!C1</f>
        <v>14</v>
      </c>
      <c r="I29" s="52"/>
      <c r="J29" s="52"/>
    </row>
    <row r="30" spans="1:10" s="36" customFormat="1" ht="30.15" customHeight="1" x14ac:dyDescent="0.3">
      <c r="A30" s="39" t="s">
        <v>150</v>
      </c>
      <c r="B30" s="39" t="s">
        <v>43</v>
      </c>
      <c r="C30" s="52">
        <v>3</v>
      </c>
      <c r="D30" s="85"/>
      <c r="E30" s="85"/>
      <c r="F30" s="52">
        <f>Bittereinheiten!B1</f>
        <v>14</v>
      </c>
      <c r="G30" s="40"/>
      <c r="H30" s="41">
        <f>Bittereinheiten!C1</f>
        <v>13</v>
      </c>
    </row>
    <row r="31" spans="1:10" s="36" customFormat="1" ht="30.15" customHeight="1" x14ac:dyDescent="0.3">
      <c r="A31" s="39" t="s">
        <v>214</v>
      </c>
      <c r="B31" s="39" t="s">
        <v>216</v>
      </c>
      <c r="C31" s="52">
        <v>3</v>
      </c>
      <c r="D31" s="85"/>
      <c r="E31" s="85"/>
      <c r="F31" s="52">
        <f>Milchsre!D1</f>
        <v>11</v>
      </c>
      <c r="G31" s="40"/>
      <c r="H31" s="41">
        <f>Milchsre!C1</f>
        <v>10</v>
      </c>
    </row>
    <row r="32" spans="1:10" s="36" customFormat="1" ht="30.15" customHeight="1" x14ac:dyDescent="0.3">
      <c r="A32" s="39" t="s">
        <v>215</v>
      </c>
      <c r="B32" s="39" t="s">
        <v>216</v>
      </c>
      <c r="C32" s="52">
        <v>3</v>
      </c>
      <c r="D32" s="85"/>
      <c r="E32" s="85"/>
      <c r="F32" s="52">
        <f>Milchsre!E1</f>
        <v>11</v>
      </c>
      <c r="G32" s="40"/>
      <c r="H32" s="41">
        <f>Milchsre!C1</f>
        <v>10</v>
      </c>
    </row>
    <row r="33" spans="1:9" ht="30.15" hidden="1" customHeight="1" x14ac:dyDescent="0.3">
      <c r="A33" s="39" t="s">
        <v>171</v>
      </c>
      <c r="B33" s="39" t="s">
        <v>170</v>
      </c>
      <c r="C33" s="52">
        <v>3</v>
      </c>
      <c r="D33" s="85"/>
      <c r="E33" s="85"/>
      <c r="F33" s="52">
        <f>Diacetyl!B1</f>
        <v>2</v>
      </c>
      <c r="G33" s="40"/>
      <c r="H33" s="41">
        <f>Diacetyl!C1</f>
        <v>1</v>
      </c>
    </row>
    <row r="34" spans="1:9" ht="28.2" customHeight="1" x14ac:dyDescent="0.3">
      <c r="A34" s="17" t="s">
        <v>173</v>
      </c>
    </row>
    <row r="35" spans="1:9" ht="15" customHeight="1" x14ac:dyDescent="0.35">
      <c r="A35" s="14"/>
    </row>
    <row r="36" spans="1:9" ht="20.100000000000001" customHeight="1" x14ac:dyDescent="0.25">
      <c r="A36" s="82" t="str">
        <f>A22</f>
        <v>Relative Dichte 20°C/20°C</v>
      </c>
      <c r="B36" s="121"/>
      <c r="C36" s="121"/>
      <c r="D36" s="121"/>
      <c r="E36" s="121"/>
      <c r="F36" s="121"/>
      <c r="G36" s="121"/>
      <c r="H36" s="121"/>
      <c r="I36" s="22" t="b">
        <f>ISBLANK(VLOOKUP(F22,Parameter1!A3:C22,3))</f>
        <v>1</v>
      </c>
    </row>
    <row r="37" spans="1:9" ht="28.2" customHeight="1" x14ac:dyDescent="0.25">
      <c r="A37" s="21" t="str">
        <f>IF(F22=H22,"bitte eingeben:",IF(I36,"","Art der Modifikation:"))</f>
        <v/>
      </c>
      <c r="B37" s="124"/>
      <c r="C37" s="124"/>
      <c r="D37" s="124"/>
      <c r="E37" s="124"/>
      <c r="F37" s="124"/>
      <c r="G37" s="124"/>
      <c r="H37" s="124"/>
      <c r="I37" s="22"/>
    </row>
    <row r="38" spans="1:9" ht="20.100000000000001" customHeight="1" x14ac:dyDescent="0.25">
      <c r="A38" s="82" t="str">
        <f>A23</f>
        <v>Alkohol</v>
      </c>
      <c r="B38" s="121"/>
      <c r="C38" s="121"/>
      <c r="D38" s="121"/>
      <c r="E38" s="121"/>
      <c r="F38" s="121"/>
      <c r="G38" s="121"/>
      <c r="H38" s="121"/>
      <c r="I38" s="22" t="b">
        <f>ISBLANK(VLOOKUP(F23,Parameter2!A3:C28,3))</f>
        <v>1</v>
      </c>
    </row>
    <row r="39" spans="1:9" ht="28.2" customHeight="1" x14ac:dyDescent="0.25">
      <c r="A39" s="21" t="str">
        <f>IF(F23=H23,"bitte eingeben:",IF(I38,"","Art der Modifikation:"))</f>
        <v/>
      </c>
      <c r="B39" s="125"/>
      <c r="C39" s="125"/>
      <c r="D39" s="125"/>
      <c r="E39" s="125"/>
      <c r="F39" s="125"/>
      <c r="G39" s="125"/>
      <c r="H39" s="125"/>
      <c r="I39" s="22"/>
    </row>
    <row r="40" spans="1:9" ht="20.100000000000001" customHeight="1" x14ac:dyDescent="0.25">
      <c r="A40" s="82" t="str">
        <f>A24</f>
        <v>Extrakt scheinbar</v>
      </c>
      <c r="B40" s="121"/>
      <c r="C40" s="121"/>
      <c r="D40" s="121"/>
      <c r="E40" s="121"/>
      <c r="F40" s="121"/>
      <c r="G40" s="121"/>
      <c r="H40" s="121"/>
      <c r="I40" s="22" t="b">
        <f>ISBLANK(VLOOKUP(F24,Parameter3!A3:C20,3))</f>
        <v>1</v>
      </c>
    </row>
    <row r="41" spans="1:9" ht="28.2" customHeight="1" x14ac:dyDescent="0.25">
      <c r="A41" s="21" t="str">
        <f>IF(F24=H24,"bitte eingeben:",IF(I40,"","Art der Modifikation:"))</f>
        <v/>
      </c>
      <c r="B41" s="125"/>
      <c r="C41" s="125"/>
      <c r="D41" s="125"/>
      <c r="E41" s="125"/>
      <c r="F41" s="125"/>
      <c r="G41" s="125"/>
      <c r="H41" s="125"/>
      <c r="I41" s="22"/>
    </row>
    <row r="42" spans="1:9" ht="20.100000000000001" customHeight="1" x14ac:dyDescent="0.25">
      <c r="A42" s="82" t="str">
        <f>A25</f>
        <v>Extrakt wirklich</v>
      </c>
      <c r="B42" s="121"/>
      <c r="C42" s="121"/>
      <c r="D42" s="121"/>
      <c r="E42" s="121"/>
      <c r="F42" s="121"/>
      <c r="G42" s="121"/>
      <c r="H42" s="121"/>
      <c r="I42" s="22" t="b">
        <f>ISBLANK(VLOOKUP(F25,Parameter4!A3:C26,3))</f>
        <v>1</v>
      </c>
    </row>
    <row r="43" spans="1:9" ht="28.2" customHeight="1" x14ac:dyDescent="0.25">
      <c r="A43" s="21" t="str">
        <f>IF(F25=H25,"bitte eingeben:",IF(I42,"","Art der Modifikation:"))</f>
        <v/>
      </c>
      <c r="B43" s="125"/>
      <c r="C43" s="125"/>
      <c r="D43" s="125"/>
      <c r="E43" s="125"/>
      <c r="F43" s="125"/>
      <c r="G43" s="125"/>
      <c r="H43" s="125"/>
      <c r="I43" s="22"/>
    </row>
    <row r="44" spans="1:9" ht="20.100000000000001" customHeight="1" x14ac:dyDescent="0.25">
      <c r="A44" s="82" t="str">
        <f>A26</f>
        <v>Stammwürze</v>
      </c>
      <c r="B44" s="116"/>
      <c r="C44" s="116"/>
      <c r="D44" s="116"/>
      <c r="E44" s="116"/>
      <c r="F44" s="116"/>
      <c r="G44" s="116"/>
      <c r="H44" s="116"/>
      <c r="I44" s="22" t="b">
        <f>ISBLANK(VLOOKUP(F26,Parameter5!A3:C27,3))</f>
        <v>1</v>
      </c>
    </row>
    <row r="45" spans="1:9" ht="28.2" customHeight="1" x14ac:dyDescent="0.25">
      <c r="A45" s="21" t="str">
        <f>IF(F26=H26,"bitte eingeben:",IF(I44,"","Art der Modifikation:"))</f>
        <v/>
      </c>
      <c r="B45" s="118"/>
      <c r="C45" s="118"/>
      <c r="D45" s="118"/>
      <c r="E45" s="118"/>
      <c r="F45" s="118"/>
      <c r="G45" s="118"/>
      <c r="H45" s="118"/>
      <c r="I45" s="22"/>
    </row>
    <row r="46" spans="1:9" ht="20.100000000000001" customHeight="1" x14ac:dyDescent="0.25">
      <c r="A46" s="82" t="str">
        <f>A27</f>
        <v>pH-Wert</v>
      </c>
      <c r="B46" s="119"/>
      <c r="C46" s="119"/>
      <c r="D46" s="119"/>
      <c r="E46" s="119"/>
      <c r="F46" s="119"/>
      <c r="G46" s="119"/>
      <c r="H46" s="119"/>
      <c r="I46" s="22" t="b">
        <f>ISBLANK(VLOOKUP(F27,Parameter6!A3:C19,3))</f>
        <v>1</v>
      </c>
    </row>
    <row r="47" spans="1:9" ht="28.2" customHeight="1" x14ac:dyDescent="0.25">
      <c r="A47" s="21" t="str">
        <f>IF(F27=H27,"bitte eingeben:",IF(I46,"","Art der Modifikation:"))</f>
        <v/>
      </c>
      <c r="B47" s="117"/>
      <c r="C47" s="117"/>
      <c r="D47" s="117"/>
      <c r="E47" s="117"/>
      <c r="F47" s="117"/>
      <c r="G47" s="117"/>
      <c r="H47" s="117"/>
      <c r="I47" s="22"/>
    </row>
    <row r="48" spans="1:9" ht="35.1" customHeight="1" x14ac:dyDescent="0.25">
      <c r="A48" s="82" t="str">
        <f>A28</f>
        <v>Titrierbare Gesamtsäure
bis pH-Wert 7,0 - als Milchsäure</v>
      </c>
      <c r="B48" s="116"/>
      <c r="C48" s="116"/>
      <c r="D48" s="116"/>
      <c r="E48" s="116"/>
      <c r="F48" s="116"/>
      <c r="G48" s="116"/>
      <c r="H48" s="116"/>
      <c r="I48" s="22" t="b">
        <f>ISBLANK(VLOOKUP(F28,Parameter7!A3:C31,3))</f>
        <v>1</v>
      </c>
    </row>
    <row r="49" spans="1:9" ht="28.2" customHeight="1" x14ac:dyDescent="0.25">
      <c r="A49" s="21" t="str">
        <f>IF(F28=H28,"bitte eingeben:",IF(I48,"","Art der Modifikation:"))</f>
        <v/>
      </c>
      <c r="B49" s="117"/>
      <c r="C49" s="117"/>
      <c r="D49" s="117"/>
      <c r="E49" s="117"/>
      <c r="F49" s="117"/>
      <c r="G49" s="117"/>
      <c r="H49" s="117"/>
      <c r="I49" s="22"/>
    </row>
    <row r="50" spans="1:9" ht="35.1" customHeight="1" x14ac:dyDescent="0.25">
      <c r="A50" s="82" t="str">
        <f>A29</f>
        <v>Titrierbare Gesamtsäure
bis pH-Wert 8,1 - als Milchsäure</v>
      </c>
      <c r="B50" s="116"/>
      <c r="C50" s="116"/>
      <c r="D50" s="116"/>
      <c r="E50" s="116"/>
      <c r="F50" s="116"/>
      <c r="G50" s="116"/>
      <c r="H50" s="116"/>
      <c r="I50" s="22" t="b">
        <f>ISBLANK(VLOOKUP(F29,Parameter8!A3:C39,3))</f>
        <v>1</v>
      </c>
    </row>
    <row r="51" spans="1:9" ht="28.2" customHeight="1" x14ac:dyDescent="0.25">
      <c r="A51" s="21" t="str">
        <f>IF(F29=H29,"bitte eingeben:",IF(I50,"","Art der Modifikation:"))</f>
        <v/>
      </c>
      <c r="B51" s="117"/>
      <c r="C51" s="117"/>
      <c r="D51" s="117"/>
      <c r="E51" s="117"/>
      <c r="F51" s="117"/>
      <c r="G51" s="117"/>
      <c r="H51" s="117"/>
      <c r="I51" s="22"/>
    </row>
    <row r="52" spans="1:9" ht="33" hidden="1" customHeight="1" x14ac:dyDescent="0.3">
      <c r="A52" s="17" t="s">
        <v>174</v>
      </c>
    </row>
    <row r="53" spans="1:9" ht="15" hidden="1" customHeight="1" x14ac:dyDescent="0.35">
      <c r="A53" s="14"/>
    </row>
    <row r="54" spans="1:9" ht="20.100000000000001" customHeight="1" x14ac:dyDescent="0.3">
      <c r="A54" s="83" t="str">
        <f>A30</f>
        <v>Bittereinheiten</v>
      </c>
      <c r="B54" s="116"/>
      <c r="C54" s="116"/>
      <c r="D54" s="116"/>
      <c r="E54" s="116"/>
      <c r="F54" s="116"/>
      <c r="G54" s="116"/>
      <c r="H54" s="116"/>
      <c r="I54" s="22" t="b">
        <f>ISBLANK(VLOOKUP(F30,Bittereinheiten!A3:C44,3))</f>
        <v>1</v>
      </c>
    </row>
    <row r="55" spans="1:9" ht="28.2" customHeight="1" x14ac:dyDescent="0.25">
      <c r="A55" s="76" t="str">
        <f>IF(F30=H30,"bitte eingeben:",IF(I54,"","Art der Modifikation:"))</f>
        <v/>
      </c>
      <c r="B55" s="117"/>
      <c r="C55" s="117"/>
      <c r="D55" s="117"/>
      <c r="E55" s="117"/>
      <c r="F55" s="117"/>
      <c r="G55" s="117"/>
      <c r="H55" s="117"/>
    </row>
    <row r="56" spans="1:9" ht="20.100000000000001" hidden="1" customHeight="1" x14ac:dyDescent="0.3">
      <c r="A56" s="75" t="str">
        <f>A33</f>
        <v>Diacetyl</v>
      </c>
      <c r="B56" s="116"/>
      <c r="C56" s="116"/>
      <c r="D56" s="116"/>
      <c r="E56" s="116"/>
      <c r="F56" s="116"/>
      <c r="G56" s="116"/>
      <c r="H56" s="116"/>
      <c r="I56" s="22" t="b">
        <f>ISBLANK(VLOOKUP(F33,Diacetyl!A3:C4,3))</f>
        <v>1</v>
      </c>
    </row>
    <row r="57" spans="1:9" ht="33" hidden="1" customHeight="1" x14ac:dyDescent="0.25">
      <c r="A57" s="76" t="str">
        <f>IF(F33=H33,"bitte eingeben:",IF(I56,"","Art der Modifikation:"))</f>
        <v/>
      </c>
      <c r="B57" s="115"/>
      <c r="C57" s="115"/>
      <c r="D57" s="115"/>
      <c r="E57" s="115"/>
      <c r="F57" s="115"/>
      <c r="G57" s="115"/>
      <c r="H57" s="115"/>
    </row>
    <row r="58" spans="1:9" ht="28.2" customHeight="1" x14ac:dyDescent="0.3">
      <c r="A58" s="17" t="s">
        <v>174</v>
      </c>
    </row>
    <row r="59" spans="1:9" ht="15" customHeight="1" x14ac:dyDescent="0.25"/>
    <row r="60" spans="1:9" ht="20.100000000000001" customHeight="1" x14ac:dyDescent="0.25">
      <c r="A60" s="82" t="s">
        <v>214</v>
      </c>
      <c r="B60" s="121"/>
      <c r="C60" s="121"/>
      <c r="D60" s="121"/>
      <c r="E60" s="121"/>
      <c r="F60" s="121"/>
      <c r="G60" s="121"/>
      <c r="H60" s="121"/>
      <c r="I60" s="22" t="b">
        <f>ISBLANK(VLOOKUP(F31,Milchsre!A3:C13,3))</f>
        <v>1</v>
      </c>
    </row>
    <row r="61" spans="1:9" ht="28.2" customHeight="1" x14ac:dyDescent="0.25">
      <c r="A61" s="21" t="str">
        <f>IF(F31=H31,"bitte eingeben:",IF(I60,"","Art der Modifikation:"))</f>
        <v/>
      </c>
      <c r="B61" s="124"/>
      <c r="C61" s="124"/>
      <c r="D61" s="124"/>
      <c r="E61" s="124"/>
      <c r="F61" s="124"/>
      <c r="G61" s="124"/>
      <c r="H61" s="124"/>
      <c r="I61" s="22"/>
    </row>
    <row r="62" spans="1:9" ht="20.100000000000001" customHeight="1" x14ac:dyDescent="0.25">
      <c r="A62" s="82" t="s">
        <v>215</v>
      </c>
      <c r="B62" s="121"/>
      <c r="C62" s="121"/>
      <c r="D62" s="121"/>
      <c r="E62" s="121"/>
      <c r="F62" s="121"/>
      <c r="G62" s="121"/>
      <c r="H62" s="121"/>
      <c r="I62" s="22" t="b">
        <f>ISBLANK(VLOOKUP(F32,Milchsre!A3:C13,3))</f>
        <v>1</v>
      </c>
    </row>
    <row r="63" spans="1:9" ht="28.2" customHeight="1" x14ac:dyDescent="0.25">
      <c r="A63" s="21" t="str">
        <f>IF(F32=H32,"bitte eingeben:",IF(I62,"","Art der Modifikation:"))</f>
        <v/>
      </c>
      <c r="B63" s="125"/>
      <c r="C63" s="125"/>
      <c r="D63" s="125"/>
      <c r="E63" s="125"/>
      <c r="F63" s="125"/>
      <c r="G63" s="125"/>
      <c r="H63" s="125"/>
      <c r="I63" s="22"/>
    </row>
  </sheetData>
  <sheetProtection algorithmName="SHA-512" hashValue="X6DjVFbGtsCZ3eDdAjfAe5jMlEKss7Q4zIvR1pdk3TbBxmDOvm90CjLiWIoR8YLAUjWnvcvpl+Kjh1n0rqbI1Q==" saltValue="pzLYHozEgHk3jA/f6u/Q9A==" spinCount="100000" sheet="1" objects="1" scenarios="1"/>
  <mergeCells count="35">
    <mergeCell ref="B60:H60"/>
    <mergeCell ref="B61:H61"/>
    <mergeCell ref="B62:H62"/>
    <mergeCell ref="B63:H63"/>
    <mergeCell ref="A11:G11"/>
    <mergeCell ref="B47:H47"/>
    <mergeCell ref="A14:G14"/>
    <mergeCell ref="B36:H36"/>
    <mergeCell ref="A15:H15"/>
    <mergeCell ref="A19:G19"/>
    <mergeCell ref="B42:H42"/>
    <mergeCell ref="B38:H38"/>
    <mergeCell ref="B37:H37"/>
    <mergeCell ref="A13:G13"/>
    <mergeCell ref="B40:H40"/>
    <mergeCell ref="A12:G12"/>
    <mergeCell ref="B41:H41"/>
    <mergeCell ref="B44:H44"/>
    <mergeCell ref="B43:H43"/>
    <mergeCell ref="B39:H39"/>
    <mergeCell ref="B57:H57"/>
    <mergeCell ref="B50:H50"/>
    <mergeCell ref="B51:H51"/>
    <mergeCell ref="B48:H48"/>
    <mergeCell ref="B45:H45"/>
    <mergeCell ref="B55:H55"/>
    <mergeCell ref="B56:H56"/>
    <mergeCell ref="B54:H54"/>
    <mergeCell ref="B49:H49"/>
    <mergeCell ref="B46:H46"/>
    <mergeCell ref="E3:F3"/>
    <mergeCell ref="A7:G7"/>
    <mergeCell ref="A8:G8"/>
    <mergeCell ref="A9:G9"/>
    <mergeCell ref="A10:G10"/>
  </mergeCells>
  <phoneticPr fontId="0" type="noConversion"/>
  <conditionalFormatting sqref="H22:H25 H28:H29">
    <cfRule type="cellIs" dxfId="31" priority="10" stopIfTrue="1" operator="equal">
      <formula>6</formula>
    </cfRule>
  </conditionalFormatting>
  <conditionalFormatting sqref="J22:J29">
    <cfRule type="cellIs" dxfId="30" priority="11" stopIfTrue="1" operator="equal">
      <formula>15</formula>
    </cfRule>
  </conditionalFormatting>
  <conditionalFormatting sqref="I22:I29">
    <cfRule type="cellIs" dxfId="29" priority="12" stopIfTrue="1" operator="equal">
      <formula>11</formula>
    </cfRule>
  </conditionalFormatting>
  <conditionalFormatting sqref="B44:H44">
    <cfRule type="expression" dxfId="28" priority="13" stopIfTrue="1">
      <formula>$H$22-5=0</formula>
    </cfRule>
  </conditionalFormatting>
  <conditionalFormatting sqref="B46:H46">
    <cfRule type="expression" dxfId="27" priority="14" stopIfTrue="1">
      <formula>$I$22-3=0</formula>
    </cfRule>
  </conditionalFormatting>
  <conditionalFormatting sqref="B48:H48 B50:H50">
    <cfRule type="expression" dxfId="26" priority="15" stopIfTrue="1">
      <formula>$I$22-10=0</formula>
    </cfRule>
  </conditionalFormatting>
  <conditionalFormatting sqref="G30:G32 G22:G26">
    <cfRule type="cellIs" dxfId="25" priority="16" stopIfTrue="1" operator="equal">
      <formula>10</formula>
    </cfRule>
  </conditionalFormatting>
  <conditionalFormatting sqref="F22">
    <cfRule type="expression" dxfId="24" priority="17" stopIfTrue="1">
      <formula>$F$22-$H$22=1</formula>
    </cfRule>
  </conditionalFormatting>
  <conditionalFormatting sqref="F23">
    <cfRule type="expression" dxfId="23" priority="18" stopIfTrue="1">
      <formula>$F$23-$H$23=1</formula>
    </cfRule>
  </conditionalFormatting>
  <conditionalFormatting sqref="F24">
    <cfRule type="expression" dxfId="22" priority="19" stopIfTrue="1">
      <formula>$F$24-$H$24=1</formula>
    </cfRule>
  </conditionalFormatting>
  <conditionalFormatting sqref="F25">
    <cfRule type="expression" dxfId="21" priority="20" stopIfTrue="1">
      <formula>$F$25-$H$25=1</formula>
    </cfRule>
  </conditionalFormatting>
  <conditionalFormatting sqref="F26">
    <cfRule type="expression" dxfId="20" priority="21" stopIfTrue="1">
      <formula>$F$26-$H$26=1</formula>
    </cfRule>
  </conditionalFormatting>
  <conditionalFormatting sqref="F27">
    <cfRule type="expression" dxfId="19" priority="22" stopIfTrue="1">
      <formula>$F$27-$H$27=1</formula>
    </cfRule>
  </conditionalFormatting>
  <conditionalFormatting sqref="F28">
    <cfRule type="expression" dxfId="18" priority="23" stopIfTrue="1">
      <formula>$F$28-$H$28=1</formula>
    </cfRule>
  </conditionalFormatting>
  <conditionalFormatting sqref="B37:H37">
    <cfRule type="expression" dxfId="17" priority="24" stopIfTrue="1">
      <formula>OR($F$22-$H$22=0,NOT(I36))</formula>
    </cfRule>
  </conditionalFormatting>
  <conditionalFormatting sqref="B39:H39">
    <cfRule type="expression" dxfId="16" priority="25" stopIfTrue="1">
      <formula>OR($F$23-$H$23=0,NOT(I38))</formula>
    </cfRule>
  </conditionalFormatting>
  <conditionalFormatting sqref="B41:H41">
    <cfRule type="expression" dxfId="15" priority="26" stopIfTrue="1">
      <formula>OR($F$24-$H$24=0,NOT(I40))</formula>
    </cfRule>
  </conditionalFormatting>
  <conditionalFormatting sqref="B43:H43">
    <cfRule type="expression" dxfId="14" priority="27" stopIfTrue="1">
      <formula>OR($F$25-$H$25=0,NOT(I42))</formula>
    </cfRule>
  </conditionalFormatting>
  <conditionalFormatting sqref="B45:H45">
    <cfRule type="expression" dxfId="13" priority="28" stopIfTrue="1">
      <formula>OR($F$26-$H$26=0,NOT(I44))</formula>
    </cfRule>
  </conditionalFormatting>
  <conditionalFormatting sqref="B47:H47">
    <cfRule type="expression" dxfId="12" priority="29" stopIfTrue="1">
      <formula>OR($F$27-$H$27=0,NOT(I46))</formula>
    </cfRule>
  </conditionalFormatting>
  <conditionalFormatting sqref="B49:H49">
    <cfRule type="expression" dxfId="11" priority="30" stopIfTrue="1">
      <formula>OR($F$28-$H$28=0,NOT(I48))</formula>
    </cfRule>
  </conditionalFormatting>
  <conditionalFormatting sqref="B51:H51">
    <cfRule type="expression" dxfId="10" priority="31" stopIfTrue="1">
      <formula>OR($F$29-$H$29=0,NOT(I50))</formula>
    </cfRule>
  </conditionalFormatting>
  <conditionalFormatting sqref="B55:H55">
    <cfRule type="expression" dxfId="9" priority="32" stopIfTrue="1">
      <formula>OR($F$30-$H$30=0,NOT(I54))</formula>
    </cfRule>
  </conditionalFormatting>
  <conditionalFormatting sqref="F30">
    <cfRule type="expression" dxfId="8" priority="33" stopIfTrue="1">
      <formula>$F$30-$H$30=1</formula>
    </cfRule>
  </conditionalFormatting>
  <conditionalFormatting sqref="F29">
    <cfRule type="expression" dxfId="7" priority="34" stopIfTrue="1">
      <formula>$F$29-$H$29=1</formula>
    </cfRule>
  </conditionalFormatting>
  <conditionalFormatting sqref="G33">
    <cfRule type="cellIs" dxfId="6" priority="6" stopIfTrue="1" operator="equal">
      <formula>10</formula>
    </cfRule>
  </conditionalFormatting>
  <conditionalFormatting sqref="F33">
    <cfRule type="expression" dxfId="5" priority="7" stopIfTrue="1">
      <formula>$F$33-$H$33=1</formula>
    </cfRule>
  </conditionalFormatting>
  <conditionalFormatting sqref="B57:H57">
    <cfRule type="expression" dxfId="4" priority="5" stopIfTrue="1">
      <formula>OR($F$33-$H$33=0,NOT(I56))</formula>
    </cfRule>
  </conditionalFormatting>
  <conditionalFormatting sqref="B61:H61">
    <cfRule type="expression" dxfId="3" priority="3" stopIfTrue="1">
      <formula>OR($F$31-$H$31=0,NOT(I60))</formula>
    </cfRule>
  </conditionalFormatting>
  <conditionalFormatting sqref="B63:H63">
    <cfRule type="expression" dxfId="2" priority="4" stopIfTrue="1">
      <formula>OR($F$32-$H$32=0,NOT(I62))</formula>
    </cfRule>
  </conditionalFormatting>
  <conditionalFormatting sqref="F31">
    <cfRule type="expression" dxfId="1" priority="2" stopIfTrue="1">
      <formula>$F$31-$H$31=1</formula>
    </cfRule>
  </conditionalFormatting>
  <conditionalFormatting sqref="F32">
    <cfRule type="expression" dxfId="0" priority="1" stopIfTrue="1">
      <formula>$F$32-$H$32=1</formula>
    </cfRule>
  </conditionalFormatting>
  <hyperlinks>
    <hyperlink ref="B4" r:id="rId1" xr:uid="{00000000-0004-0000-0800-000000000000}"/>
  </hyperlinks>
  <pageMargins left="0.59055118110236227" right="0.59055118110236227" top="0.6692913385826772" bottom="0.39370078740157483" header="0.39370078740157483" footer="0.27559055118110237"/>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7" max="16383" man="1"/>
    <brk id="3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22860</xdr:colOff>
                    <xdr:row>35</xdr:row>
                    <xdr:rowOff>38100</xdr:rowOff>
                  </from>
                  <to>
                    <xdr:col>7</xdr:col>
                    <xdr:colOff>335280</xdr:colOff>
                    <xdr:row>35</xdr:row>
                    <xdr:rowOff>236220</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22860</xdr:colOff>
                    <xdr:row>37</xdr:row>
                    <xdr:rowOff>15240</xdr:rowOff>
                  </from>
                  <to>
                    <xdr:col>7</xdr:col>
                    <xdr:colOff>335280</xdr:colOff>
                    <xdr:row>37</xdr:row>
                    <xdr:rowOff>220980</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22860</xdr:colOff>
                    <xdr:row>39</xdr:row>
                    <xdr:rowOff>38100</xdr:rowOff>
                  </from>
                  <to>
                    <xdr:col>7</xdr:col>
                    <xdr:colOff>335280</xdr:colOff>
                    <xdr:row>39</xdr:row>
                    <xdr:rowOff>236220</xdr:rowOff>
                  </to>
                </anchor>
              </controlPr>
            </control>
          </mc:Choice>
        </mc:AlternateContent>
        <mc:AlternateContent xmlns:mc="http://schemas.openxmlformats.org/markup-compatibility/2006">
          <mc:Choice Requires="x14">
            <control shapeId="2098" r:id="rId8" name="Drop Down 50">
              <controlPr locked="0" defaultSize="0" autoLine="0" autoPict="0">
                <anchor moveWithCells="1">
                  <from>
                    <xdr:col>1</xdr:col>
                    <xdr:colOff>22860</xdr:colOff>
                    <xdr:row>41</xdr:row>
                    <xdr:rowOff>38100</xdr:rowOff>
                  </from>
                  <to>
                    <xdr:col>7</xdr:col>
                    <xdr:colOff>335280</xdr:colOff>
                    <xdr:row>41</xdr:row>
                    <xdr:rowOff>236220</xdr:rowOff>
                  </to>
                </anchor>
              </controlPr>
            </control>
          </mc:Choice>
        </mc:AlternateContent>
        <mc:AlternateContent xmlns:mc="http://schemas.openxmlformats.org/markup-compatibility/2006">
          <mc:Choice Requires="x14">
            <control shapeId="2099" r:id="rId9" name="Drop Down 51">
              <controlPr locked="0" defaultSize="0" autoLine="0" autoPict="0">
                <anchor moveWithCells="1">
                  <from>
                    <xdr:col>1</xdr:col>
                    <xdr:colOff>22860</xdr:colOff>
                    <xdr:row>43</xdr:row>
                    <xdr:rowOff>38100</xdr:rowOff>
                  </from>
                  <to>
                    <xdr:col>7</xdr:col>
                    <xdr:colOff>335280</xdr:colOff>
                    <xdr:row>43</xdr:row>
                    <xdr:rowOff>236220</xdr:rowOff>
                  </to>
                </anchor>
              </controlPr>
            </control>
          </mc:Choice>
        </mc:AlternateContent>
        <mc:AlternateContent xmlns:mc="http://schemas.openxmlformats.org/markup-compatibility/2006">
          <mc:Choice Requires="x14">
            <control shapeId="2100" r:id="rId10" name="Drop Down 52">
              <controlPr locked="0" defaultSize="0" autoLine="0" autoPict="0">
                <anchor moveWithCells="1">
                  <from>
                    <xdr:col>1</xdr:col>
                    <xdr:colOff>22860</xdr:colOff>
                    <xdr:row>45</xdr:row>
                    <xdr:rowOff>38100</xdr:rowOff>
                  </from>
                  <to>
                    <xdr:col>7</xdr:col>
                    <xdr:colOff>335280</xdr:colOff>
                    <xdr:row>45</xdr:row>
                    <xdr:rowOff>236220</xdr:rowOff>
                  </to>
                </anchor>
              </controlPr>
            </control>
          </mc:Choice>
        </mc:AlternateContent>
        <mc:AlternateContent xmlns:mc="http://schemas.openxmlformats.org/markup-compatibility/2006">
          <mc:Choice Requires="x14">
            <control shapeId="2101" r:id="rId11" name="Drop Down 53">
              <controlPr locked="0" defaultSize="0" autoLine="0" autoPict="0">
                <anchor moveWithCells="1">
                  <from>
                    <xdr:col>1</xdr:col>
                    <xdr:colOff>22860</xdr:colOff>
                    <xdr:row>47</xdr:row>
                    <xdr:rowOff>38100</xdr:rowOff>
                  </from>
                  <to>
                    <xdr:col>7</xdr:col>
                    <xdr:colOff>335280</xdr:colOff>
                    <xdr:row>47</xdr:row>
                    <xdr:rowOff>236220</xdr:rowOff>
                  </to>
                </anchor>
              </controlPr>
            </control>
          </mc:Choice>
        </mc:AlternateContent>
        <mc:AlternateContent xmlns:mc="http://schemas.openxmlformats.org/markup-compatibility/2006">
          <mc:Choice Requires="x14">
            <control shapeId="2118" r:id="rId12" name="Drop Down 70">
              <controlPr locked="0" defaultSize="0" autoLine="0" autoPict="0">
                <anchor moveWithCells="1">
                  <from>
                    <xdr:col>1</xdr:col>
                    <xdr:colOff>22860</xdr:colOff>
                    <xdr:row>49</xdr:row>
                    <xdr:rowOff>38100</xdr:rowOff>
                  </from>
                  <to>
                    <xdr:col>7</xdr:col>
                    <xdr:colOff>335280</xdr:colOff>
                    <xdr:row>49</xdr:row>
                    <xdr:rowOff>236220</xdr:rowOff>
                  </to>
                </anchor>
              </controlPr>
            </control>
          </mc:Choice>
        </mc:AlternateContent>
        <mc:AlternateContent xmlns:mc="http://schemas.openxmlformats.org/markup-compatibility/2006">
          <mc:Choice Requires="x14">
            <control shapeId="2121" r:id="rId13" name="Drop Down 73">
              <controlPr locked="0" defaultSize="0" autoLine="0" autoPict="0">
                <anchor moveWithCells="1">
                  <from>
                    <xdr:col>6</xdr:col>
                    <xdr:colOff>7620</xdr:colOff>
                    <xdr:row>15</xdr:row>
                    <xdr:rowOff>45720</xdr:rowOff>
                  </from>
                  <to>
                    <xdr:col>7</xdr:col>
                    <xdr:colOff>0</xdr:colOff>
                    <xdr:row>15</xdr:row>
                    <xdr:rowOff>327660</xdr:rowOff>
                  </to>
                </anchor>
              </controlPr>
            </control>
          </mc:Choice>
        </mc:AlternateContent>
        <mc:AlternateContent xmlns:mc="http://schemas.openxmlformats.org/markup-compatibility/2006">
          <mc:Choice Requires="x14">
            <control shapeId="2122" r:id="rId14" name="Drop Down 74">
              <controlPr locked="0" defaultSize="0" autoLine="0" autoPict="0">
                <anchor moveWithCells="1">
                  <from>
                    <xdr:col>1</xdr:col>
                    <xdr:colOff>22860</xdr:colOff>
                    <xdr:row>53</xdr:row>
                    <xdr:rowOff>38100</xdr:rowOff>
                  </from>
                  <to>
                    <xdr:col>7</xdr:col>
                    <xdr:colOff>335280</xdr:colOff>
                    <xdr:row>53</xdr:row>
                    <xdr:rowOff>236220</xdr:rowOff>
                  </to>
                </anchor>
              </controlPr>
            </control>
          </mc:Choice>
        </mc:AlternateContent>
        <mc:AlternateContent xmlns:mc="http://schemas.openxmlformats.org/markup-compatibility/2006">
          <mc:Choice Requires="x14">
            <control shapeId="2123" r:id="rId15" name="Drop Down 75">
              <controlPr locked="0" defaultSize="0" autoLine="0" autoPict="0">
                <anchor moveWithCells="1">
                  <from>
                    <xdr:col>1</xdr:col>
                    <xdr:colOff>22860</xdr:colOff>
                    <xdr:row>59</xdr:row>
                    <xdr:rowOff>38100</xdr:rowOff>
                  </from>
                  <to>
                    <xdr:col>7</xdr:col>
                    <xdr:colOff>335280</xdr:colOff>
                    <xdr:row>59</xdr:row>
                    <xdr:rowOff>236220</xdr:rowOff>
                  </to>
                </anchor>
              </controlPr>
            </control>
          </mc:Choice>
        </mc:AlternateContent>
        <mc:AlternateContent xmlns:mc="http://schemas.openxmlformats.org/markup-compatibility/2006">
          <mc:Choice Requires="x14">
            <control shapeId="2124" r:id="rId16" name="Drop Down 76">
              <controlPr locked="0" defaultSize="0" autoLine="0" autoPict="0">
                <anchor moveWithCells="1">
                  <from>
                    <xdr:col>1</xdr:col>
                    <xdr:colOff>22860</xdr:colOff>
                    <xdr:row>61</xdr:row>
                    <xdr:rowOff>15240</xdr:rowOff>
                  </from>
                  <to>
                    <xdr:col>7</xdr:col>
                    <xdr:colOff>335280</xdr:colOff>
                    <xdr:row>61</xdr:row>
                    <xdr:rowOff>220980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21</vt:i4>
      </vt:variant>
      <vt:variant>
        <vt:lpstr>Benannte Bereiche</vt:lpstr>
      </vt:variant>
      <vt:variant>
        <vt:i4>10</vt:i4>
      </vt:variant>
    </vt:vector>
  </HeadingPairs>
  <TitlesOfParts>
    <vt:vector size="31" baseType="lpstr">
      <vt:lpstr>Hints1</vt:lpstr>
      <vt:lpstr>Reporting</vt:lpstr>
      <vt:lpstr>Hinweise1</vt:lpstr>
      <vt:lpstr>Hinweise2</vt:lpstr>
      <vt:lpstr>Hinweise3</vt:lpstr>
      <vt:lpstr>Ergebnisangabe</vt:lpstr>
      <vt:lpstr>Kontakt</vt:lpstr>
      <vt:lpstr>Teilnehmerdaten</vt:lpstr>
      <vt:lpstr>Ergebnisse</vt:lpstr>
      <vt:lpstr>Mitteilungen</vt:lpstr>
      <vt:lpstr>Milchsre</vt:lpstr>
      <vt:lpstr>Parameter1</vt:lpstr>
      <vt:lpstr>Parameter2</vt:lpstr>
      <vt:lpstr>Parameter3</vt:lpstr>
      <vt:lpstr>Parameter4</vt:lpstr>
      <vt:lpstr>Parameter5</vt:lpstr>
      <vt:lpstr>Parameter6</vt:lpstr>
      <vt:lpstr>Parameter7</vt:lpstr>
      <vt:lpstr>Parameter8</vt:lpstr>
      <vt:lpstr>Bittereinheiten</vt:lpstr>
      <vt:lpstr>Diacetyl</vt:lpstr>
      <vt:lpstr>Hinweise3!_ftn1</vt:lpstr>
      <vt:lpstr>Hints1!_ftnref1</vt:lpstr>
      <vt:lpstr>Hinweise1!_ftnref1</vt:lpstr>
      <vt:lpstr>Ergebnisse!Druckbereich</vt:lpstr>
      <vt:lpstr>Hinweise1!Druckbereich</vt:lpstr>
      <vt:lpstr>Hinweise2!Druckbereich</vt:lpstr>
      <vt:lpstr>Ergebnisangabe!OLE_LINK1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Laborvergleichsuntersuchungen Lippold</cp:lastModifiedBy>
  <cp:lastPrinted>2022-07-10T16:23:58Z</cp:lastPrinted>
  <dcterms:created xsi:type="dcterms:W3CDTF">2005-02-14T18:41:01Z</dcterms:created>
  <dcterms:modified xsi:type="dcterms:W3CDTF">2022-07-10T16:25:17Z</dcterms:modified>
</cp:coreProperties>
</file>