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770D664C-95EA-4E93-88D1-A573E8024583}" xr6:coauthVersionLast="47" xr6:coauthVersionMax="47" xr10:uidLastSave="{00000000-0000-0000-0000-000000000000}"/>
  <workbookProtection workbookAlgorithmName="SHA-512" workbookHashValue="XJAYHWPFCfkpd8HvsM7h4wSyXvLRs5oeP6Y4kGPnYp2pVLa1nt2HkPrJEILEh4RJxAe7nBmXC8gCEErnPRb4ZQ==" workbookSaltValue="ashGcTcT5/ZwlYKKwas1IQ==" workbookSpinCount="100000" lockStructure="1"/>
  <bookViews>
    <workbookView xWindow="-108" yWindow="-108" windowWidth="30936" windowHeight="16896" activeTab="6" xr2:uid="{00000000-000D-0000-FFFF-FFFF00000000}"/>
  </bookViews>
  <sheets>
    <sheet name="Hints1" sheetId="65" r:id="rId1"/>
    <sheet name="Reporting" sheetId="66" r:id="rId2"/>
    <sheet name="Hinweise1" sheetId="67" r:id="rId3"/>
    <sheet name="Hinweise2" sheetId="68" r:id="rId4"/>
    <sheet name="Hinweise3" sheetId="69" r:id="rId5"/>
    <sheet name="Ergebnisangabe" sheetId="70" r:id="rId6"/>
    <sheet name="Kontakt" sheetId="55" r:id="rId7"/>
    <sheet name="Teilnehmerdaten" sheetId="17" state="hidden" r:id="rId8"/>
    <sheet name="Ergebnisse" sheetId="5" r:id="rId9"/>
    <sheet name="Mitteilungen" sheetId="45" r:id="rId10"/>
    <sheet name="Dichte" sheetId="18" state="hidden" r:id="rId11"/>
    <sheet name="Alkohol" sheetId="21" state="hidden" r:id="rId12"/>
    <sheet name="Extrakt" sheetId="34" state="hidden" r:id="rId13"/>
    <sheet name="Sac-Glu-Fru" sheetId="22" state="hidden" r:id="rId14"/>
    <sheet name="Cholesterin" sheetId="62" state="hidden" r:id="rId15"/>
    <sheet name="Gesamtsterine" sheetId="63" state="hidden" r:id="rId16"/>
    <sheet name="ß-Asaron" sheetId="71" state="hidden" r:id="rId17"/>
    <sheet name="Blausäure" sheetId="23" state="hidden" r:id="rId18"/>
    <sheet name="Eigelbgehalt" sheetId="64" state="hidden" r:id="rId19"/>
  </sheets>
  <externalReferences>
    <externalReference r:id="rId20"/>
    <externalReference r:id="rId21"/>
    <externalReference r:id="rId22"/>
    <externalReference r:id="rId23"/>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6">#REF!</definedName>
    <definedName name="Daten">#REF!</definedName>
    <definedName name="_xlnm.Print_Area" localSheetId="2">Hinweise1!$A$1:$C$18</definedName>
    <definedName name="_xlnm.Print_Area" localSheetId="3">Hinweise2!$A$1:$C$8</definedName>
    <definedName name="MBlei" localSheetId="5">#REF!</definedName>
    <definedName name="MBlei" localSheetId="16">#REF!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9">#REF!</definedName>
    <definedName name="Parameter2">Alkohol!$B$3:$B$26</definedName>
    <definedName name="Parameter2alt" localSheetId="5">#REF!</definedName>
    <definedName name="Parameter2alt" localSheetId="16">#REF!</definedName>
    <definedName name="Parameter2alt">#REF!</definedName>
    <definedName name="test" localSheetId="5">[1]Parameter2!$B$3:$B$18</definedName>
    <definedName name="test" localSheetId="4">[2]Parameter2!$B$3:$B$18</definedName>
    <definedName name="test" localSheetId="6">[2]Parameter2!$B$3:$B$18</definedName>
    <definedName name="test" localSheetId="1">[3]Parameter2!$B$3:$B$18</definedName>
    <definedName name="test">[4]Parameter2!$B$3:$B$18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3" i="5" l="1"/>
  <c r="A12" i="5"/>
  <c r="E5" i="5"/>
  <c r="E4" i="5"/>
  <c r="B11" i="17"/>
  <c r="B10" i="17"/>
  <c r="B13" i="17"/>
  <c r="C13" i="17"/>
  <c r="B14" i="17"/>
  <c r="C14" i="17"/>
  <c r="B15" i="17"/>
  <c r="C15" i="17"/>
  <c r="B16" i="17"/>
  <c r="C16" i="17"/>
  <c r="B17" i="17"/>
  <c r="C17" i="17"/>
  <c r="B18" i="17"/>
  <c r="C18" i="17"/>
  <c r="B19" i="17"/>
  <c r="C19" i="17"/>
  <c r="C1" i="71" l="1"/>
  <c r="F22" i="5"/>
  <c r="I37" i="5" s="1"/>
  <c r="F25" i="5"/>
  <c r="I43" i="5" s="1"/>
  <c r="C1" i="64"/>
  <c r="H25" i="5" s="1"/>
  <c r="F24" i="5"/>
  <c r="I41" i="5" s="1"/>
  <c r="F23" i="5"/>
  <c r="I39" i="5" s="1"/>
  <c r="A40" i="5" s="1"/>
  <c r="C1" i="63"/>
  <c r="H24" i="5" s="1"/>
  <c r="C1" i="62"/>
  <c r="H23" i="5"/>
  <c r="C1" i="23"/>
  <c r="B4" i="17"/>
  <c r="A19" i="5"/>
  <c r="F19" i="5"/>
  <c r="I31" i="5"/>
  <c r="A20" i="5"/>
  <c r="F20" i="5"/>
  <c r="I33" i="5" s="1"/>
  <c r="F21" i="5"/>
  <c r="I35" i="5" s="1"/>
  <c r="A31" i="5"/>
  <c r="A33" i="5"/>
  <c r="B16" i="55"/>
  <c r="B17" i="55"/>
  <c r="B18" i="55"/>
  <c r="B19" i="55"/>
  <c r="H1" i="45"/>
  <c r="C1" i="18"/>
  <c r="H19" i="5" s="1"/>
  <c r="C1" i="21"/>
  <c r="H20" i="5" s="1"/>
  <c r="C1" i="34"/>
  <c r="H21" i="5" s="1"/>
  <c r="C1" i="22"/>
  <c r="H22" i="5" s="1"/>
  <c r="B1" i="17"/>
  <c r="B2" i="17"/>
  <c r="D5" i="17"/>
  <c r="D8" i="17" s="1"/>
  <c r="B5" i="17" s="1"/>
  <c r="B6" i="17"/>
  <c r="B7" i="17"/>
  <c r="A44" i="5" l="1"/>
  <c r="A38" i="5"/>
  <c r="A32" i="5"/>
  <c r="A42" i="5"/>
  <c r="A36" i="5"/>
  <c r="A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881C111-46BC-467C-92A5-1937B4E05B2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E18AEDCF-C07C-4CF0-B2A2-E5157A9BAA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2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<sst xmlns="http://schemas.openxmlformats.org/spreadsheetml/2006/main" count="306" uniqueCount="246">
  <si>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</si>
  <si>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</si>
  <si>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</si>
  <si>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</si>
  <si>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</si>
  <si>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</si>
  <si>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</si>
  <si>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</si>
  <si>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</si>
  <si>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</si>
  <si>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</si>
  <si>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</si>
  <si>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</si>
  <si>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</si>
  <si>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</si>
  <si>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</si>
  <si>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</si>
  <si>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</si>
  <si>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</si>
  <si>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</si>
  <si>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</si>
  <si>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</si>
  <si>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</si>
  <si>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</si>
  <si>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Annahmeschluss:</t>
  </si>
  <si>
    <t>Parameter 4</t>
  </si>
  <si>
    <t>Parameter 5</t>
  </si>
  <si>
    <t>Parameter 6</t>
  </si>
  <si>
    <t>Parameter 7</t>
  </si>
  <si>
    <t>Methode</t>
  </si>
  <si>
    <t>Bezeichnung des Analysenverfahrens</t>
  </si>
  <si>
    <t>Anzahl</t>
  </si>
  <si>
    <t>Modifikation</t>
  </si>
  <si>
    <t>x</t>
  </si>
  <si>
    <t>Teilnahme</t>
  </si>
  <si>
    <t>Relative Dichte 20 °C/20 °C</t>
  </si>
  <si>
    <t>Alkohol</t>
  </si>
  <si>
    <t>% vol</t>
  </si>
  <si>
    <t>Biegeschwinger</t>
  </si>
  <si>
    <t>Destillation 100/100, Dichtebestimmung des Destillats (Alkoholtabelle nach Gidaly)</t>
  </si>
  <si>
    <t>§ 64 LFGB Nr. L 37.00-1</t>
  </si>
  <si>
    <t>§ 64 LFGB Nr. L 37.00-1, modifiziert</t>
  </si>
  <si>
    <t>Pyknometer</t>
  </si>
  <si>
    <t>§ 64 LFGB Nr. L 36.00-3</t>
  </si>
  <si>
    <t>§ 64 LFGB Nr. L 36.00-3, modifiziert</t>
  </si>
  <si>
    <t>§ 64 LFGB Nr. L 31.00-1</t>
  </si>
  <si>
    <t>§ 64 LFGB Nr. L 31.00-1, modifiziert</t>
  </si>
  <si>
    <t>Pyknometer (Berechnung aus der Dichte)</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</si>
  <si>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</si>
  <si>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</si>
  <si>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</si>
  <si>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</si>
  <si>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</si>
  <si>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</si>
  <si>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</si>
  <si>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</si>
  <si>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</si>
  <si>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Sonstige</t>
  </si>
  <si>
    <t>PAAR 4500</t>
  </si>
  <si>
    <t>Headspace-GC</t>
  </si>
  <si>
    <t>§64 LFGB Nr. L 31.00-1 (pyknometrisch, Variante 1)</t>
  </si>
  <si>
    <t>Pyknometrisch nach Destillation 50/50</t>
  </si>
  <si>
    <t>Schweizerisches Lebensmittelbuch Kapitel  32/3</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</si>
  <si>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</si>
  <si>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</si>
  <si>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</si>
  <si>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</si>
  <si>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</si>
  <si>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</si>
  <si>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</si>
  <si>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</si>
  <si>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</si>
  <si>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</si>
  <si>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</si>
  <si>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</si>
  <si>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</si>
  <si>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</si>
  <si>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</si>
  <si>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</si>
  <si>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</si>
  <si>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</si>
  <si>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ja / yes</t>
  </si>
  <si>
    <t>nein / no</t>
  </si>
  <si>
    <t>Amtlich geeichte Alkoholspindel</t>
  </si>
  <si>
    <t>Gärungsbegleitstofe</t>
  </si>
  <si>
    <t>check of the e-Mail address</t>
  </si>
  <si>
    <t>result of the control</t>
  </si>
  <si>
    <t>Extrakt</t>
  </si>
  <si>
    <t>Saccharose (wasserfrei)</t>
  </si>
  <si>
    <t>g/l Probe</t>
  </si>
  <si>
    <t>ohne</t>
  </si>
  <si>
    <t>Saccharose</t>
  </si>
  <si>
    <t>§ 64 LFGB Nr. L 00.00-72</t>
  </si>
  <si>
    <t>§ 64 LFGB Nr. L 00.00-72, modifiziert</t>
  </si>
  <si>
    <t>Enzymatisch nach r-biopharm / Roche Nr. 10 716 260 035  (Saccharose, D-Glucose, D-Fructose)</t>
  </si>
  <si>
    <t>SCIL-Testsatz Nr. 1247 (Saccharose, D-Glucose, D-Fructose)</t>
  </si>
  <si>
    <t>HPLC, verschiedene Ausführungsformen</t>
  </si>
  <si>
    <t>Ionenchromatographie, verschiedene Ausführungsformen</t>
  </si>
  <si>
    <t>IFU Nr. 55</t>
  </si>
  <si>
    <t>SCIL-Test EnzytecTM fluid Saccharose (Gesamtglucose) (Ref. 5180)</t>
  </si>
  <si>
    <t>IFU Nr. 56</t>
  </si>
  <si>
    <t>enzymatisch nach Thermo Fisher Nr. 984302</t>
  </si>
  <si>
    <t>§ 64 LFGB Nr. L 36.00-4</t>
  </si>
  <si>
    <t>§ 64 LFGB Nr. L 36.00-4, modifiziert</t>
  </si>
  <si>
    <t>Destillation, Biegeschwinger</t>
  </si>
  <si>
    <t>Berechnet nach Tabarié</t>
  </si>
  <si>
    <t>Berechnet aus der Relativen Dichte 20 °C/20 °C vor und nach Destillation</t>
  </si>
  <si>
    <t>Bestimmung aus der Dichte und des Brechungsindexes</t>
  </si>
  <si>
    <t>Beispiel für die Eingabe von 2 eMail-Adressen:
Example how to type in 2 different e-mail addresses:</t>
  </si>
  <si>
    <t>info@lvus.de; ergebnisse@lvus.de</t>
  </si>
  <si>
    <t>16b</t>
  </si>
  <si>
    <t>Likör</t>
  </si>
  <si>
    <t>§ 64 LFGB Nr. L 31.00-12 (DIN EN 1140: 1994)</t>
  </si>
  <si>
    <t>§ 64 LFGB Nr. L 31.00-12 (DIN EN 1140: 1994), modifiziert</t>
  </si>
  <si>
    <t>Enzymatisch nach r-biopharm / Roche Nr. 10 139 106 035 (D-Glucose, D-Fructose)</t>
  </si>
  <si>
    <t>Enzymatisch nach r-biopharm / Roche Nr. 10 139 041 035 + PGF 127396 (Saccharose, D-Glucose, D-Fructose)</t>
  </si>
  <si>
    <t>Enzymatisch nach r-biopharm / Roche, Einzelreagentien</t>
  </si>
  <si>
    <t>Enzymatisch nach r-biopharm/Roche Nr.10 139 041 035 +PGI 10 128 139 001 (Saccharose, D-Glucose, D-Fructose)</t>
  </si>
  <si>
    <t>SCIL-Test EnzytecTM fluid Glucose/Fructose (Ref. 5160)</t>
  </si>
  <si>
    <t>Oxymierung, Sylilierung, Messung mittels GC-FID</t>
  </si>
  <si>
    <t>SCIL-Test EnzytecTM fluid Glucose (Ref. 5140)</t>
  </si>
  <si>
    <t>SCIL-Test EnzytecTM fluid Fructose (Ref. 5120)</t>
  </si>
  <si>
    <t>E. Schulte 2003, GC nach Oxymierung und Silylierung</t>
  </si>
  <si>
    <t>Glucose</t>
  </si>
  <si>
    <t>Fructose</t>
  </si>
  <si>
    <t>Untersuchungsergebnisse</t>
  </si>
  <si>
    <t>Verrührmethode des Eichamtes</t>
  </si>
  <si>
    <t>OIV MA AS311-03:R2003 HPLC</t>
  </si>
  <si>
    <t>Rebelein</t>
  </si>
  <si>
    <t>Rebelein (mit Abzug für Reduktone)</t>
  </si>
  <si>
    <t>Photometrisch nach Destillation</t>
  </si>
  <si>
    <t>Destillation und anschließender photometrischer Messung nach Färbung mit Barbitursäure unter Korrektur der Wiederfindung</t>
  </si>
  <si>
    <t>Aufarbeitung über Extrelut-Säulen, anschließend CYAN-EC-Farbtest halbquantitativ</t>
  </si>
  <si>
    <t>HPLC-Verfahren (unterschiedliche Detektoren)</t>
  </si>
  <si>
    <t>Pipettieren und Auswiegen</t>
  </si>
  <si>
    <t>OIV MA AS2-03:R2012</t>
  </si>
  <si>
    <t>Cholesterin</t>
  </si>
  <si>
    <t>Gesamtsterine (enzymatisch)</t>
  </si>
  <si>
    <t>Eigelb-Gehalt</t>
  </si>
  <si>
    <t>mg/100 g Probe</t>
  </si>
  <si>
    <t>Cholesterin, GC</t>
  </si>
  <si>
    <t>§ 64 LFGB Nr. L 05.00-16</t>
  </si>
  <si>
    <t>§ 64 LFGB Nr. L 22.02/04-1, modifiziert</t>
  </si>
  <si>
    <t>§ 64 LFGB Nr. L 18.00-10</t>
  </si>
  <si>
    <t>§ 64 LFGB Nr. L 18.00-10, modifiziert</t>
  </si>
  <si>
    <r>
      <t xml:space="preserve">Littmann-Nienstedt: Deutsch Lebensm Rundsch </t>
    </r>
    <r>
      <rPr>
        <u/>
        <sz val="10"/>
        <rFont val="Times New Roman"/>
        <family val="1"/>
      </rPr>
      <t>95</t>
    </r>
    <r>
      <rPr>
        <sz val="10"/>
        <rFont val="Times New Roman"/>
        <family val="1"/>
      </rPr>
      <t xml:space="preserve"> 317 (1999)</t>
    </r>
  </si>
  <si>
    <r>
      <t xml:space="preserve">Schulte: Lebensmittelchem Gerichtl Chemie </t>
    </r>
    <r>
      <rPr>
        <u/>
        <sz val="10"/>
        <rFont val="Times New Roman"/>
        <family val="1"/>
      </rPr>
      <t>42</t>
    </r>
    <r>
      <rPr>
        <sz val="10"/>
        <rFont val="Times New Roman"/>
        <family val="1"/>
      </rPr>
      <t xml:space="preserve"> 1 (1988)</t>
    </r>
  </si>
  <si>
    <t>GC-FID nach Verseifung und Extraktion</t>
  </si>
  <si>
    <t>§ 64 LFGB Nr. L 20.01-13</t>
  </si>
  <si>
    <t>§ 64 LFGB Nr. L 20.01-13, modifiziert</t>
  </si>
  <si>
    <t>§ 64 LFGB Nr. L 18.00-17</t>
  </si>
  <si>
    <t>§ 64 LFGB Nr. L 18.00-17, modifiziert</t>
  </si>
  <si>
    <t>Umesterung mit Na-Methylat, GC-FID</t>
  </si>
  <si>
    <t>Gesamtsterine</t>
  </si>
  <si>
    <t>Enzymatisch nach r-biopharm / Roche Bestell-Nr. 10 139 050 035</t>
  </si>
  <si>
    <t>Berechnungsgrundlage für Eigelb-Gehalt über Cholesterin (GC-Verfahren): 1 Eigelb wiegt 16 g und enthält 195 mg Cholesterin.</t>
  </si>
  <si>
    <t>1 Eigelb wiegt 16 g und enthält 195 mg Cholesterin</t>
  </si>
  <si>
    <t>§ 64 LFGB Nr. L 05.00-16, modifiziert</t>
  </si>
  <si>
    <t>§ 64 LFGB Nr. L 22.02/04-1</t>
  </si>
  <si>
    <t>Anton Paar DMA 5000 (auch nach Destillation)</t>
  </si>
  <si>
    <t>Luff-Schoorl</t>
  </si>
  <si>
    <t>GC-MSD</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</si>
  <si>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</si>
  <si>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</si>
  <si>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</si>
  <si>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</si>
  <si>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</si>
  <si>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</si>
  <si>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</si>
  <si>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</si>
  <si>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</si>
  <si>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</si>
  <si>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</si>
  <si>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</si>
  <si>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</si>
  <si>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</si>
  <si>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</si>
  <si>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</si>
  <si>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</si>
  <si>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</si>
  <si>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</si>
  <si>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</si>
  <si>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</si>
  <si>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</si>
  <si>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</si>
  <si>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</si>
  <si>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</si>
  <si>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</si>
  <si>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</si>
  <si>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</si>
  <si>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</si>
  <si>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</si>
  <si>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</si>
  <si>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</si>
  <si>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</si>
  <si>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</si>
  <si>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</si>
  <si>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</si>
  <si>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</si>
  <si>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</si>
  <si>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</si>
  <si>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</si>
  <si>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</si>
  <si>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</si>
  <si>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</si>
  <si>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</si>
  <si>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</si>
  <si>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</si>
  <si>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</si>
  <si>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</si>
  <si>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</si>
  <si>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</si>
  <si>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</si>
  <si>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</si>
  <si>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OIV-MA-AS2-01A: R2012</t>
  </si>
  <si>
    <t>NIR</t>
  </si>
  <si>
    <t>Destillation, Biegeschwinger (Ergebnisse mit amtlichen Alkoholtafeln ermittelt)</t>
  </si>
  <si>
    <t>OIV-MA-BS-01: R2012 (Biegeschwinger)</t>
  </si>
  <si>
    <t>Wasserdampdestillation 25/50, Dichtebestimmung des Destillates</t>
  </si>
  <si>
    <t>Extrakt, gravimetrisch</t>
  </si>
  <si>
    <t>Vo EWG 2676/90 Anhang 4</t>
  </si>
  <si>
    <t>Pyknometrie des Destillationsrückstandes, Bestimmung aus Tauchgewichtsverhältnis bei 20°C unter Benutzung der Tabelle nach RAUSCHER, VEB Fachbuchverlag Leipzig (1986), 2. Auflage, Tabelle 53</t>
  </si>
  <si>
    <t>Pyknometrisch;  indirekt aus der relativen Dichte 20°C/20°C des aufgefüllten Destillationsrückstands</t>
  </si>
  <si>
    <t>§ 64 LFGB Nr. L 37.00-1, Pyknometrie des Destillationsrückstandes</t>
  </si>
  <si>
    <t>§ 64 LFGB Nr. L 37.00-1, modifiziert, Pyknometrie des Destillationsrückstandes</t>
  </si>
  <si>
    <t>IFU Nr. 67</t>
  </si>
  <si>
    <t>enzymatisch, EnzymFast</t>
  </si>
  <si>
    <t>enzymatisch nach Thermo Fisher Nr. 984312</t>
  </si>
  <si>
    <t>ß-Asaron</t>
  </si>
  <si>
    <t>GC-MS</t>
  </si>
  <si>
    <t>GC-MS/MS</t>
  </si>
  <si>
    <t>HPLC (diverse Detektoren)</t>
  </si>
  <si>
    <t>§ 64 LFGB Nr. L 00.00-145</t>
  </si>
  <si>
    <t>§ 64 LFGB Nr. L 00.00-145, modifiziert</t>
  </si>
  <si>
    <t>Extraktion, GC-FID</t>
  </si>
  <si>
    <t>VDLUFA Bd. III, 16.3.2</t>
  </si>
  <si>
    <t>enzymatischer Aufschluss, Destillation, Titration gegen Silbernitrat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</si>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</sst>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3"/>
      <name val="Times New Roman"/>
      <family val="1"/>
    </font>
    <font>
      <sz val="11"/>
      <color indexed="9"/>
      <name val="Times New Roman"/>
      <family val="1"/>
    </font>
    <font>
      <sz val="12"/>
      <color indexed="10"/>
      <name val="Times New Roman"/>
      <family val="1"/>
    </font>
    <font>
      <sz val="11"/>
      <color indexed="12"/>
      <name val="Times New Roman"/>
      <family val="1"/>
    </font>
    <font>
      <sz val="13"/>
      <name val="Times New Roman"/>
      <family val="1"/>
    </font>
    <font>
      <u/>
      <sz val="10"/>
      <name val="Times New Roman"/>
      <family val="1"/>
    </font>
    <font>
      <i/>
      <vertAlign val="subscript"/>
      <sz val="11"/>
      <name val="Times New Roman"/>
      <family val="1"/>
    </font>
    <font>
      <b/>
      <sz val="12"/>
      <color indexed="10"/>
      <name val="Times New Roman"/>
      <family val="1"/>
    </font>
    <font>
      <u/>
      <sz val="12"/>
      <color indexed="12"/>
      <name val="Times New Roman"/>
      <family val="1"/>
    </font>
    <font>
      <b/>
      <sz val="11"/>
      <color rgb="FFFF0000"/>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4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4" fillId="0" borderId="0"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9" fillId="0" borderId="0" xfId="0" applyFont="1" applyFill="1" applyBorder="1" applyProtection="1">
      <protection hidden="1"/>
    </xf>
    <xf numFmtId="14" fontId="14"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16" fillId="0" borderId="0" xfId="0" applyFont="1" applyFill="1" applyBorder="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19" fillId="0" borderId="0" xfId="0" applyFont="1" applyBorder="1" applyAlignment="1">
      <alignment vertical="center" wrapText="1"/>
    </xf>
    <xf numFmtId="0" fontId="19" fillId="4" borderId="0" xfId="0" applyFont="1" applyFill="1" applyBorder="1" applyAlignment="1" applyProtection="1">
      <alignment vertical="center" wrapText="1"/>
      <protection hidden="1"/>
    </xf>
    <xf numFmtId="0" fontId="15" fillId="0" borderId="0" xfId="0" applyFont="1" applyAlignment="1">
      <alignment horizontal="justify" vertical="top" wrapText="1"/>
    </xf>
    <xf numFmtId="0" fontId="5" fillId="0" borderId="0" xfId="0" applyFont="1" applyFill="1" applyBorder="1" applyProtection="1">
      <protection hidden="1"/>
    </xf>
    <xf numFmtId="0" fontId="5" fillId="0"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5" fillId="0" borderId="0" xfId="0" applyFont="1" applyProtection="1">
      <protection hidden="1"/>
    </xf>
    <xf numFmtId="0" fontId="20" fillId="0" borderId="0" xfId="0" applyFont="1" applyFill="1" applyBorder="1" applyProtection="1">
      <protection hidden="1"/>
    </xf>
    <xf numFmtId="0" fontId="8" fillId="0" borderId="0" xfId="0" applyFont="1" applyAlignment="1">
      <alignment vertical="center"/>
    </xf>
    <xf numFmtId="0" fontId="0" fillId="0" borderId="0" xfId="0" applyAlignment="1">
      <alignment vertical="center"/>
    </xf>
    <xf numFmtId="0" fontId="17"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4" fontId="0" fillId="2" borderId="0" xfId="0" applyNumberFormat="1" applyFill="1" applyAlignment="1">
      <alignment horizontal="center"/>
    </xf>
    <xf numFmtId="0" fontId="15" fillId="0" borderId="0" xfId="0" applyFont="1" applyFill="1" applyBorder="1" applyProtection="1">
      <protection hidden="1"/>
    </xf>
    <xf numFmtId="0" fontId="18" fillId="3" borderId="0" xfId="0" applyFont="1" applyFill="1" applyBorder="1" applyAlignment="1" applyProtection="1">
      <alignment horizontal="right"/>
      <protection hidden="1"/>
    </xf>
    <xf numFmtId="0" fontId="21" fillId="0" borderId="0" xfId="0" applyFont="1" applyFill="1" applyBorder="1" applyAlignment="1" applyProtection="1">
      <alignment vertical="center"/>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0" fontId="7" fillId="4" borderId="0" xfId="0" applyFont="1" applyFill="1" applyBorder="1" applyProtection="1">
      <protection hidden="1"/>
    </xf>
    <xf numFmtId="0" fontId="5" fillId="0" borderId="0" xfId="0" applyFont="1"/>
    <xf numFmtId="0" fontId="15" fillId="0" borderId="0" xfId="0" applyFont="1" applyAlignment="1" applyProtection="1">
      <alignment horizontal="left"/>
      <protection locked="0" hidden="1"/>
    </xf>
    <xf numFmtId="0" fontId="15" fillId="0" borderId="1" xfId="0" applyFont="1" applyBorder="1" applyAlignment="1" applyProtection="1">
      <alignment horizontal="left" vertical="top" wrapText="1"/>
      <protection hidden="1"/>
    </xf>
    <xf numFmtId="0" fontId="15" fillId="0" borderId="0" xfId="0" applyFont="1" applyAlignment="1">
      <alignment horizontal="left" vertical="top" wrapText="1"/>
    </xf>
    <xf numFmtId="0" fontId="15" fillId="0" borderId="0" xfId="0" applyFont="1" applyAlignment="1" applyProtection="1">
      <alignment horizontal="left" vertical="top" wrapText="1"/>
      <protection hidden="1"/>
    </xf>
    <xf numFmtId="0" fontId="19" fillId="0" borderId="0" xfId="0" applyFont="1" applyFill="1" applyBorder="1" applyAlignment="1">
      <alignment vertical="center" wrapText="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2" xfId="0" applyFont="1" applyBorder="1" applyAlignment="1" applyProtection="1">
      <alignment horizontal="left" wrapText="1"/>
      <protection hidden="1"/>
    </xf>
    <xf numFmtId="0" fontId="5" fillId="0" borderId="0" xfId="0" applyFont="1" applyAlignment="1" applyProtection="1">
      <alignment horizontal="left"/>
      <protection hidden="1"/>
    </xf>
    <xf numFmtId="0" fontId="19" fillId="0" borderId="0" xfId="0" applyFont="1" applyBorder="1" applyAlignment="1">
      <alignment horizontal="left" vertical="center" wrapText="1"/>
    </xf>
    <xf numFmtId="0" fontId="4"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23" fillId="0" borderId="0" xfId="0" applyFont="1" applyFill="1" applyBorder="1" applyAlignment="1" applyProtection="1">
      <alignment horizontal="center" vertical="center"/>
      <protection hidden="1"/>
    </xf>
    <xf numFmtId="0" fontId="19" fillId="4" borderId="0" xfId="0" applyFont="1" applyFill="1" applyBorder="1" applyAlignment="1">
      <alignment vertical="center" wrapText="1"/>
    </xf>
    <xf numFmtId="0" fontId="5" fillId="0" borderId="0" xfId="0" applyFont="1" applyAlignment="1" applyProtection="1">
      <alignment horizontal="justify" vertical="top" wrapText="1"/>
      <protection hidden="1"/>
    </xf>
    <xf numFmtId="0" fontId="15" fillId="0" borderId="0" xfId="0" applyFont="1" applyAlignment="1">
      <alignment wrapText="1"/>
    </xf>
    <xf numFmtId="0" fontId="15" fillId="0" borderId="0" xfId="0" applyFont="1" applyAlignment="1">
      <alignment horizontal="left" wrapText="1"/>
    </xf>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Fill="1" applyBorder="1" applyAlignment="1" applyProtection="1">
      <alignment horizontal="center" vertical="center" wrapText="1"/>
      <protection hidden="1"/>
    </xf>
    <xf numFmtId="49" fontId="1" fillId="2" borderId="0" xfId="1" applyNumberFormat="1" applyFont="1" applyFill="1" applyAlignment="1" applyProtection="1">
      <alignment vertical="center"/>
      <protection locked="0"/>
    </xf>
    <xf numFmtId="0" fontId="7" fillId="0" borderId="0" xfId="0" applyFont="1" applyFill="1" applyBorder="1" applyAlignment="1" applyProtection="1">
      <alignment horizontal="left" vertical="center" wrapText="1"/>
      <protection hidden="1"/>
    </xf>
    <xf numFmtId="0" fontId="5" fillId="2" borderId="0" xfId="0" applyFont="1" applyFill="1" applyAlignment="1">
      <alignment horizontal="center"/>
    </xf>
    <xf numFmtId="0" fontId="16" fillId="0" borderId="0" xfId="0" applyFont="1" applyProtection="1">
      <protection hidden="1"/>
    </xf>
    <xf numFmtId="0" fontId="15" fillId="0" borderId="0" xfId="0" applyFont="1" applyFill="1" applyAlignment="1">
      <alignment horizontal="justify" vertical="top" wrapText="1"/>
    </xf>
    <xf numFmtId="0" fontId="4" fillId="0" borderId="1" xfId="3" applyFont="1" applyBorder="1" applyAlignment="1" applyProtection="1">
      <alignment horizontal="justify" vertical="top" wrapText="1"/>
      <protection hidden="1"/>
    </xf>
    <xf numFmtId="0" fontId="4" fillId="0" borderId="0" xfId="3" applyFont="1" applyProtection="1">
      <protection locked="0" hidden="1"/>
    </xf>
    <xf numFmtId="0" fontId="4" fillId="0" borderId="0" xfId="3" applyFont="1" applyProtection="1">
      <protection hidden="1"/>
    </xf>
    <xf numFmtId="0" fontId="15" fillId="0" borderId="0" xfId="3" applyFont="1" applyAlignment="1">
      <alignment horizontal="justify" vertical="top" wrapText="1"/>
    </xf>
    <xf numFmtId="0" fontId="5" fillId="0" borderId="0" xfId="3" applyFont="1" applyAlignment="1" applyProtection="1">
      <alignment horizontal="justify" vertical="top" wrapText="1"/>
      <protection hidden="1"/>
    </xf>
    <xf numFmtId="0" fontId="15" fillId="0" borderId="0" xfId="3" applyFont="1" applyAlignment="1">
      <alignment wrapText="1"/>
    </xf>
    <xf numFmtId="0" fontId="15" fillId="0" borderId="0" xfId="3" applyFont="1" applyAlignment="1">
      <alignment horizontal="left" wrapText="1"/>
    </xf>
    <xf numFmtId="0" fontId="5" fillId="0" borderId="0" xfId="3" applyFont="1" applyProtection="1">
      <protection hidden="1"/>
    </xf>
    <xf numFmtId="0" fontId="5" fillId="0" borderId="0" xfId="3" applyFont="1"/>
    <xf numFmtId="0" fontId="5" fillId="0" borderId="0" xfId="3" applyFont="1" applyFill="1" applyAlignment="1" applyProtection="1">
      <alignment horizontal="justify" vertical="top" wrapText="1"/>
      <protection hidden="1"/>
    </xf>
    <xf numFmtId="0" fontId="15" fillId="0" borderId="0" xfId="3" applyFont="1" applyFill="1" applyAlignment="1">
      <alignment horizontal="left" wrapText="1"/>
    </xf>
    <xf numFmtId="49" fontId="19" fillId="2" borderId="0" xfId="0" applyNumberFormat="1" applyFont="1" applyFill="1" applyBorder="1" applyAlignment="1" applyProtection="1">
      <alignment horizontal="left" vertical="center"/>
      <protection locked="0"/>
    </xf>
    <xf numFmtId="49" fontId="23"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protection locked="0"/>
    </xf>
    <xf numFmtId="0" fontId="17" fillId="0" borderId="0" xfId="0" applyFont="1"/>
    <xf numFmtId="0" fontId="5" fillId="4" borderId="4" xfId="0" applyFont="1" applyFill="1" applyBorder="1" applyAlignment="1">
      <alignment horizontal="left" vertical="top" wrapText="1"/>
    </xf>
    <xf numFmtId="0" fontId="4" fillId="3" borderId="4" xfId="0" applyFont="1" applyFill="1" applyBorder="1" applyAlignment="1">
      <alignment horizontal="center" vertical="top" wrapText="1"/>
    </xf>
    <xf numFmtId="2" fontId="21" fillId="3" borderId="4" xfId="0" applyNumberFormat="1" applyFont="1" applyFill="1" applyBorder="1" applyAlignment="1">
      <alignment horizontal="center" vertical="top" wrapText="1"/>
    </xf>
    <xf numFmtId="0" fontId="0" fillId="3" borderId="0" xfId="0" applyFill="1"/>
    <xf numFmtId="0" fontId="4" fillId="3" borderId="0" xfId="0" applyFont="1" applyFill="1"/>
    <xf numFmtId="0" fontId="27" fillId="3" borderId="0" xfId="1" applyFont="1" applyFill="1" applyAlignment="1" applyProtection="1">
      <alignment horizontal="justify"/>
    </xf>
    <xf numFmtId="0" fontId="4" fillId="3" borderId="4" xfId="0" applyFont="1" applyFill="1" applyBorder="1" applyAlignment="1">
      <alignment horizontal="left" vertical="top" wrapText="1"/>
    </xf>
    <xf numFmtId="0" fontId="8" fillId="0" borderId="0" xfId="0" applyFont="1"/>
    <xf numFmtId="0" fontId="5" fillId="3" borderId="0" xfId="4" applyFill="1"/>
    <xf numFmtId="0" fontId="0" fillId="5" borderId="0" xfId="0" applyFill="1" applyAlignment="1">
      <alignment vertical="center"/>
    </xf>
    <xf numFmtId="0" fontId="22" fillId="6"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xf numFmtId="14" fontId="14" fillId="0" borderId="0" xfId="0" applyNumberFormat="1" applyFont="1" applyAlignment="1" applyProtection="1">
      <alignment horizontal="left"/>
      <protection hidden="1"/>
    </xf>
    <xf numFmtId="0" fontId="5" fillId="0" borderId="3" xfId="0" applyFont="1" applyBorder="1" applyAlignment="1">
      <alignment horizontal="left" wrapText="1"/>
    </xf>
    <xf numFmtId="0" fontId="5" fillId="0" borderId="3"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8" fillId="3" borderId="0" xfId="0" applyFont="1" applyFill="1" applyAlignment="1">
      <alignment horizontal="left" wrapText="1"/>
    </xf>
    <xf numFmtId="0" fontId="4" fillId="3" borderId="0" xfId="0" applyFont="1" applyFill="1" applyAlignment="1">
      <alignment horizontal="left" wrapText="1"/>
    </xf>
    <xf numFmtId="0" fontId="8" fillId="3" borderId="0" xfId="0" applyFont="1" applyFill="1" applyAlignment="1">
      <alignment horizontal="left"/>
    </xf>
    <xf numFmtId="0" fontId="4" fillId="0" borderId="0" xfId="0" applyFont="1" applyAlignment="1">
      <alignment horizontal="left" wrapText="1"/>
    </xf>
    <xf numFmtId="0" fontId="26" fillId="3" borderId="0" xfId="0" applyFont="1" applyFill="1" applyAlignment="1">
      <alignment horizontal="left" wrapText="1"/>
    </xf>
    <xf numFmtId="0" fontId="4" fillId="3" borderId="0" xfId="0" applyFont="1" applyFill="1" applyAlignment="1">
      <alignment horizontal="left"/>
    </xf>
    <xf numFmtId="0" fontId="4" fillId="0" borderId="0" xfId="0" applyFont="1" applyAlignment="1">
      <alignment horizontal="left"/>
    </xf>
    <xf numFmtId="0" fontId="8" fillId="3" borderId="3" xfId="0" applyFont="1" applyFill="1" applyBorder="1" applyAlignment="1">
      <alignment horizontal="left" wrapText="1"/>
    </xf>
    <xf numFmtId="0" fontId="4" fillId="3" borderId="3" xfId="0" applyFont="1" applyFill="1" applyBorder="1" applyAlignment="1">
      <alignment horizontal="left"/>
    </xf>
    <xf numFmtId="0" fontId="5" fillId="3" borderId="0" xfId="4" applyFill="1" applyAlignment="1">
      <alignment horizontal="left" wrapText="1"/>
    </xf>
    <xf numFmtId="0" fontId="9" fillId="0" borderId="0" xfId="4" applyFont="1" applyAlignment="1">
      <alignment horizontal="left"/>
    </xf>
    <xf numFmtId="0" fontId="22" fillId="6" borderId="0" xfId="0" applyFont="1" applyFill="1" applyAlignment="1">
      <alignment horizontal="left" vertical="center" wrapText="1"/>
    </xf>
    <xf numFmtId="0" fontId="22" fillId="6" borderId="0" xfId="0" applyFont="1" applyFill="1" applyAlignment="1">
      <alignment horizontal="left" vertical="center"/>
    </xf>
    <xf numFmtId="0" fontId="0" fillId="0" borderId="0" xfId="0" applyAlignment="1">
      <alignment horizontal="left" vertical="center"/>
    </xf>
    <xf numFmtId="0" fontId="11" fillId="5" borderId="0" xfId="0" applyFont="1" applyFill="1" applyAlignment="1">
      <alignment horizontal="left" vertical="center" wrapText="1"/>
    </xf>
    <xf numFmtId="0" fontId="11" fillId="5" borderId="0" xfId="0" applyFont="1" applyFill="1" applyAlignment="1">
      <alignment horizontal="left" vertical="center"/>
    </xf>
    <xf numFmtId="0" fontId="9" fillId="0" borderId="0" xfId="0" applyFont="1" applyFill="1" applyBorder="1" applyAlignment="1" applyProtection="1">
      <alignment horizontal="left"/>
      <protection hidden="1"/>
    </xf>
    <xf numFmtId="49" fontId="0" fillId="4" borderId="0" xfId="0" applyNumberFormat="1" applyFill="1" applyBorder="1" applyAlignment="1" applyProtection="1">
      <alignment vertical="center" wrapText="1"/>
      <protection locked="0"/>
    </xf>
    <xf numFmtId="0" fontId="1" fillId="0" borderId="0" xfId="1" applyFill="1" applyBorder="1" applyAlignment="1" applyProtection="1">
      <alignment horizontal="left"/>
      <protection hidden="1"/>
    </xf>
    <xf numFmtId="0" fontId="4"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0" fillId="4" borderId="0" xfId="0" applyFill="1" applyBorder="1" applyAlignment="1" applyProtection="1">
      <alignment horizontal="left"/>
      <protection hidden="1"/>
    </xf>
    <xf numFmtId="0" fontId="0" fillId="4" borderId="0" xfId="0" applyFill="1" applyBorder="1" applyAlignment="1" applyProtection="1">
      <alignment horizontal="center"/>
      <protection hidden="1"/>
    </xf>
    <xf numFmtId="49" fontId="5" fillId="4" borderId="0" xfId="0" applyNumberFormat="1" applyFont="1" applyFill="1" applyBorder="1" applyAlignment="1" applyProtection="1">
      <alignment vertical="center" wrapText="1"/>
      <protection locked="0"/>
    </xf>
    <xf numFmtId="49" fontId="4" fillId="2" borderId="0" xfId="0" applyNumberFormat="1" applyFont="1" applyFill="1" applyAlignment="1" applyProtection="1">
      <alignment horizontal="left" vertical="center"/>
      <protection locked="0"/>
    </xf>
  </cellXfs>
  <cellStyles count="5">
    <cellStyle name="Hyperlink 2" xfId="2" xr:uid="{00000000-0005-0000-0000-000000000000}"/>
    <cellStyle name="Link" xfId="1" builtinId="8"/>
    <cellStyle name="Standard" xfId="0" builtinId="0"/>
    <cellStyle name="Standard 2" xfId="3" xr:uid="{00000000-0005-0000-0000-000003000000}"/>
    <cellStyle name="Standard 3" xfId="4" xr:uid="{DBAD72F1-5D8D-475F-9B85-E6649C68025B}"/>
  </cellStyles>
  <dxfs count="21">
    <dxf>
      <font>
        <condense val="0"/>
        <extend val="0"/>
        <color auto="1"/>
      </font>
      <fill>
        <patternFill>
          <bgColor indexed="43"/>
        </patternFill>
      </fill>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ill>
        <patternFill>
          <bgColor indexed="43"/>
        </patternFill>
      </fill>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25" dropStyle="combo" dx="26" fmlaLink="Dichte!$B$1" fmlaRange="Dichte!$B$3:$B$20" sel="18" val="0"/>
</file>

<file path=xl/ctrlProps/ctrlProp10.xml><?xml version="1.0" encoding="utf-8"?>
<formControlPr xmlns="http://schemas.microsoft.com/office/spreadsheetml/2009/9/main" objectType="Drop" dropLines="25" dropStyle="combo" dx="26" fmlaLink="Gesamtsterine!B$1" fmlaRange="Gesamtsterine!$B$3:$B$5" sel="3" val="0"/>
</file>

<file path=xl/ctrlProps/ctrlProp2.xml><?xml version="1.0" encoding="utf-8"?>
<formControlPr xmlns="http://schemas.microsoft.com/office/spreadsheetml/2009/9/main" objectType="Drop" dropLines="25" dropStyle="combo" dx="26" fmlaLink="Alkohol!$B$1" fmlaRange="Alkohol!$B$3:$B$25" sel="23" val="0"/>
</file>

<file path=xl/ctrlProps/ctrlProp3.xml><?xml version="1.0" encoding="utf-8"?>
<formControlPr xmlns="http://schemas.microsoft.com/office/spreadsheetml/2009/9/main" objectType="Drop" dropLines="25" dropStyle="combo" dx="26" fmlaLink="Extrakt!$B$1" fmlaRange="Extrakt!$B$3:$B$17" sel="15" val="0"/>
</file>

<file path=xl/ctrlProps/ctrlProp4.xml><?xml version="1.0" encoding="utf-8"?>
<formControlPr xmlns="http://schemas.microsoft.com/office/spreadsheetml/2009/9/main" objectType="Drop" dropLines="25" dropStyle="combo" dx="26" fmlaLink="Blausäure!$B$1" fmlaRange="Blausäure!$B$3:$B$10" sel="2" val="0"/>
</file>

<file path=xl/ctrlProps/ctrlProp5.xml><?xml version="1.0" encoding="utf-8"?>
<formControlPr xmlns="http://schemas.microsoft.com/office/spreadsheetml/2009/9/main" objectType="Drop" dropLines="50" dropStyle="combo" dx="26" fmlaLink="'Sac-Glu-Fru'!$B$1" fmlaRange="'Sac-Glu-Fru'!$B$3:$B$32" sel="30" val="0"/>
</file>

<file path=xl/ctrlProps/ctrlProp6.xml><?xml version="1.0" encoding="utf-8"?>
<formControlPr xmlns="http://schemas.microsoft.com/office/spreadsheetml/2009/9/main" objectType="Drop" dropLines="15" dropStyle="combo" dx="26" fmlaLink="Teilnehmerdaten!$D$4" fmlaRange="Teilnehmerdaten!$G$5:$G$6" sel="2" val="0"/>
</file>

<file path=xl/ctrlProps/ctrlProp7.xml><?xml version="1.0" encoding="utf-8"?>
<formControlPr xmlns="http://schemas.microsoft.com/office/spreadsheetml/2009/9/main" objectType="Drop" dropLines="50" dropStyle="combo" dx="26" fmlaLink="#REF!" fmlaRange="#REF!" sel="0" val="0"/>
</file>

<file path=xl/ctrlProps/ctrlProp8.xml><?xml version="1.0" encoding="utf-8"?>
<formControlPr xmlns="http://schemas.microsoft.com/office/spreadsheetml/2009/9/main" objectType="Drop" dropLines="25" dropStyle="combo" dx="26" fmlaLink="Eigelbgehalt!$B$1" fmlaRange="Eigelbgehalt!$B$3:$B$5" sel="3" val="0"/>
</file>

<file path=xl/ctrlProps/ctrlProp9.xml><?xml version="1.0" encoding="utf-8"?>
<formControlPr xmlns="http://schemas.microsoft.com/office/spreadsheetml/2009/9/main" objectType="Drop" dropLines="25" dropStyle="combo" dx="26" fmlaLink="Cholesterin!$B$1" fmlaRange="Cholesterin!$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7358" cy="714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15240</xdr:rowOff>
        </xdr:from>
        <xdr:to>
          <xdr:col>8</xdr:col>
          <xdr:colOff>0</xdr:colOff>
          <xdr:row>30</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15240</xdr:rowOff>
        </xdr:from>
        <xdr:to>
          <xdr:col>8</xdr:col>
          <xdr:colOff>0</xdr:colOff>
          <xdr:row>32</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7620</xdr:rowOff>
        </xdr:from>
        <xdr:to>
          <xdr:col>8</xdr:col>
          <xdr:colOff>0</xdr:colOff>
          <xdr:row>34</xdr:row>
          <xdr:rowOff>289560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15240</xdr:rowOff>
        </xdr:from>
        <xdr:to>
          <xdr:col>8</xdr:col>
          <xdr:colOff>0</xdr:colOff>
          <xdr:row>38</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38100</xdr:rowOff>
        </xdr:from>
        <xdr:to>
          <xdr:col>8</xdr:col>
          <xdr:colOff>0</xdr:colOff>
          <xdr:row>36</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106680</xdr:rowOff>
        </xdr:from>
        <xdr:to>
          <xdr:col>6</xdr:col>
          <xdr:colOff>899160</xdr:colOff>
          <xdr:row>13</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15240</xdr:rowOff>
        </xdr:from>
        <xdr:to>
          <xdr:col>8</xdr:col>
          <xdr:colOff>0</xdr:colOff>
          <xdr:row>40</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15240</xdr:rowOff>
        </xdr:from>
        <xdr:to>
          <xdr:col>8</xdr:col>
          <xdr:colOff>0</xdr:colOff>
          <xdr:row>42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38100</xdr:rowOff>
        </xdr:from>
        <xdr:to>
          <xdr:col>8</xdr:col>
          <xdr:colOff>0</xdr:colOff>
          <xdr:row>38</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38100</xdr:rowOff>
        </xdr:from>
        <xdr:to>
          <xdr:col>8</xdr:col>
          <xdr:colOff>0</xdr:colOff>
          <xdr:row>40</xdr:row>
          <xdr:rowOff>304800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29C4-FA38-4345-A1F3-3797A8E3C2DA}">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09" t="s">
        <v>162</v>
      </c>
      <c r="B1" s="110"/>
      <c r="C1" s="110"/>
    </row>
    <row r="2" spans="1:3" ht="51.9" customHeight="1" x14ac:dyDescent="0.25">
      <c r="A2" s="111" t="s">
        <v>163</v>
      </c>
      <c r="B2" s="112"/>
      <c r="C2" s="112"/>
    </row>
    <row r="3" spans="1:3" ht="74.25" customHeight="1" x14ac:dyDescent="0.25">
      <c r="A3" s="111" t="s">
        <v>164</v>
      </c>
      <c r="B3" s="111"/>
      <c r="C3" s="111"/>
    </row>
    <row r="4" spans="1:3" ht="80.400000000000006" customHeight="1" x14ac:dyDescent="0.35">
      <c r="A4" s="111" t="s">
        <v>165</v>
      </c>
      <c r="B4" s="112"/>
      <c r="C4" s="112"/>
    </row>
    <row r="5" spans="1:3" ht="30.3" customHeight="1" x14ac:dyDescent="0.3">
      <c r="A5" s="113"/>
      <c r="B5" s="113"/>
      <c r="C5" s="113"/>
    </row>
    <row r="6" spans="1:3" ht="30.3" customHeight="1" x14ac:dyDescent="0.25">
      <c r="A6" s="92" t="s">
        <v>166</v>
      </c>
    </row>
    <row r="7" spans="1:3" ht="54" customHeight="1" x14ac:dyDescent="0.25">
      <c r="A7" s="107" t="s">
        <v>167</v>
      </c>
      <c r="B7" s="108"/>
      <c r="C7" s="108"/>
    </row>
    <row r="9" spans="1:3" x14ac:dyDescent="0.25">
      <c r="A9" s="93" t="s">
        <v>168</v>
      </c>
      <c r="B9" s="93" t="s">
        <v>169</v>
      </c>
    </row>
    <row r="10" spans="1:3" ht="15.6" x14ac:dyDescent="0.25">
      <c r="A10" s="94">
        <v>1379</v>
      </c>
      <c r="B10" s="94">
        <v>1380</v>
      </c>
    </row>
    <row r="11" spans="1:3" ht="15.6" x14ac:dyDescent="0.25">
      <c r="A11" s="94">
        <v>179.34</v>
      </c>
      <c r="B11" s="94">
        <v>179</v>
      </c>
    </row>
    <row r="12" spans="1:3" ht="15.6" x14ac:dyDescent="0.25">
      <c r="A12" s="94">
        <v>80.12</v>
      </c>
      <c r="B12" s="94">
        <v>80.099999999999994</v>
      </c>
    </row>
    <row r="13" spans="1:3" ht="15.6" x14ac:dyDescent="0.25">
      <c r="A13" s="94">
        <v>7.8</v>
      </c>
      <c r="B13" s="9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2">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76">
        <f>COUNTA(A2:G38)</f>
        <v>0</v>
      </c>
    </row>
    <row r="2" spans="1:8" x14ac:dyDescent="0.3">
      <c r="A2" s="139"/>
      <c r="B2" s="139"/>
      <c r="C2" s="139"/>
      <c r="D2" s="139"/>
      <c r="E2" s="139"/>
      <c r="F2" s="139"/>
      <c r="G2" s="139"/>
    </row>
    <row r="3" spans="1:8" x14ac:dyDescent="0.3">
      <c r="A3" s="139"/>
      <c r="B3" s="139"/>
      <c r="C3" s="139"/>
      <c r="D3" s="139"/>
      <c r="E3" s="139"/>
      <c r="F3" s="139"/>
      <c r="G3" s="139"/>
    </row>
    <row r="4" spans="1:8" x14ac:dyDescent="0.3">
      <c r="A4" s="139"/>
      <c r="B4" s="139"/>
      <c r="C4" s="139"/>
      <c r="D4" s="139"/>
      <c r="E4" s="139"/>
      <c r="F4" s="139"/>
      <c r="G4" s="139"/>
    </row>
    <row r="5" spans="1:8" x14ac:dyDescent="0.3">
      <c r="A5" s="139"/>
      <c r="B5" s="139"/>
      <c r="C5" s="139"/>
      <c r="D5" s="139"/>
      <c r="E5" s="139"/>
      <c r="F5" s="139"/>
      <c r="G5" s="139"/>
    </row>
    <row r="6" spans="1:8" x14ac:dyDescent="0.3">
      <c r="A6" s="139"/>
      <c r="B6" s="139"/>
      <c r="C6" s="139"/>
      <c r="D6" s="139"/>
      <c r="E6" s="139"/>
      <c r="F6" s="139"/>
      <c r="G6" s="139"/>
    </row>
    <row r="7" spans="1:8" x14ac:dyDescent="0.3">
      <c r="A7" s="139"/>
      <c r="B7" s="139"/>
      <c r="C7" s="139"/>
      <c r="D7" s="139"/>
      <c r="E7" s="139"/>
      <c r="F7" s="139"/>
      <c r="G7" s="139"/>
    </row>
    <row r="8" spans="1:8" x14ac:dyDescent="0.3">
      <c r="A8" s="139"/>
      <c r="B8" s="139"/>
      <c r="C8" s="139"/>
      <c r="D8" s="139"/>
      <c r="E8" s="139"/>
      <c r="F8" s="139"/>
      <c r="G8" s="139"/>
    </row>
    <row r="9" spans="1:8" x14ac:dyDescent="0.3">
      <c r="A9" s="139"/>
      <c r="B9" s="139"/>
      <c r="C9" s="139"/>
      <c r="D9" s="139"/>
      <c r="E9" s="139"/>
      <c r="F9" s="139"/>
      <c r="G9" s="139"/>
    </row>
    <row r="10" spans="1:8" x14ac:dyDescent="0.3">
      <c r="A10" s="139"/>
      <c r="B10" s="139"/>
      <c r="C10" s="139"/>
      <c r="D10" s="139"/>
      <c r="E10" s="139"/>
      <c r="F10" s="139"/>
      <c r="G10" s="139"/>
    </row>
    <row r="11" spans="1:8" x14ac:dyDescent="0.3">
      <c r="A11" s="139"/>
      <c r="B11" s="139"/>
      <c r="C11" s="139"/>
      <c r="D11" s="139"/>
      <c r="E11" s="139"/>
      <c r="F11" s="139"/>
      <c r="G11" s="139"/>
    </row>
    <row r="12" spans="1:8" x14ac:dyDescent="0.3">
      <c r="A12" s="139"/>
      <c r="B12" s="139"/>
      <c r="C12" s="139"/>
      <c r="D12" s="139"/>
      <c r="E12" s="139"/>
      <c r="F12" s="139"/>
      <c r="G12" s="139"/>
    </row>
    <row r="13" spans="1:8" x14ac:dyDescent="0.3">
      <c r="A13" s="139"/>
      <c r="B13" s="139"/>
      <c r="C13" s="139"/>
      <c r="D13" s="139"/>
      <c r="E13" s="139"/>
      <c r="F13" s="139"/>
      <c r="G13" s="139"/>
    </row>
    <row r="14" spans="1:8" x14ac:dyDescent="0.3">
      <c r="A14" s="139"/>
      <c r="B14" s="139"/>
      <c r="C14" s="139"/>
      <c r="D14" s="139"/>
      <c r="E14" s="139"/>
      <c r="F14" s="139"/>
      <c r="G14" s="139"/>
    </row>
    <row r="15" spans="1:8" x14ac:dyDescent="0.3">
      <c r="A15" s="139"/>
      <c r="B15" s="139"/>
      <c r="C15" s="139"/>
      <c r="D15" s="139"/>
      <c r="E15" s="139"/>
      <c r="F15" s="139"/>
      <c r="G15" s="139"/>
    </row>
    <row r="16" spans="1:8" x14ac:dyDescent="0.3">
      <c r="A16" s="139"/>
      <c r="B16" s="139"/>
      <c r="C16" s="139"/>
      <c r="D16" s="139"/>
      <c r="E16" s="139"/>
      <c r="F16" s="139"/>
      <c r="G16" s="139"/>
    </row>
    <row r="17" spans="1:7" x14ac:dyDescent="0.3">
      <c r="A17" s="139"/>
      <c r="B17" s="139"/>
      <c r="C17" s="139"/>
      <c r="D17" s="139"/>
      <c r="E17" s="139"/>
      <c r="F17" s="139"/>
      <c r="G17" s="139"/>
    </row>
    <row r="18" spans="1:7" x14ac:dyDescent="0.3">
      <c r="A18" s="139"/>
      <c r="B18" s="139"/>
      <c r="C18" s="139"/>
      <c r="D18" s="139"/>
      <c r="E18" s="139"/>
      <c r="F18" s="139"/>
      <c r="G18" s="139"/>
    </row>
    <row r="19" spans="1:7" x14ac:dyDescent="0.3">
      <c r="A19" s="139"/>
      <c r="B19" s="139"/>
      <c r="C19" s="139"/>
      <c r="D19" s="139"/>
      <c r="E19" s="139"/>
      <c r="F19" s="139"/>
      <c r="G19" s="139"/>
    </row>
    <row r="20" spans="1:7" x14ac:dyDescent="0.3">
      <c r="A20" s="139"/>
      <c r="B20" s="139"/>
      <c r="C20" s="139"/>
      <c r="D20" s="139"/>
      <c r="E20" s="139"/>
      <c r="F20" s="139"/>
      <c r="G20" s="139"/>
    </row>
    <row r="21" spans="1:7" x14ac:dyDescent="0.3">
      <c r="A21" s="139"/>
      <c r="B21" s="139"/>
      <c r="C21" s="139"/>
      <c r="D21" s="139"/>
      <c r="E21" s="139"/>
      <c r="F21" s="139"/>
      <c r="G21" s="139"/>
    </row>
    <row r="22" spans="1:7" x14ac:dyDescent="0.3">
      <c r="A22" s="139"/>
      <c r="B22" s="139"/>
      <c r="C22" s="139"/>
      <c r="D22" s="139"/>
      <c r="E22" s="139"/>
      <c r="F22" s="139"/>
      <c r="G22" s="139"/>
    </row>
    <row r="23" spans="1:7" x14ac:dyDescent="0.3">
      <c r="A23" s="139"/>
      <c r="B23" s="139"/>
      <c r="C23" s="139"/>
      <c r="D23" s="139"/>
      <c r="E23" s="139"/>
      <c r="F23" s="139"/>
      <c r="G23" s="139"/>
    </row>
    <row r="24" spans="1:7" x14ac:dyDescent="0.3">
      <c r="A24" s="139"/>
      <c r="B24" s="139"/>
      <c r="C24" s="139"/>
      <c r="D24" s="139"/>
      <c r="E24" s="139"/>
      <c r="F24" s="139"/>
      <c r="G24" s="139"/>
    </row>
    <row r="25" spans="1:7" x14ac:dyDescent="0.3">
      <c r="A25" s="139"/>
      <c r="B25" s="139"/>
      <c r="C25" s="139"/>
      <c r="D25" s="139"/>
      <c r="E25" s="139"/>
      <c r="F25" s="139"/>
      <c r="G25" s="139"/>
    </row>
    <row r="26" spans="1:7" x14ac:dyDescent="0.3">
      <c r="A26" s="139"/>
      <c r="B26" s="139"/>
      <c r="C26" s="139"/>
      <c r="D26" s="139"/>
      <c r="E26" s="139"/>
      <c r="F26" s="139"/>
      <c r="G26" s="139"/>
    </row>
    <row r="27" spans="1:7" x14ac:dyDescent="0.3">
      <c r="A27" s="139"/>
      <c r="B27" s="139"/>
      <c r="C27" s="139"/>
      <c r="D27" s="139"/>
      <c r="E27" s="139"/>
      <c r="F27" s="139"/>
      <c r="G27" s="139"/>
    </row>
    <row r="28" spans="1:7" x14ac:dyDescent="0.3">
      <c r="A28" s="139"/>
      <c r="B28" s="139"/>
      <c r="C28" s="139"/>
      <c r="D28" s="139"/>
      <c r="E28" s="139"/>
      <c r="F28" s="139"/>
      <c r="G28" s="139"/>
    </row>
    <row r="29" spans="1:7" x14ac:dyDescent="0.3">
      <c r="A29" s="139"/>
      <c r="B29" s="139"/>
      <c r="C29" s="139"/>
      <c r="D29" s="139"/>
      <c r="E29" s="139"/>
      <c r="F29" s="139"/>
      <c r="G29" s="139"/>
    </row>
    <row r="30" spans="1:7" x14ac:dyDescent="0.3">
      <c r="A30" s="139"/>
      <c r="B30" s="139"/>
      <c r="C30" s="139"/>
      <c r="D30" s="139"/>
      <c r="E30" s="139"/>
      <c r="F30" s="139"/>
      <c r="G30" s="139"/>
    </row>
    <row r="31" spans="1:7" x14ac:dyDescent="0.3">
      <c r="A31" s="139"/>
      <c r="B31" s="139"/>
      <c r="C31" s="139"/>
      <c r="D31" s="139"/>
      <c r="E31" s="139"/>
      <c r="F31" s="139"/>
      <c r="G31" s="139"/>
    </row>
    <row r="32" spans="1:7" x14ac:dyDescent="0.3">
      <c r="A32" s="139"/>
      <c r="B32" s="139"/>
      <c r="C32" s="139"/>
      <c r="D32" s="139"/>
      <c r="E32" s="139"/>
      <c r="F32" s="139"/>
      <c r="G32" s="139"/>
    </row>
    <row r="33" spans="1:7" x14ac:dyDescent="0.3">
      <c r="A33" s="139"/>
      <c r="B33" s="139"/>
      <c r="C33" s="139"/>
      <c r="D33" s="139"/>
      <c r="E33" s="139"/>
      <c r="F33" s="139"/>
      <c r="G33" s="139"/>
    </row>
    <row r="34" spans="1:7" x14ac:dyDescent="0.3">
      <c r="A34" s="139"/>
      <c r="B34" s="139"/>
      <c r="C34" s="139"/>
      <c r="D34" s="139"/>
      <c r="E34" s="139"/>
      <c r="F34" s="139"/>
      <c r="G34" s="139"/>
    </row>
    <row r="35" spans="1:7" x14ac:dyDescent="0.3">
      <c r="A35" s="139"/>
      <c r="B35" s="139"/>
      <c r="C35" s="139"/>
      <c r="D35" s="139"/>
      <c r="E35" s="139"/>
      <c r="F35" s="139"/>
      <c r="G35" s="139"/>
    </row>
    <row r="36" spans="1:7" x14ac:dyDescent="0.3">
      <c r="A36" s="139"/>
      <c r="B36" s="139"/>
      <c r="C36" s="139"/>
      <c r="D36" s="139"/>
      <c r="E36" s="139"/>
      <c r="F36" s="139"/>
      <c r="G36" s="139"/>
    </row>
    <row r="37" spans="1:7" x14ac:dyDescent="0.3">
      <c r="A37" s="139"/>
      <c r="B37" s="139"/>
      <c r="C37" s="139"/>
      <c r="D37" s="139"/>
      <c r="E37" s="139"/>
      <c r="F37" s="139"/>
      <c r="G37" s="139"/>
    </row>
    <row r="38" spans="1:7" x14ac:dyDescent="0.3">
      <c r="A38" s="139"/>
      <c r="B38" s="139"/>
      <c r="C38" s="139"/>
      <c r="D38" s="139"/>
      <c r="E38" s="139"/>
      <c r="F38" s="139"/>
      <c r="G38" s="139"/>
    </row>
  </sheetData>
  <sheetProtection algorithmName="SHA-512" hashValue="Tj6OnSfLK0o2EWLmD+84WDeyzPouLJw1qrwuLKsIwhjYZvZ7EeKV/zHqx5zAeU4/6PRW5tqzTlR6iTkM/HDqew==" saltValue="pAjF1Zd8Rg/Xnj1U3VmD4w==" spinCount="100000" sheet="1" objects="1" scenarios="1"/>
  <mergeCells count="37">
    <mergeCell ref="A32:G32"/>
    <mergeCell ref="A33:G33"/>
    <mergeCell ref="A38:G38"/>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20"/>
  <sheetViews>
    <sheetView workbookViewId="0">
      <selection activeCell="A2" sqref="A2:G2"/>
    </sheetView>
  </sheetViews>
  <sheetFormatPr baseColWidth="10" defaultColWidth="11.44140625" defaultRowHeight="15.6" x14ac:dyDescent="0.3"/>
  <cols>
    <col min="1" max="1" width="24.44140625" style="20" customWidth="1"/>
    <col min="2" max="2" width="56.88671875" style="34" customWidth="1"/>
    <col min="3" max="16384" width="11.44140625" style="20"/>
  </cols>
  <sheetData>
    <row r="1" spans="1:3" ht="16.2" thickBot="1" x14ac:dyDescent="0.35">
      <c r="A1" s="53" t="s">
        <v>35</v>
      </c>
      <c r="B1" s="50">
        <v>18</v>
      </c>
      <c r="C1" s="20">
        <f>MAX($A$3:$A$20)-1</f>
        <v>17</v>
      </c>
    </row>
    <row r="2" spans="1:3" ht="16.2" thickTop="1" x14ac:dyDescent="0.3">
      <c r="A2" s="53"/>
      <c r="B2" s="51" t="s">
        <v>30</v>
      </c>
      <c r="C2" s="20" t="s">
        <v>32</v>
      </c>
    </row>
    <row r="3" spans="1:3" x14ac:dyDescent="0.3">
      <c r="A3" s="53">
        <v>1</v>
      </c>
      <c r="B3" s="52" t="s">
        <v>40</v>
      </c>
      <c r="C3" s="30"/>
    </row>
    <row r="4" spans="1:3" x14ac:dyDescent="0.3">
      <c r="A4" s="53">
        <v>2</v>
      </c>
      <c r="B4" s="52" t="s">
        <v>41</v>
      </c>
      <c r="C4" s="30" t="s">
        <v>33</v>
      </c>
    </row>
    <row r="5" spans="1:3" x14ac:dyDescent="0.3">
      <c r="A5" s="53">
        <v>3</v>
      </c>
      <c r="B5" s="52" t="s">
        <v>38</v>
      </c>
      <c r="C5" s="30"/>
    </row>
    <row r="6" spans="1:3" x14ac:dyDescent="0.3">
      <c r="A6" s="53">
        <v>4</v>
      </c>
      <c r="B6" s="52" t="s">
        <v>42</v>
      </c>
      <c r="C6" s="30"/>
    </row>
    <row r="7" spans="1:3" x14ac:dyDescent="0.3">
      <c r="A7" s="53">
        <v>5</v>
      </c>
      <c r="B7" s="52" t="s">
        <v>43</v>
      </c>
      <c r="C7" s="30"/>
    </row>
    <row r="8" spans="1:3" x14ac:dyDescent="0.3">
      <c r="A8" s="53">
        <v>6</v>
      </c>
      <c r="B8" s="52" t="s">
        <v>44</v>
      </c>
      <c r="C8" s="30" t="s">
        <v>33</v>
      </c>
    </row>
    <row r="9" spans="1:3" x14ac:dyDescent="0.3">
      <c r="A9" s="53">
        <v>7</v>
      </c>
      <c r="B9" s="52" t="s">
        <v>45</v>
      </c>
      <c r="C9" s="30"/>
    </row>
    <row r="10" spans="1:3" x14ac:dyDescent="0.3">
      <c r="A10" s="53">
        <v>8</v>
      </c>
      <c r="B10" s="52" t="s">
        <v>46</v>
      </c>
      <c r="C10" s="30" t="s">
        <v>33</v>
      </c>
    </row>
    <row r="11" spans="1:3" ht="26.4" x14ac:dyDescent="0.3">
      <c r="A11" s="53">
        <v>9</v>
      </c>
      <c r="B11" s="52" t="s">
        <v>54</v>
      </c>
      <c r="C11" s="30"/>
    </row>
    <row r="12" spans="1:3" ht="26.4" x14ac:dyDescent="0.3">
      <c r="A12" s="53">
        <v>10</v>
      </c>
      <c r="B12" s="52" t="s">
        <v>55</v>
      </c>
      <c r="C12" s="30"/>
    </row>
    <row r="13" spans="1:3" ht="26.4" x14ac:dyDescent="0.3">
      <c r="A13" s="53">
        <v>11</v>
      </c>
      <c r="B13" s="52" t="s">
        <v>56</v>
      </c>
      <c r="C13" s="30"/>
    </row>
    <row r="14" spans="1:3" x14ac:dyDescent="0.3">
      <c r="A14" s="53">
        <v>12</v>
      </c>
      <c r="B14" s="52" t="s">
        <v>58</v>
      </c>
      <c r="C14" s="30"/>
    </row>
    <row r="15" spans="1:3" x14ac:dyDescent="0.3">
      <c r="A15" s="53">
        <v>13</v>
      </c>
      <c r="B15" s="52" t="s">
        <v>159</v>
      </c>
      <c r="C15" s="30"/>
    </row>
    <row r="16" spans="1:3" x14ac:dyDescent="0.3">
      <c r="A16" s="53">
        <v>14</v>
      </c>
      <c r="B16" s="34" t="s">
        <v>134</v>
      </c>
      <c r="C16" s="23"/>
    </row>
    <row r="17" spans="1:3" x14ac:dyDescent="0.3">
      <c r="A17" s="53">
        <v>15</v>
      </c>
      <c r="B17" s="52" t="s">
        <v>126</v>
      </c>
      <c r="C17" s="23"/>
    </row>
    <row r="18" spans="1:3" x14ac:dyDescent="0.3">
      <c r="A18" s="53">
        <v>16</v>
      </c>
      <c r="B18" s="52" t="s">
        <v>214</v>
      </c>
      <c r="C18" s="23"/>
    </row>
    <row r="19" spans="1:3" x14ac:dyDescent="0.3">
      <c r="A19" s="53">
        <v>17</v>
      </c>
      <c r="B19" s="52" t="s">
        <v>6</v>
      </c>
      <c r="C19" s="23"/>
    </row>
    <row r="20" spans="1:3" x14ac:dyDescent="0.3">
      <c r="A20" s="53">
        <v>18</v>
      </c>
      <c r="B20"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dimension ref="A1:C26"/>
  <sheetViews>
    <sheetView workbookViewId="0">
      <selection activeCell="A2" sqref="A2:G2"/>
    </sheetView>
  </sheetViews>
  <sheetFormatPr baseColWidth="10" defaultColWidth="11.44140625" defaultRowHeight="15.6" x14ac:dyDescent="0.3"/>
  <cols>
    <col min="1" max="1" width="13.109375" style="55" customWidth="1"/>
    <col min="2" max="2" width="62.88671875" style="55" customWidth="1"/>
    <col min="3" max="16384" width="11.44140625" style="55"/>
  </cols>
  <sheetData>
    <row r="1" spans="1:3" ht="16.2" thickBot="1" x14ac:dyDescent="0.35">
      <c r="A1" s="55" t="s">
        <v>36</v>
      </c>
      <c r="B1" s="56">
        <v>23</v>
      </c>
      <c r="C1" s="55">
        <f>MAX($A$3:$A$26)-1</f>
        <v>22</v>
      </c>
    </row>
    <row r="2" spans="1:3" ht="16.2" thickTop="1" x14ac:dyDescent="0.3">
      <c r="A2" s="57" t="s">
        <v>29</v>
      </c>
      <c r="B2" s="57" t="s">
        <v>30</v>
      </c>
      <c r="C2" s="55" t="s">
        <v>31</v>
      </c>
    </row>
    <row r="3" spans="1:3" x14ac:dyDescent="0.3">
      <c r="A3" s="58">
        <v>1</v>
      </c>
      <c r="B3" s="52" t="s">
        <v>40</v>
      </c>
      <c r="C3" s="52"/>
    </row>
    <row r="4" spans="1:3" x14ac:dyDescent="0.3">
      <c r="A4" s="58">
        <v>2</v>
      </c>
      <c r="B4" s="52" t="s">
        <v>41</v>
      </c>
      <c r="C4" s="52" t="s">
        <v>33</v>
      </c>
    </row>
    <row r="5" spans="1:3" x14ac:dyDescent="0.3">
      <c r="A5" s="58">
        <v>3</v>
      </c>
      <c r="B5" s="52" t="s">
        <v>48</v>
      </c>
      <c r="C5" s="52"/>
    </row>
    <row r="6" spans="1:3" x14ac:dyDescent="0.3">
      <c r="A6" s="58">
        <v>4</v>
      </c>
      <c r="B6" s="52" t="s">
        <v>51</v>
      </c>
      <c r="C6" s="52" t="s">
        <v>33</v>
      </c>
    </row>
    <row r="7" spans="1:3" x14ac:dyDescent="0.3">
      <c r="A7" s="58">
        <v>5</v>
      </c>
      <c r="B7" s="52" t="s">
        <v>49</v>
      </c>
      <c r="C7" s="52"/>
    </row>
    <row r="8" spans="1:3" ht="26.4" x14ac:dyDescent="0.3">
      <c r="A8" s="58">
        <v>6</v>
      </c>
      <c r="B8" s="52" t="s">
        <v>52</v>
      </c>
      <c r="C8" s="52" t="s">
        <v>33</v>
      </c>
    </row>
    <row r="9" spans="1:3" x14ac:dyDescent="0.3">
      <c r="A9" s="58">
        <v>7</v>
      </c>
      <c r="B9" s="52" t="s">
        <v>50</v>
      </c>
      <c r="C9" s="52"/>
    </row>
    <row r="10" spans="1:3" ht="26.4" x14ac:dyDescent="0.3">
      <c r="A10" s="58">
        <v>8</v>
      </c>
      <c r="B10" s="52" t="s">
        <v>53</v>
      </c>
      <c r="C10" s="52" t="s">
        <v>33</v>
      </c>
    </row>
    <row r="11" spans="1:3" x14ac:dyDescent="0.3">
      <c r="A11" s="58">
        <v>9</v>
      </c>
      <c r="B11" s="52" t="s">
        <v>38</v>
      </c>
      <c r="C11" s="52"/>
    </row>
    <row r="12" spans="1:3" x14ac:dyDescent="0.3">
      <c r="A12" s="58">
        <v>10</v>
      </c>
      <c r="B12" s="52" t="s">
        <v>47</v>
      </c>
      <c r="C12" s="52"/>
    </row>
    <row r="13" spans="1:3" ht="26.4" x14ac:dyDescent="0.3">
      <c r="A13" s="58">
        <v>11</v>
      </c>
      <c r="B13" s="52" t="s">
        <v>39</v>
      </c>
      <c r="C13" s="52"/>
    </row>
    <row r="14" spans="1:3" x14ac:dyDescent="0.3">
      <c r="A14" s="58">
        <v>12</v>
      </c>
      <c r="B14" s="52" t="s">
        <v>59</v>
      </c>
      <c r="C14" s="52"/>
    </row>
    <row r="15" spans="1:3" x14ac:dyDescent="0.3">
      <c r="A15" s="58">
        <v>13</v>
      </c>
      <c r="B15" s="52" t="s">
        <v>60</v>
      </c>
      <c r="C15" s="52"/>
    </row>
    <row r="16" spans="1:3" x14ac:dyDescent="0.3">
      <c r="A16" s="58">
        <v>14</v>
      </c>
      <c r="B16" s="52" t="s">
        <v>61</v>
      </c>
      <c r="C16" s="52"/>
    </row>
    <row r="17" spans="1:3" x14ac:dyDescent="0.3">
      <c r="A17" s="58">
        <v>15</v>
      </c>
      <c r="B17" s="52" t="s">
        <v>62</v>
      </c>
      <c r="C17" s="52"/>
    </row>
    <row r="18" spans="1:3" x14ac:dyDescent="0.3">
      <c r="A18" s="58">
        <v>16</v>
      </c>
      <c r="B18" s="52" t="s">
        <v>83</v>
      </c>
      <c r="C18" s="52"/>
    </row>
    <row r="19" spans="1:3" x14ac:dyDescent="0.3">
      <c r="A19" s="58">
        <v>17</v>
      </c>
      <c r="B19" s="52" t="s">
        <v>215</v>
      </c>
      <c r="C19" s="52"/>
    </row>
    <row r="20" spans="1:3" ht="26.4" x14ac:dyDescent="0.3">
      <c r="A20" s="58">
        <v>18</v>
      </c>
      <c r="B20" s="52" t="s">
        <v>216</v>
      </c>
      <c r="C20" s="52"/>
    </row>
    <row r="21" spans="1:3" x14ac:dyDescent="0.3">
      <c r="A21" s="58">
        <v>19</v>
      </c>
      <c r="B21" s="52" t="s">
        <v>104</v>
      </c>
      <c r="C21" s="52"/>
    </row>
    <row r="22" spans="1:3" x14ac:dyDescent="0.3">
      <c r="A22" s="58">
        <v>20</v>
      </c>
      <c r="B22" s="52" t="s">
        <v>217</v>
      </c>
      <c r="C22" s="52"/>
    </row>
    <row r="23" spans="1:3" x14ac:dyDescent="0.3">
      <c r="A23" s="58">
        <v>21</v>
      </c>
      <c r="B23" s="52" t="s">
        <v>218</v>
      </c>
      <c r="C23" s="52"/>
    </row>
    <row r="24" spans="1:3" x14ac:dyDescent="0.3">
      <c r="A24" s="58">
        <v>22</v>
      </c>
      <c r="B24" s="52" t="s">
        <v>6</v>
      </c>
      <c r="C24" s="52"/>
    </row>
    <row r="25" spans="1:3" x14ac:dyDescent="0.3">
      <c r="A25" s="58">
        <v>23</v>
      </c>
    </row>
    <row r="26" spans="1:3" x14ac:dyDescent="0.3">
      <c r="A26"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9"/>
  <dimension ref="A1:C17"/>
  <sheetViews>
    <sheetView workbookViewId="0">
      <selection activeCell="A2" sqref="A2:G2"/>
    </sheetView>
  </sheetViews>
  <sheetFormatPr baseColWidth="10" defaultColWidth="11.44140625" defaultRowHeight="15.6" x14ac:dyDescent="0.3"/>
  <cols>
    <col min="1" max="1" width="13.109375" style="55" customWidth="1"/>
    <col min="2" max="2" width="55.109375" style="55" customWidth="1"/>
    <col min="3" max="16384" width="11.44140625" style="55"/>
  </cols>
  <sheetData>
    <row r="1" spans="1:3" ht="16.2" thickBot="1" x14ac:dyDescent="0.35">
      <c r="A1" s="55" t="s">
        <v>87</v>
      </c>
      <c r="B1" s="56">
        <v>15</v>
      </c>
      <c r="C1" s="55">
        <f>MAX($A$3:$A$17)-1</f>
        <v>14</v>
      </c>
    </row>
    <row r="2" spans="1:3" ht="16.2" thickTop="1" x14ac:dyDescent="0.3">
      <c r="A2" s="57" t="s">
        <v>29</v>
      </c>
      <c r="B2" s="57" t="s">
        <v>30</v>
      </c>
      <c r="C2" s="55" t="s">
        <v>31</v>
      </c>
    </row>
    <row r="3" spans="1:3" x14ac:dyDescent="0.3">
      <c r="A3" s="52">
        <v>1</v>
      </c>
      <c r="B3" s="67" t="s">
        <v>102</v>
      </c>
      <c r="C3" s="59"/>
    </row>
    <row r="4" spans="1:3" x14ac:dyDescent="0.3">
      <c r="A4" s="52">
        <v>2</v>
      </c>
      <c r="B4" s="67" t="s">
        <v>103</v>
      </c>
      <c r="C4" s="60" t="s">
        <v>33</v>
      </c>
    </row>
    <row r="5" spans="1:3" ht="27.6" x14ac:dyDescent="0.3">
      <c r="A5" s="52">
        <v>3</v>
      </c>
      <c r="B5" s="58" t="s">
        <v>223</v>
      </c>
      <c r="C5" s="60"/>
    </row>
    <row r="6" spans="1:3" ht="27.6" x14ac:dyDescent="0.3">
      <c r="A6" s="52">
        <v>4</v>
      </c>
      <c r="B6" s="58" t="s">
        <v>224</v>
      </c>
      <c r="C6" s="60" t="s">
        <v>33</v>
      </c>
    </row>
    <row r="7" spans="1:3" ht="27.6" x14ac:dyDescent="0.3">
      <c r="A7" s="52">
        <v>5</v>
      </c>
      <c r="B7" s="67" t="s">
        <v>106</v>
      </c>
      <c r="C7" s="60"/>
    </row>
    <row r="8" spans="1:3" x14ac:dyDescent="0.3">
      <c r="A8" s="52">
        <v>6</v>
      </c>
      <c r="B8" s="67" t="s">
        <v>104</v>
      </c>
      <c r="C8" s="26"/>
    </row>
    <row r="9" spans="1:3" x14ac:dyDescent="0.3">
      <c r="A9" s="52">
        <v>7</v>
      </c>
      <c r="B9" s="67" t="s">
        <v>107</v>
      </c>
      <c r="C9" s="26"/>
    </row>
    <row r="10" spans="1:3" x14ac:dyDescent="0.3">
      <c r="A10" s="52">
        <v>8</v>
      </c>
      <c r="B10" s="67" t="s">
        <v>105</v>
      </c>
      <c r="C10" s="26"/>
    </row>
    <row r="11" spans="1:3" x14ac:dyDescent="0.3">
      <c r="A11" s="52">
        <v>9</v>
      </c>
      <c r="B11" s="67" t="s">
        <v>135</v>
      </c>
      <c r="C11" s="26"/>
    </row>
    <row r="12" spans="1:3" x14ac:dyDescent="0.3">
      <c r="A12" s="52">
        <v>10</v>
      </c>
      <c r="B12" s="67" t="s">
        <v>219</v>
      </c>
      <c r="C12" s="26"/>
    </row>
    <row r="13" spans="1:3" x14ac:dyDescent="0.3">
      <c r="A13" s="52">
        <v>11</v>
      </c>
      <c r="B13" s="67" t="s">
        <v>220</v>
      </c>
      <c r="C13" s="26"/>
    </row>
    <row r="14" spans="1:3" ht="55.2" x14ac:dyDescent="0.3">
      <c r="A14" s="52">
        <v>12</v>
      </c>
      <c r="B14" s="58" t="s">
        <v>221</v>
      </c>
      <c r="C14" s="26"/>
    </row>
    <row r="15" spans="1:3" ht="27.6" x14ac:dyDescent="0.3">
      <c r="A15" s="52">
        <v>13</v>
      </c>
      <c r="B15" s="67" t="s">
        <v>222</v>
      </c>
      <c r="C15" s="26"/>
    </row>
    <row r="16" spans="1:3" x14ac:dyDescent="0.3">
      <c r="A16" s="52">
        <v>14</v>
      </c>
      <c r="B16" s="52" t="s">
        <v>57</v>
      </c>
    </row>
    <row r="17" spans="1:2" x14ac:dyDescent="0.3">
      <c r="A17" s="52">
        <v>15</v>
      </c>
      <c r="B17"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E32"/>
  <sheetViews>
    <sheetView topLeftCell="A13" workbookViewId="0">
      <selection activeCell="A2" sqref="A2:G2"/>
    </sheetView>
  </sheetViews>
  <sheetFormatPr baseColWidth="10" defaultColWidth="11.44140625" defaultRowHeight="15.6" x14ac:dyDescent="0.3"/>
  <cols>
    <col min="1" max="1" width="13.109375" style="55" customWidth="1"/>
    <col min="2" max="2" width="55.109375" style="55" customWidth="1"/>
    <col min="3" max="16384" width="11.44140625" style="55"/>
  </cols>
  <sheetData>
    <row r="1" spans="1:5" ht="16.2" thickBot="1" x14ac:dyDescent="0.35">
      <c r="A1" s="55" t="s">
        <v>91</v>
      </c>
      <c r="B1" s="56">
        <v>30</v>
      </c>
      <c r="C1" s="55">
        <f>MAX($A$3:$A$32)-1</f>
        <v>29</v>
      </c>
      <c r="D1" s="55">
        <v>26</v>
      </c>
      <c r="E1" s="55">
        <v>23</v>
      </c>
    </row>
    <row r="2" spans="1:5" ht="16.2" thickTop="1" x14ac:dyDescent="0.3">
      <c r="A2" s="57" t="s">
        <v>29</v>
      </c>
      <c r="B2" s="57" t="s">
        <v>30</v>
      </c>
      <c r="D2" s="55" t="s">
        <v>123</v>
      </c>
      <c r="E2" s="55" t="s">
        <v>124</v>
      </c>
    </row>
    <row r="3" spans="1:5" x14ac:dyDescent="0.3">
      <c r="A3" s="77">
        <v>1</v>
      </c>
      <c r="B3" s="30" t="s">
        <v>112</v>
      </c>
      <c r="C3" s="68"/>
    </row>
    <row r="4" spans="1:5" x14ac:dyDescent="0.3">
      <c r="A4" s="77">
        <v>2</v>
      </c>
      <c r="B4" s="30" t="s">
        <v>113</v>
      </c>
      <c r="C4" s="69" t="s">
        <v>33</v>
      </c>
    </row>
    <row r="5" spans="1:5" x14ac:dyDescent="0.3">
      <c r="A5" s="77">
        <v>3</v>
      </c>
      <c r="B5" s="30" t="s">
        <v>92</v>
      </c>
      <c r="C5" s="69"/>
    </row>
    <row r="6" spans="1:5" x14ac:dyDescent="0.3">
      <c r="A6" s="77">
        <v>4</v>
      </c>
      <c r="B6" s="30" t="s">
        <v>93</v>
      </c>
      <c r="C6" s="69" t="s">
        <v>33</v>
      </c>
    </row>
    <row r="7" spans="1:5" ht="26.4" x14ac:dyDescent="0.3">
      <c r="A7" s="77">
        <v>5</v>
      </c>
      <c r="B7" s="30" t="s">
        <v>94</v>
      </c>
      <c r="C7" s="69"/>
    </row>
    <row r="8" spans="1:5" ht="26.4" x14ac:dyDescent="0.3">
      <c r="A8" s="77">
        <v>6</v>
      </c>
      <c r="B8" s="30" t="s">
        <v>114</v>
      </c>
      <c r="C8" s="69"/>
    </row>
    <row r="9" spans="1:5" ht="26.4" x14ac:dyDescent="0.3">
      <c r="A9" s="77">
        <v>7</v>
      </c>
      <c r="B9" s="30" t="s">
        <v>115</v>
      </c>
      <c r="C9" s="69"/>
    </row>
    <row r="10" spans="1:5" x14ac:dyDescent="0.3">
      <c r="A10" s="77">
        <v>8</v>
      </c>
      <c r="B10" s="30" t="s">
        <v>95</v>
      </c>
      <c r="C10" s="69"/>
    </row>
    <row r="11" spans="1:5" x14ac:dyDescent="0.3">
      <c r="A11" s="77">
        <v>9</v>
      </c>
      <c r="B11" s="30" t="s">
        <v>96</v>
      </c>
      <c r="C11" s="69"/>
    </row>
    <row r="12" spans="1:5" x14ac:dyDescent="0.3">
      <c r="A12" s="77">
        <v>10</v>
      </c>
      <c r="B12" s="30" t="s">
        <v>97</v>
      </c>
      <c r="C12" s="69"/>
    </row>
    <row r="13" spans="1:5" x14ac:dyDescent="0.3">
      <c r="A13" s="77">
        <v>11</v>
      </c>
      <c r="B13" s="30" t="s">
        <v>98</v>
      </c>
      <c r="C13" s="69"/>
    </row>
    <row r="14" spans="1:5" x14ac:dyDescent="0.3">
      <c r="A14" s="77">
        <v>12</v>
      </c>
      <c r="B14" s="30" t="s">
        <v>116</v>
      </c>
      <c r="C14" s="69"/>
    </row>
    <row r="15" spans="1:5" ht="26.4" x14ac:dyDescent="0.3">
      <c r="A15" s="77">
        <v>13</v>
      </c>
      <c r="B15" s="30" t="s">
        <v>117</v>
      </c>
      <c r="C15" s="69"/>
    </row>
    <row r="16" spans="1:5" x14ac:dyDescent="0.3">
      <c r="A16" s="77">
        <v>14</v>
      </c>
      <c r="B16" s="30" t="s">
        <v>118</v>
      </c>
      <c r="C16" s="69"/>
    </row>
    <row r="17" spans="1:3" x14ac:dyDescent="0.3">
      <c r="A17" s="77">
        <v>15</v>
      </c>
      <c r="B17" s="30" t="s">
        <v>99</v>
      </c>
      <c r="C17" s="69"/>
    </row>
    <row r="18" spans="1:3" x14ac:dyDescent="0.3">
      <c r="A18" s="77">
        <v>16</v>
      </c>
      <c r="B18" s="30" t="s">
        <v>100</v>
      </c>
      <c r="C18" s="69"/>
    </row>
    <row r="19" spans="1:3" x14ac:dyDescent="0.3">
      <c r="A19" s="77">
        <v>17</v>
      </c>
      <c r="B19" s="30" t="s">
        <v>101</v>
      </c>
      <c r="C19" s="69"/>
    </row>
    <row r="20" spans="1:3" x14ac:dyDescent="0.3">
      <c r="A20" s="77">
        <v>18</v>
      </c>
      <c r="B20" s="30" t="s">
        <v>119</v>
      </c>
      <c r="C20" s="69"/>
    </row>
    <row r="21" spans="1:3" x14ac:dyDescent="0.3">
      <c r="A21" s="77">
        <v>19</v>
      </c>
      <c r="B21" s="30" t="s">
        <v>120</v>
      </c>
      <c r="C21" s="69"/>
    </row>
    <row r="22" spans="1:3" x14ac:dyDescent="0.3">
      <c r="A22" s="77">
        <v>20</v>
      </c>
      <c r="B22" s="30" t="s">
        <v>121</v>
      </c>
      <c r="C22" s="69"/>
    </row>
    <row r="23" spans="1:3" x14ac:dyDescent="0.3">
      <c r="A23" s="77">
        <v>21</v>
      </c>
      <c r="B23" s="30" t="s">
        <v>122</v>
      </c>
      <c r="C23" s="69"/>
    </row>
    <row r="24" spans="1:3" x14ac:dyDescent="0.3">
      <c r="A24" s="77">
        <v>22</v>
      </c>
      <c r="B24" s="30" t="s">
        <v>127</v>
      </c>
      <c r="C24" s="69"/>
    </row>
    <row r="25" spans="1:3" x14ac:dyDescent="0.3">
      <c r="A25" s="30">
        <v>23</v>
      </c>
      <c r="B25" s="30" t="s">
        <v>128</v>
      </c>
      <c r="C25" s="69"/>
    </row>
    <row r="26" spans="1:3" x14ac:dyDescent="0.3">
      <c r="A26" s="30">
        <v>24</v>
      </c>
      <c r="B26" s="30" t="s">
        <v>129</v>
      </c>
      <c r="C26" s="69"/>
    </row>
    <row r="27" spans="1:3" x14ac:dyDescent="0.3">
      <c r="A27" s="30">
        <v>25</v>
      </c>
      <c r="B27" s="30" t="s">
        <v>160</v>
      </c>
      <c r="C27" s="69"/>
    </row>
    <row r="28" spans="1:3" x14ac:dyDescent="0.3">
      <c r="A28" s="30">
        <v>26</v>
      </c>
      <c r="B28" s="30" t="s">
        <v>225</v>
      </c>
      <c r="C28" s="69"/>
    </row>
    <row r="29" spans="1:3" x14ac:dyDescent="0.3">
      <c r="A29" s="30">
        <v>27</v>
      </c>
      <c r="B29" s="30" t="s">
        <v>226</v>
      </c>
      <c r="C29" s="69"/>
    </row>
    <row r="30" spans="1:3" x14ac:dyDescent="0.3">
      <c r="A30" s="30">
        <v>28</v>
      </c>
      <c r="B30" s="30" t="s">
        <v>227</v>
      </c>
      <c r="C30" s="69"/>
    </row>
    <row r="31" spans="1:3" x14ac:dyDescent="0.3">
      <c r="A31" s="30">
        <v>29</v>
      </c>
      <c r="B31" s="30" t="s">
        <v>57</v>
      </c>
      <c r="C31" s="20"/>
    </row>
    <row r="32" spans="1:3" x14ac:dyDescent="0.3">
      <c r="A32" s="30">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A2" sqref="A2:G2"/>
    </sheetView>
  </sheetViews>
  <sheetFormatPr baseColWidth="10" defaultColWidth="11.44140625" defaultRowHeight="15.6" x14ac:dyDescent="0.3"/>
  <cols>
    <col min="1" max="1" width="15" style="80" bestFit="1" customWidth="1"/>
    <col min="2" max="2" width="55.109375" style="80" customWidth="1"/>
    <col min="3" max="16384" width="11.44140625" style="80"/>
  </cols>
  <sheetData>
    <row r="1" spans="1:3" ht="32.4" thickTop="1" thickBot="1" x14ac:dyDescent="0.35">
      <c r="A1" s="78" t="s">
        <v>140</v>
      </c>
      <c r="B1" s="79">
        <v>17</v>
      </c>
      <c r="C1" s="80">
        <f>MAX($A$3:$A$19)-1</f>
        <v>16</v>
      </c>
    </row>
    <row r="2" spans="1:3" ht="16.2" thickTop="1" x14ac:dyDescent="0.3">
      <c r="A2" s="78" t="s">
        <v>29</v>
      </c>
      <c r="B2" s="78" t="s">
        <v>30</v>
      </c>
      <c r="C2" s="80" t="s">
        <v>31</v>
      </c>
    </row>
    <row r="3" spans="1:3" x14ac:dyDescent="0.3">
      <c r="A3" s="81">
        <v>1</v>
      </c>
      <c r="B3" s="82" t="s">
        <v>141</v>
      </c>
      <c r="C3" s="83"/>
    </row>
    <row r="4" spans="1:3" x14ac:dyDescent="0.3">
      <c r="A4" s="81">
        <v>2</v>
      </c>
      <c r="B4" s="82" t="s">
        <v>157</v>
      </c>
      <c r="C4" s="83" t="s">
        <v>33</v>
      </c>
    </row>
    <row r="5" spans="1:3" x14ac:dyDescent="0.3">
      <c r="A5" s="81">
        <v>3</v>
      </c>
      <c r="B5" s="82" t="s">
        <v>143</v>
      </c>
      <c r="C5" s="84"/>
    </row>
    <row r="6" spans="1:3" x14ac:dyDescent="0.3">
      <c r="A6" s="81">
        <v>4</v>
      </c>
      <c r="B6" s="82" t="s">
        <v>144</v>
      </c>
      <c r="C6" s="84" t="s">
        <v>33</v>
      </c>
    </row>
    <row r="7" spans="1:3" x14ac:dyDescent="0.3">
      <c r="A7" s="81">
        <v>5</v>
      </c>
      <c r="B7" s="82" t="s">
        <v>150</v>
      </c>
      <c r="C7" s="84"/>
    </row>
    <row r="8" spans="1:3" x14ac:dyDescent="0.3">
      <c r="A8" s="81">
        <v>6</v>
      </c>
      <c r="B8" s="82" t="s">
        <v>151</v>
      </c>
      <c r="C8" s="84" t="s">
        <v>33</v>
      </c>
    </row>
    <row r="9" spans="1:3" x14ac:dyDescent="0.3">
      <c r="A9" s="81">
        <v>7</v>
      </c>
      <c r="B9" s="87" t="s">
        <v>148</v>
      </c>
      <c r="C9" s="88"/>
    </row>
    <row r="10" spans="1:3" x14ac:dyDescent="0.3">
      <c r="A10" s="81">
        <v>8</v>
      </c>
      <c r="B10" s="87" t="s">
        <v>149</v>
      </c>
      <c r="C10" s="88" t="s">
        <v>33</v>
      </c>
    </row>
    <row r="11" spans="1:3" x14ac:dyDescent="0.3">
      <c r="A11" s="81">
        <v>9</v>
      </c>
      <c r="B11" s="82" t="s">
        <v>158</v>
      </c>
      <c r="C11" s="84"/>
    </row>
    <row r="12" spans="1:3" x14ac:dyDescent="0.3">
      <c r="A12" s="81">
        <v>10</v>
      </c>
      <c r="B12" s="82" t="s">
        <v>142</v>
      </c>
      <c r="C12" s="84" t="s">
        <v>33</v>
      </c>
    </row>
    <row r="13" spans="1:3" x14ac:dyDescent="0.3">
      <c r="A13" s="81">
        <v>11</v>
      </c>
      <c r="B13" s="82" t="s">
        <v>145</v>
      </c>
      <c r="C13" s="84"/>
    </row>
    <row r="14" spans="1:3" x14ac:dyDescent="0.3">
      <c r="A14" s="81">
        <v>12</v>
      </c>
      <c r="B14" s="82" t="s">
        <v>146</v>
      </c>
      <c r="C14" s="84"/>
    </row>
    <row r="15" spans="1:3" x14ac:dyDescent="0.3">
      <c r="A15" s="81">
        <v>13</v>
      </c>
      <c r="B15" s="82" t="s">
        <v>147</v>
      </c>
      <c r="C15" s="84"/>
    </row>
    <row r="16" spans="1:3" x14ac:dyDescent="0.3">
      <c r="A16" s="81">
        <v>14</v>
      </c>
      <c r="B16" s="82" t="s">
        <v>152</v>
      </c>
      <c r="C16" s="84"/>
    </row>
    <row r="17" spans="1:3" x14ac:dyDescent="0.3">
      <c r="A17" s="81">
        <v>15</v>
      </c>
      <c r="B17" s="82" t="s">
        <v>161</v>
      </c>
      <c r="C17" s="84"/>
    </row>
    <row r="18" spans="1:3" x14ac:dyDescent="0.3">
      <c r="A18" s="81">
        <v>16</v>
      </c>
      <c r="B18" s="82" t="s">
        <v>6</v>
      </c>
      <c r="C18" s="82"/>
    </row>
    <row r="19" spans="1:3" x14ac:dyDescent="0.3">
      <c r="A19" s="81">
        <v>17</v>
      </c>
      <c r="B19" s="85"/>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
  <sheetViews>
    <sheetView workbookViewId="0">
      <selection activeCell="A2" sqref="A2:G2"/>
    </sheetView>
  </sheetViews>
  <sheetFormatPr baseColWidth="10" defaultColWidth="11.44140625" defaultRowHeight="15.6" x14ac:dyDescent="0.3"/>
  <cols>
    <col min="1" max="1" width="15" style="80" bestFit="1" customWidth="1"/>
    <col min="2" max="2" width="55.109375" style="80" customWidth="1"/>
    <col min="3" max="16384" width="11.44140625" style="80"/>
  </cols>
  <sheetData>
    <row r="1" spans="1:3" ht="16.8" thickTop="1" thickBot="1" x14ac:dyDescent="0.35">
      <c r="A1" s="78" t="s">
        <v>153</v>
      </c>
      <c r="B1" s="79">
        <v>3</v>
      </c>
      <c r="C1" s="80">
        <f>MAX($A$3:$A$5)-1</f>
        <v>2</v>
      </c>
    </row>
    <row r="2" spans="1:3" ht="16.2" thickTop="1" x14ac:dyDescent="0.3">
      <c r="A2" s="78" t="s">
        <v>29</v>
      </c>
      <c r="B2" s="78" t="s">
        <v>30</v>
      </c>
      <c r="C2" s="80" t="s">
        <v>31</v>
      </c>
    </row>
    <row r="3" spans="1:3" x14ac:dyDescent="0.3">
      <c r="A3" s="81">
        <v>1</v>
      </c>
      <c r="B3" s="86" t="s">
        <v>154</v>
      </c>
      <c r="C3" s="83"/>
    </row>
    <row r="4" spans="1:3" x14ac:dyDescent="0.3">
      <c r="A4" s="81">
        <v>2</v>
      </c>
      <c r="B4" s="82" t="s">
        <v>6</v>
      </c>
      <c r="C4" s="82"/>
    </row>
    <row r="5" spans="1:3" x14ac:dyDescent="0.3">
      <c r="A5" s="81">
        <v>3</v>
      </c>
      <c r="B5" s="85"/>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D1FA-6AF3-4DF9-8918-77B459A26DF8}">
  <dimension ref="A1:C10"/>
  <sheetViews>
    <sheetView workbookViewId="0">
      <selection activeCell="A2" sqref="A2:G2"/>
    </sheetView>
  </sheetViews>
  <sheetFormatPr baseColWidth="10" defaultColWidth="11.44140625" defaultRowHeight="15.6" x14ac:dyDescent="0.3"/>
  <cols>
    <col min="1" max="1" width="19.44140625" style="20" customWidth="1"/>
    <col min="2" max="2" width="55.109375" style="19" customWidth="1"/>
    <col min="3" max="16384" width="11.44140625" style="20"/>
  </cols>
  <sheetData>
    <row r="1" spans="1:3" ht="16.2" thickBot="1" x14ac:dyDescent="0.35">
      <c r="A1" s="25" t="s">
        <v>228</v>
      </c>
      <c r="B1" s="27">
        <v>7</v>
      </c>
      <c r="C1" s="20">
        <f>MAX($A$3:$A$10)-1</f>
        <v>7</v>
      </c>
    </row>
    <row r="2" spans="1:3" ht="16.2" thickTop="1" x14ac:dyDescent="0.3">
      <c r="A2" s="24" t="s">
        <v>29</v>
      </c>
      <c r="B2" s="21" t="s">
        <v>30</v>
      </c>
      <c r="C2" s="20" t="s">
        <v>31</v>
      </c>
    </row>
    <row r="3" spans="1:3" x14ac:dyDescent="0.3">
      <c r="A3" s="22">
        <v>1</v>
      </c>
      <c r="B3" s="30" t="s">
        <v>229</v>
      </c>
      <c r="C3" s="23"/>
    </row>
    <row r="4" spans="1:3" x14ac:dyDescent="0.3">
      <c r="A4" s="22">
        <v>2</v>
      </c>
      <c r="B4" s="30" t="s">
        <v>230</v>
      </c>
      <c r="C4" s="23"/>
    </row>
    <row r="5" spans="1:3" x14ac:dyDescent="0.3">
      <c r="A5" s="22">
        <v>3</v>
      </c>
      <c r="B5" s="30" t="s">
        <v>231</v>
      </c>
      <c r="C5" s="23"/>
    </row>
    <row r="6" spans="1:3" x14ac:dyDescent="0.3">
      <c r="A6" s="22">
        <v>4</v>
      </c>
      <c r="B6" s="30" t="s">
        <v>232</v>
      </c>
      <c r="C6" s="23"/>
    </row>
    <row r="7" spans="1:3" x14ac:dyDescent="0.3">
      <c r="A7" s="22">
        <v>5</v>
      </c>
      <c r="B7" s="30" t="s">
        <v>233</v>
      </c>
      <c r="C7" s="23"/>
    </row>
    <row r="8" spans="1:3" x14ac:dyDescent="0.3">
      <c r="A8" s="22">
        <v>6</v>
      </c>
      <c r="B8" s="30" t="s">
        <v>234</v>
      </c>
      <c r="C8" s="23"/>
    </row>
    <row r="9" spans="1:3" x14ac:dyDescent="0.3">
      <c r="A9" s="22">
        <v>7</v>
      </c>
      <c r="B9" s="30" t="s">
        <v>6</v>
      </c>
      <c r="C9" s="23"/>
    </row>
    <row r="10" spans="1:3" x14ac:dyDescent="0.3">
      <c r="A10" s="22">
        <v>8</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C10"/>
  <sheetViews>
    <sheetView workbookViewId="0">
      <selection activeCell="A2" sqref="A2:G2"/>
    </sheetView>
  </sheetViews>
  <sheetFormatPr baseColWidth="10" defaultColWidth="11.44140625" defaultRowHeight="15.6" x14ac:dyDescent="0.3"/>
  <cols>
    <col min="1" max="1" width="19.44140625" style="20" customWidth="1"/>
    <col min="2" max="2" width="55.109375" style="19" customWidth="1"/>
    <col min="3" max="16384" width="11.44140625" style="20"/>
  </cols>
  <sheetData>
    <row r="1" spans="1:3" ht="16.2" thickBot="1" x14ac:dyDescent="0.35">
      <c r="A1" s="25" t="s">
        <v>84</v>
      </c>
      <c r="B1" s="27">
        <v>2</v>
      </c>
      <c r="C1" s="20">
        <f>MAX($A$3:$A$10)-1</f>
        <v>7</v>
      </c>
    </row>
    <row r="2" spans="1:3" ht="16.2" thickTop="1" x14ac:dyDescent="0.3">
      <c r="A2" s="24" t="s">
        <v>29</v>
      </c>
      <c r="B2" s="21" t="s">
        <v>30</v>
      </c>
      <c r="C2" s="20" t="s">
        <v>31</v>
      </c>
    </row>
    <row r="3" spans="1:3" x14ac:dyDescent="0.3">
      <c r="A3" s="22">
        <v>1</v>
      </c>
      <c r="B3" s="30" t="s">
        <v>130</v>
      </c>
      <c r="C3" s="23"/>
    </row>
    <row r="4" spans="1:3" ht="26.4" x14ac:dyDescent="0.3">
      <c r="A4" s="22">
        <v>2</v>
      </c>
      <c r="B4" s="30" t="s">
        <v>131</v>
      </c>
      <c r="C4" s="23"/>
    </row>
    <row r="5" spans="1:3" ht="26.4" x14ac:dyDescent="0.3">
      <c r="A5" s="22">
        <v>3</v>
      </c>
      <c r="B5" s="30" t="s">
        <v>132</v>
      </c>
      <c r="C5" s="23"/>
    </row>
    <row r="6" spans="1:3" x14ac:dyDescent="0.3">
      <c r="A6" s="22">
        <v>4</v>
      </c>
      <c r="B6" s="30" t="s">
        <v>133</v>
      </c>
      <c r="C6" s="23"/>
    </row>
    <row r="7" spans="1:3" x14ac:dyDescent="0.3">
      <c r="A7" s="22">
        <v>5</v>
      </c>
      <c r="B7" s="30" t="s">
        <v>235</v>
      </c>
      <c r="C7" s="23"/>
    </row>
    <row r="8" spans="1:3" x14ac:dyDescent="0.3">
      <c r="A8" s="22">
        <v>6</v>
      </c>
      <c r="B8" s="30" t="s">
        <v>236</v>
      </c>
      <c r="C8" s="23"/>
    </row>
    <row r="9" spans="1:3" x14ac:dyDescent="0.3">
      <c r="A9" s="22">
        <v>7</v>
      </c>
      <c r="B9" s="30" t="s">
        <v>6</v>
      </c>
      <c r="C9" s="23"/>
    </row>
    <row r="10" spans="1:3" x14ac:dyDescent="0.3">
      <c r="A10" s="22">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5"/>
  <sheetViews>
    <sheetView workbookViewId="0">
      <selection activeCell="A2" sqref="A2:G2"/>
    </sheetView>
  </sheetViews>
  <sheetFormatPr baseColWidth="10" defaultColWidth="11.44140625" defaultRowHeight="15.6" x14ac:dyDescent="0.3"/>
  <cols>
    <col min="1" max="1" width="15" style="80" bestFit="1" customWidth="1"/>
    <col min="2" max="2" width="55.109375" style="80" customWidth="1"/>
    <col min="3" max="16384" width="11.44140625" style="80"/>
  </cols>
  <sheetData>
    <row r="1" spans="1:3" ht="16.8" thickTop="1" thickBot="1" x14ac:dyDescent="0.35">
      <c r="A1" s="78" t="s">
        <v>153</v>
      </c>
      <c r="B1" s="79">
        <v>3</v>
      </c>
      <c r="C1" s="80">
        <f>MAX($A$3:$A$5)-1</f>
        <v>2</v>
      </c>
    </row>
    <row r="2" spans="1:3" ht="16.2" thickTop="1" x14ac:dyDescent="0.3">
      <c r="A2" s="78" t="s">
        <v>29</v>
      </c>
      <c r="B2" s="78" t="s">
        <v>30</v>
      </c>
      <c r="C2" s="80" t="s">
        <v>31</v>
      </c>
    </row>
    <row r="3" spans="1:3" x14ac:dyDescent="0.3">
      <c r="A3" s="81">
        <v>1</v>
      </c>
      <c r="B3" s="82" t="s">
        <v>156</v>
      </c>
      <c r="C3" s="83"/>
    </row>
    <row r="4" spans="1:3" x14ac:dyDescent="0.3">
      <c r="A4" s="81">
        <v>2</v>
      </c>
      <c r="B4" s="82" t="s">
        <v>6</v>
      </c>
      <c r="C4" s="82"/>
    </row>
    <row r="5" spans="1:3" x14ac:dyDescent="0.3">
      <c r="A5" s="81">
        <v>3</v>
      </c>
      <c r="B5" s="85"/>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666F8-0B4D-4E01-8CEC-E06888AF1A0D}">
  <dimension ref="A1"/>
  <sheetViews>
    <sheetView workbookViewId="0"/>
  </sheetViews>
  <sheetFormatPr baseColWidth="10" defaultColWidth="11.44140625" defaultRowHeight="13.8" x14ac:dyDescent="0.25"/>
  <cols>
    <col min="1" max="16384" width="11.44140625" style="9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D37B0-1183-4504-8868-20D10D7738AB}">
  <sheetPr>
    <pageSetUpPr fitToPage="1"/>
  </sheetPr>
  <dimension ref="A1:E18"/>
  <sheetViews>
    <sheetView workbookViewId="0">
      <selection sqref="A1:C1"/>
    </sheetView>
  </sheetViews>
  <sheetFormatPr baseColWidth="10" defaultColWidth="11.44140625" defaultRowHeight="15.6" x14ac:dyDescent="0.3"/>
  <cols>
    <col min="1" max="3" width="27.6640625" style="97" customWidth="1"/>
    <col min="4" max="16384" width="11.44140625" style="97"/>
  </cols>
  <sheetData>
    <row r="1" spans="1:5" ht="27.75" customHeight="1" x14ac:dyDescent="0.3">
      <c r="A1" s="116" t="s">
        <v>170</v>
      </c>
      <c r="B1" s="116"/>
      <c r="C1" s="116"/>
    </row>
    <row r="2" spans="1:5" ht="54" customHeight="1" x14ac:dyDescent="0.3">
      <c r="A2" s="117" t="s">
        <v>171</v>
      </c>
      <c r="B2" s="117"/>
      <c r="C2" s="117"/>
    </row>
    <row r="3" spans="1:5" ht="98.4" customHeight="1" x14ac:dyDescent="0.3">
      <c r="A3" s="115" t="s">
        <v>172</v>
      </c>
      <c r="B3" s="115"/>
      <c r="C3" s="115"/>
    </row>
    <row r="4" spans="1:5" ht="39.9" customHeight="1" x14ac:dyDescent="0.3">
      <c r="A4" s="118" t="s">
        <v>173</v>
      </c>
      <c r="B4" s="118"/>
      <c r="C4" s="118"/>
    </row>
    <row r="5" spans="1:5" ht="96.9" customHeight="1" x14ac:dyDescent="0.3">
      <c r="A5" s="114" t="s">
        <v>174</v>
      </c>
      <c r="B5" s="119"/>
      <c r="C5" s="119"/>
    </row>
    <row r="6" spans="1:5" ht="96.9" customHeight="1" x14ac:dyDescent="0.3">
      <c r="A6" s="114" t="s">
        <v>175</v>
      </c>
      <c r="B6" s="115"/>
      <c r="C6" s="115"/>
    </row>
    <row r="7" spans="1:5" ht="117.75" customHeight="1" x14ac:dyDescent="0.3">
      <c r="A7" s="117" t="s">
        <v>176</v>
      </c>
      <c r="B7" s="120"/>
      <c r="C7" s="120"/>
      <c r="E7" s="98"/>
    </row>
    <row r="8" spans="1:5" ht="66.75" customHeight="1" x14ac:dyDescent="0.3">
      <c r="A8" s="121" t="s">
        <v>177</v>
      </c>
      <c r="B8" s="122"/>
      <c r="C8" s="119"/>
      <c r="E8" s="98"/>
    </row>
    <row r="9" spans="1:5" ht="31.2" x14ac:dyDescent="0.3">
      <c r="A9" s="99" t="s">
        <v>178</v>
      </c>
      <c r="B9" s="99" t="s">
        <v>179</v>
      </c>
    </row>
    <row r="10" spans="1:5" x14ac:dyDescent="0.3">
      <c r="A10" s="94">
        <v>1379</v>
      </c>
      <c r="B10" s="94">
        <v>1380</v>
      </c>
    </row>
    <row r="11" spans="1:5" x14ac:dyDescent="0.3">
      <c r="A11" s="94">
        <v>179.34</v>
      </c>
      <c r="B11" s="94">
        <v>179</v>
      </c>
    </row>
    <row r="12" spans="1:5" x14ac:dyDescent="0.3">
      <c r="A12" s="94">
        <v>80.12</v>
      </c>
      <c r="B12" s="94">
        <v>80.099999999999994</v>
      </c>
    </row>
    <row r="13" spans="1:5" x14ac:dyDescent="0.3">
      <c r="A13" s="94">
        <v>7.8</v>
      </c>
      <c r="B13" s="95">
        <v>7.8</v>
      </c>
    </row>
    <row r="14" spans="1:5" ht="24" hidden="1" customHeight="1" x14ac:dyDescent="0.3">
      <c r="A14" s="115"/>
      <c r="B14" s="119"/>
      <c r="C14" s="119"/>
    </row>
    <row r="15" spans="1:5" ht="126" customHeight="1" x14ac:dyDescent="0.3">
      <c r="A15" s="117" t="s">
        <v>180</v>
      </c>
      <c r="B15" s="117"/>
      <c r="C15" s="117"/>
    </row>
    <row r="16" spans="1:5" ht="84.15" customHeight="1" x14ac:dyDescent="0.3">
      <c r="A16" s="117" t="s">
        <v>181</v>
      </c>
      <c r="B16" s="117"/>
      <c r="C16" s="117"/>
    </row>
    <row r="17" spans="1:3" ht="50.1" customHeight="1" x14ac:dyDescent="0.3">
      <c r="A17" s="115" t="s">
        <v>182</v>
      </c>
      <c r="B17" s="119"/>
      <c r="C17" s="119"/>
    </row>
    <row r="18" spans="1:3" ht="80.400000000000006" customHeight="1" x14ac:dyDescent="0.3">
      <c r="A18" s="115" t="s">
        <v>183</v>
      </c>
      <c r="B18" s="119"/>
      <c r="C18" s="119"/>
    </row>
  </sheetData>
  <sheetProtection password="CAA1" sheet="1" objects="1" scenarios="1"/>
  <mergeCells count="13">
    <mergeCell ref="A18:C18"/>
    <mergeCell ref="A7:C7"/>
    <mergeCell ref="A8:C8"/>
    <mergeCell ref="A14:C14"/>
    <mergeCell ref="A15:C15"/>
    <mergeCell ref="A16:C16"/>
    <mergeCell ref="A17:C17"/>
    <mergeCell ref="A6:C6"/>
    <mergeCell ref="A1:C1"/>
    <mergeCell ref="A2:C2"/>
    <mergeCell ref="A3:C3"/>
    <mergeCell ref="A4:C4"/>
    <mergeCell ref="A5:C5"/>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1A1F-6081-426F-8B69-4FEFCE92638D}">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100" t="s">
        <v>184</v>
      </c>
      <c r="B1" s="100"/>
      <c r="C1" s="100"/>
      <c r="D1" s="100"/>
    </row>
    <row r="2" spans="1:4" ht="72" customHeight="1" x14ac:dyDescent="0.3">
      <c r="A2" s="117" t="s">
        <v>185</v>
      </c>
      <c r="B2" s="120"/>
      <c r="C2" s="120"/>
    </row>
    <row r="3" spans="1:4" ht="59.4" customHeight="1" x14ac:dyDescent="0.3">
      <c r="A3" s="117" t="s">
        <v>186</v>
      </c>
      <c r="B3" s="120"/>
      <c r="C3" s="120"/>
    </row>
    <row r="4" spans="1:4" ht="108" customHeight="1" x14ac:dyDescent="0.3">
      <c r="A4" s="117" t="s">
        <v>187</v>
      </c>
      <c r="B4" s="120"/>
      <c r="C4" s="120"/>
    </row>
    <row r="5" spans="1:4" ht="154.65" customHeight="1" x14ac:dyDescent="0.3">
      <c r="A5" s="117" t="s">
        <v>188</v>
      </c>
      <c r="B5" s="117"/>
      <c r="C5" s="117"/>
    </row>
    <row r="6" spans="1:4" ht="141.9" customHeight="1" x14ac:dyDescent="0.3">
      <c r="A6" s="117" t="s">
        <v>189</v>
      </c>
      <c r="B6" s="117"/>
      <c r="C6" s="117"/>
    </row>
    <row r="7" spans="1:4" ht="195" customHeight="1" x14ac:dyDescent="0.3">
      <c r="A7" s="117" t="s">
        <v>190</v>
      </c>
      <c r="B7" s="120"/>
      <c r="C7" s="120"/>
    </row>
    <row r="8" spans="1:4" ht="79.5" customHeight="1" x14ac:dyDescent="0.3">
      <c r="A8" s="117" t="s">
        <v>191</v>
      </c>
      <c r="B8" s="120"/>
      <c r="C8" s="120"/>
    </row>
    <row r="9" spans="1:4" x14ac:dyDescent="0.3">
      <c r="A9" s="120"/>
      <c r="B9" s="120"/>
      <c r="C9" s="120"/>
    </row>
    <row r="10" spans="1:4" x14ac:dyDescent="0.3">
      <c r="A10" s="120"/>
      <c r="B10" s="120"/>
      <c r="C10" s="120"/>
    </row>
    <row r="11" spans="1:4" x14ac:dyDescent="0.3">
      <c r="A11" s="120"/>
      <c r="B11" s="120"/>
      <c r="C11" s="120"/>
    </row>
    <row r="12" spans="1:4" x14ac:dyDescent="0.3">
      <c r="A12" s="120"/>
      <c r="B12" s="120"/>
      <c r="C12" s="120"/>
    </row>
    <row r="13" spans="1:4" x14ac:dyDescent="0.3">
      <c r="A13" s="120"/>
      <c r="B13" s="120"/>
      <c r="C13" s="120"/>
    </row>
    <row r="14" spans="1:4" x14ac:dyDescent="0.3">
      <c r="A14" s="120"/>
      <c r="B14" s="120"/>
      <c r="C14" s="120"/>
    </row>
    <row r="15" spans="1:4" x14ac:dyDescent="0.3">
      <c r="A15" s="120"/>
      <c r="B15" s="120"/>
      <c r="C15" s="120"/>
    </row>
    <row r="16" spans="1:4" x14ac:dyDescent="0.3">
      <c r="A16" s="120"/>
      <c r="B16" s="120"/>
      <c r="C16" s="120"/>
    </row>
  </sheetData>
  <sheetProtection password="CAA1"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9FA1-DB77-4B15-A757-701EEA98D3A3}">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10" t="s">
        <v>192</v>
      </c>
      <c r="B1" s="110"/>
      <c r="C1" s="110"/>
    </row>
    <row r="2" spans="1:3" ht="79.5" customHeight="1" x14ac:dyDescent="0.25">
      <c r="A2" s="111" t="s">
        <v>193</v>
      </c>
      <c r="B2" s="112"/>
      <c r="C2" s="112"/>
    </row>
    <row r="3" spans="1:3" ht="66.150000000000006" customHeight="1" x14ac:dyDescent="0.25">
      <c r="A3" s="111" t="s">
        <v>194</v>
      </c>
      <c r="B3" s="112"/>
      <c r="C3" s="112"/>
    </row>
    <row r="4" spans="1:3" ht="60.9" customHeight="1" x14ac:dyDescent="0.25">
      <c r="A4" s="111" t="s">
        <v>195</v>
      </c>
      <c r="B4" s="112"/>
      <c r="C4" s="112"/>
    </row>
    <row r="5" spans="1:3" ht="50.1" customHeight="1" x14ac:dyDescent="0.25">
      <c r="A5" s="111" t="s">
        <v>196</v>
      </c>
      <c r="B5" s="111"/>
      <c r="C5" s="111"/>
    </row>
    <row r="6" spans="1:3" ht="80.25" customHeight="1" x14ac:dyDescent="0.25">
      <c r="A6" s="111" t="s">
        <v>197</v>
      </c>
      <c r="B6" s="112"/>
      <c r="C6" s="112"/>
    </row>
    <row r="7" spans="1:3" ht="65.099999999999994" customHeight="1" x14ac:dyDescent="0.25">
      <c r="A7" s="111" t="s">
        <v>198</v>
      </c>
      <c r="B7" s="112"/>
      <c r="C7" s="112"/>
    </row>
  </sheetData>
  <sheetProtection password="CAA1"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9247-6CED-45CF-A169-D82D38637DFA}">
  <dimension ref="A1:H20"/>
  <sheetViews>
    <sheetView zoomScaleNormal="100" workbookViewId="0">
      <selection sqref="A1:H1"/>
    </sheetView>
  </sheetViews>
  <sheetFormatPr baseColWidth="10" defaultColWidth="11.44140625" defaultRowHeight="13.8" x14ac:dyDescent="0.25"/>
  <cols>
    <col min="1" max="8" width="10.6640625" style="101" customWidth="1"/>
    <col min="9" max="256" width="11.44140625" style="101"/>
    <col min="257" max="264" width="10.6640625" style="101" customWidth="1"/>
    <col min="265" max="512" width="11.44140625" style="101"/>
    <col min="513" max="520" width="10.6640625" style="101" customWidth="1"/>
    <col min="521" max="768" width="11.44140625" style="101"/>
    <col min="769" max="776" width="10.6640625" style="101" customWidth="1"/>
    <col min="777" max="1024" width="11.44140625" style="101"/>
    <col min="1025" max="1032" width="10.6640625" style="101" customWidth="1"/>
    <col min="1033" max="1280" width="11.44140625" style="101"/>
    <col min="1281" max="1288" width="10.6640625" style="101" customWidth="1"/>
    <col min="1289" max="1536" width="11.44140625" style="101"/>
    <col min="1537" max="1544" width="10.6640625" style="101" customWidth="1"/>
    <col min="1545" max="1792" width="11.44140625" style="101"/>
    <col min="1793" max="1800" width="10.6640625" style="101" customWidth="1"/>
    <col min="1801" max="2048" width="11.44140625" style="101"/>
    <col min="2049" max="2056" width="10.6640625" style="101" customWidth="1"/>
    <col min="2057" max="2304" width="11.44140625" style="101"/>
    <col min="2305" max="2312" width="10.6640625" style="101" customWidth="1"/>
    <col min="2313" max="2560" width="11.44140625" style="101"/>
    <col min="2561" max="2568" width="10.6640625" style="101" customWidth="1"/>
    <col min="2569" max="2816" width="11.44140625" style="101"/>
    <col min="2817" max="2824" width="10.6640625" style="101" customWidth="1"/>
    <col min="2825" max="3072" width="11.44140625" style="101"/>
    <col min="3073" max="3080" width="10.6640625" style="101" customWidth="1"/>
    <col min="3081" max="3328" width="11.44140625" style="101"/>
    <col min="3329" max="3336" width="10.6640625" style="101" customWidth="1"/>
    <col min="3337" max="3584" width="11.44140625" style="101"/>
    <col min="3585" max="3592" width="10.6640625" style="101" customWidth="1"/>
    <col min="3593" max="3840" width="11.44140625" style="101"/>
    <col min="3841" max="3848" width="10.6640625" style="101" customWidth="1"/>
    <col min="3849" max="4096" width="11.44140625" style="101"/>
    <col min="4097" max="4104" width="10.6640625" style="101" customWidth="1"/>
    <col min="4105" max="4352" width="11.44140625" style="101"/>
    <col min="4353" max="4360" width="10.6640625" style="101" customWidth="1"/>
    <col min="4361" max="4608" width="11.44140625" style="101"/>
    <col min="4609" max="4616" width="10.6640625" style="101" customWidth="1"/>
    <col min="4617" max="4864" width="11.44140625" style="101"/>
    <col min="4865" max="4872" width="10.6640625" style="101" customWidth="1"/>
    <col min="4873" max="5120" width="11.44140625" style="101"/>
    <col min="5121" max="5128" width="10.6640625" style="101" customWidth="1"/>
    <col min="5129" max="5376" width="11.44140625" style="101"/>
    <col min="5377" max="5384" width="10.6640625" style="101" customWidth="1"/>
    <col min="5385" max="5632" width="11.44140625" style="101"/>
    <col min="5633" max="5640" width="10.6640625" style="101" customWidth="1"/>
    <col min="5641" max="5888" width="11.44140625" style="101"/>
    <col min="5889" max="5896" width="10.6640625" style="101" customWidth="1"/>
    <col min="5897" max="6144" width="11.44140625" style="101"/>
    <col min="6145" max="6152" width="10.6640625" style="101" customWidth="1"/>
    <col min="6153" max="6400" width="11.44140625" style="101"/>
    <col min="6401" max="6408" width="10.6640625" style="101" customWidth="1"/>
    <col min="6409" max="6656" width="11.44140625" style="101"/>
    <col min="6657" max="6664" width="10.6640625" style="101" customWidth="1"/>
    <col min="6665" max="6912" width="11.44140625" style="101"/>
    <col min="6913" max="6920" width="10.6640625" style="101" customWidth="1"/>
    <col min="6921" max="7168" width="11.44140625" style="101"/>
    <col min="7169" max="7176" width="10.6640625" style="101" customWidth="1"/>
    <col min="7177" max="7424" width="11.44140625" style="101"/>
    <col min="7425" max="7432" width="10.6640625" style="101" customWidth="1"/>
    <col min="7433" max="7680" width="11.44140625" style="101"/>
    <col min="7681" max="7688" width="10.6640625" style="101" customWidth="1"/>
    <col min="7689" max="7936" width="11.44140625" style="101"/>
    <col min="7937" max="7944" width="10.6640625" style="101" customWidth="1"/>
    <col min="7945" max="8192" width="11.44140625" style="101"/>
    <col min="8193" max="8200" width="10.6640625" style="101" customWidth="1"/>
    <col min="8201" max="8448" width="11.44140625" style="101"/>
    <col min="8449" max="8456" width="10.6640625" style="101" customWidth="1"/>
    <col min="8457" max="8704" width="11.44140625" style="101"/>
    <col min="8705" max="8712" width="10.6640625" style="101" customWidth="1"/>
    <col min="8713" max="8960" width="11.44140625" style="101"/>
    <col min="8961" max="8968" width="10.6640625" style="101" customWidth="1"/>
    <col min="8969" max="9216" width="11.44140625" style="101"/>
    <col min="9217" max="9224" width="10.6640625" style="101" customWidth="1"/>
    <col min="9225" max="9472" width="11.44140625" style="101"/>
    <col min="9473" max="9480" width="10.6640625" style="101" customWidth="1"/>
    <col min="9481" max="9728" width="11.44140625" style="101"/>
    <col min="9729" max="9736" width="10.6640625" style="101" customWidth="1"/>
    <col min="9737" max="9984" width="11.44140625" style="101"/>
    <col min="9985" max="9992" width="10.6640625" style="101" customWidth="1"/>
    <col min="9993" max="10240" width="11.44140625" style="101"/>
    <col min="10241" max="10248" width="10.6640625" style="101" customWidth="1"/>
    <col min="10249" max="10496" width="11.44140625" style="101"/>
    <col min="10497" max="10504" width="10.6640625" style="101" customWidth="1"/>
    <col min="10505" max="10752" width="11.44140625" style="101"/>
    <col min="10753" max="10760" width="10.6640625" style="101" customWidth="1"/>
    <col min="10761" max="11008" width="11.44140625" style="101"/>
    <col min="11009" max="11016" width="10.6640625" style="101" customWidth="1"/>
    <col min="11017" max="11264" width="11.44140625" style="101"/>
    <col min="11265" max="11272" width="10.6640625" style="101" customWidth="1"/>
    <col min="11273" max="11520" width="11.44140625" style="101"/>
    <col min="11521" max="11528" width="10.6640625" style="101" customWidth="1"/>
    <col min="11529" max="11776" width="11.44140625" style="101"/>
    <col min="11777" max="11784" width="10.6640625" style="101" customWidth="1"/>
    <col min="11785" max="12032" width="11.44140625" style="101"/>
    <col min="12033" max="12040" width="10.6640625" style="101" customWidth="1"/>
    <col min="12041" max="12288" width="11.44140625" style="101"/>
    <col min="12289" max="12296" width="10.6640625" style="101" customWidth="1"/>
    <col min="12297" max="12544" width="11.44140625" style="101"/>
    <col min="12545" max="12552" width="10.6640625" style="101" customWidth="1"/>
    <col min="12553" max="12800" width="11.44140625" style="101"/>
    <col min="12801" max="12808" width="10.6640625" style="101" customWidth="1"/>
    <col min="12809" max="13056" width="11.44140625" style="101"/>
    <col min="13057" max="13064" width="10.6640625" style="101" customWidth="1"/>
    <col min="13065" max="13312" width="11.44140625" style="101"/>
    <col min="13313" max="13320" width="10.6640625" style="101" customWidth="1"/>
    <col min="13321" max="13568" width="11.44140625" style="101"/>
    <col min="13569" max="13576" width="10.6640625" style="101" customWidth="1"/>
    <col min="13577" max="13824" width="11.44140625" style="101"/>
    <col min="13825" max="13832" width="10.6640625" style="101" customWidth="1"/>
    <col min="13833" max="14080" width="11.44140625" style="101"/>
    <col min="14081" max="14088" width="10.6640625" style="101" customWidth="1"/>
    <col min="14089" max="14336" width="11.44140625" style="101"/>
    <col min="14337" max="14344" width="10.6640625" style="101" customWidth="1"/>
    <col min="14345" max="14592" width="11.44140625" style="101"/>
    <col min="14593" max="14600" width="10.6640625" style="101" customWidth="1"/>
    <col min="14601" max="14848" width="11.44140625" style="101"/>
    <col min="14849" max="14856" width="10.6640625" style="101" customWidth="1"/>
    <col min="14857" max="15104" width="11.44140625" style="101"/>
    <col min="15105" max="15112" width="10.6640625" style="101" customWidth="1"/>
    <col min="15113" max="15360" width="11.44140625" style="101"/>
    <col min="15361" max="15368" width="10.6640625" style="101" customWidth="1"/>
    <col min="15369" max="15616" width="11.44140625" style="101"/>
    <col min="15617" max="15624" width="10.6640625" style="101" customWidth="1"/>
    <col min="15625" max="15872" width="11.44140625" style="101"/>
    <col min="15873" max="15880" width="10.6640625" style="101" customWidth="1"/>
    <col min="15881" max="16128" width="11.44140625" style="101"/>
    <col min="16129" max="16136" width="10.6640625" style="101" customWidth="1"/>
    <col min="16137" max="16384" width="11.44140625" style="101"/>
  </cols>
  <sheetData>
    <row r="1" spans="1:8" ht="20.100000000000001" customHeight="1" x14ac:dyDescent="0.3">
      <c r="A1" s="124" t="s">
        <v>199</v>
      </c>
      <c r="B1" s="124"/>
      <c r="C1" s="124"/>
      <c r="D1" s="124"/>
      <c r="E1" s="124"/>
      <c r="F1" s="124"/>
      <c r="G1" s="124"/>
      <c r="H1" s="124"/>
    </row>
    <row r="2" spans="1:8" ht="34.950000000000003" customHeight="1" x14ac:dyDescent="0.25">
      <c r="A2" s="123" t="s">
        <v>200</v>
      </c>
      <c r="B2" s="123"/>
      <c r="C2" s="123"/>
      <c r="D2" s="123"/>
      <c r="E2" s="123"/>
      <c r="F2" s="123"/>
      <c r="G2" s="123"/>
      <c r="H2" s="123"/>
    </row>
    <row r="3" spans="1:8" ht="34.950000000000003" customHeight="1" x14ac:dyDescent="0.25">
      <c r="A3" s="123" t="s">
        <v>201</v>
      </c>
      <c r="B3" s="123"/>
      <c r="C3" s="123"/>
      <c r="D3" s="123"/>
      <c r="E3" s="123"/>
      <c r="F3" s="123"/>
      <c r="G3" s="123"/>
      <c r="H3" s="123"/>
    </row>
    <row r="4" spans="1:8" ht="70.05" customHeight="1" x14ac:dyDescent="0.25">
      <c r="A4" s="123" t="s">
        <v>202</v>
      </c>
      <c r="B4" s="123"/>
      <c r="C4" s="123"/>
      <c r="D4" s="123"/>
      <c r="E4" s="123"/>
      <c r="F4" s="123"/>
      <c r="G4" s="123"/>
      <c r="H4" s="123"/>
    </row>
    <row r="5" spans="1:8" ht="52.95" customHeight="1" x14ac:dyDescent="0.25">
      <c r="A5" s="123" t="s">
        <v>203</v>
      </c>
      <c r="B5" s="123"/>
      <c r="C5" s="123"/>
      <c r="D5" s="123"/>
      <c r="E5" s="123"/>
      <c r="F5" s="123"/>
      <c r="G5" s="123"/>
      <c r="H5" s="123"/>
    </row>
    <row r="6" spans="1:8" ht="34.950000000000003" customHeight="1" x14ac:dyDescent="0.25">
      <c r="A6" s="123" t="s">
        <v>204</v>
      </c>
      <c r="B6" s="123"/>
      <c r="C6" s="123"/>
      <c r="D6" s="123"/>
      <c r="E6" s="123"/>
      <c r="F6" s="123"/>
      <c r="G6" s="123"/>
      <c r="H6" s="123"/>
    </row>
    <row r="7" spans="1:8" ht="88.05" customHeight="1" x14ac:dyDescent="0.25">
      <c r="A7" s="123" t="s">
        <v>205</v>
      </c>
      <c r="B7" s="123"/>
      <c r="C7" s="123"/>
      <c r="D7" s="123"/>
      <c r="E7" s="123"/>
      <c r="F7" s="123"/>
      <c r="G7" s="123"/>
      <c r="H7" s="123"/>
    </row>
    <row r="8" spans="1:8" ht="88.05" customHeight="1" x14ac:dyDescent="0.25">
      <c r="A8" s="123" t="s">
        <v>206</v>
      </c>
      <c r="B8" s="123"/>
      <c r="C8" s="123"/>
      <c r="D8" s="123"/>
      <c r="E8" s="123"/>
      <c r="F8" s="123"/>
      <c r="G8" s="123"/>
      <c r="H8" s="123"/>
    </row>
    <row r="9" spans="1:8" ht="70.05" customHeight="1" x14ac:dyDescent="0.25">
      <c r="A9" s="123" t="s">
        <v>207</v>
      </c>
      <c r="B9" s="123"/>
      <c r="C9" s="123"/>
      <c r="D9" s="123"/>
      <c r="E9" s="123"/>
      <c r="F9" s="123"/>
      <c r="G9" s="123"/>
      <c r="H9" s="123"/>
    </row>
    <row r="10" spans="1:8" ht="52.95" customHeight="1" x14ac:dyDescent="0.25">
      <c r="A10" s="123" t="s">
        <v>208</v>
      </c>
      <c r="B10" s="123"/>
      <c r="C10" s="123"/>
      <c r="D10" s="123"/>
      <c r="E10" s="123"/>
      <c r="F10" s="123"/>
      <c r="G10" s="123"/>
      <c r="H10" s="123"/>
    </row>
    <row r="11" spans="1:8" ht="70.05" customHeight="1" x14ac:dyDescent="0.25">
      <c r="A11" s="123" t="s">
        <v>209</v>
      </c>
      <c r="B11" s="123"/>
      <c r="C11" s="123"/>
      <c r="D11" s="123"/>
      <c r="E11" s="123"/>
      <c r="F11" s="123"/>
      <c r="G11" s="123"/>
      <c r="H11" s="123"/>
    </row>
    <row r="12" spans="1:8" ht="34.950000000000003" customHeight="1" x14ac:dyDescent="0.25">
      <c r="A12" s="123" t="s">
        <v>210</v>
      </c>
      <c r="B12" s="123"/>
      <c r="C12" s="123"/>
      <c r="D12" s="123"/>
      <c r="E12" s="123"/>
      <c r="F12" s="123"/>
      <c r="G12" s="123"/>
      <c r="H12" s="123"/>
    </row>
    <row r="13" spans="1:8" ht="97.05" customHeight="1" x14ac:dyDescent="0.25">
      <c r="A13" s="123" t="s">
        <v>211</v>
      </c>
      <c r="B13" s="123"/>
      <c r="C13" s="123"/>
      <c r="D13" s="123"/>
      <c r="E13" s="123"/>
      <c r="F13" s="123"/>
      <c r="G13" s="123"/>
      <c r="H13" s="123"/>
    </row>
    <row r="14" spans="1:8" ht="97.05" customHeight="1" x14ac:dyDescent="0.25">
      <c r="A14" s="123" t="s">
        <v>212</v>
      </c>
      <c r="B14" s="123"/>
      <c r="C14" s="123"/>
      <c r="D14" s="123"/>
      <c r="E14" s="123"/>
      <c r="F14" s="123"/>
      <c r="G14" s="123"/>
      <c r="H14" s="123"/>
    </row>
    <row r="15" spans="1:8" ht="20.100000000000001" customHeight="1" x14ac:dyDescent="0.25">
      <c r="A15" s="123" t="s">
        <v>213</v>
      </c>
      <c r="B15" s="123"/>
      <c r="C15" s="123"/>
      <c r="D15" s="123"/>
      <c r="E15" s="123"/>
      <c r="F15" s="123"/>
      <c r="G15" s="123"/>
      <c r="H15" s="123"/>
    </row>
    <row r="16" spans="1:8" x14ac:dyDescent="0.25">
      <c r="A16" s="123"/>
      <c r="B16" s="123"/>
      <c r="C16" s="123"/>
      <c r="D16" s="123"/>
      <c r="E16" s="123"/>
      <c r="F16" s="123"/>
      <c r="G16" s="123"/>
      <c r="H16" s="123"/>
    </row>
    <row r="17" spans="1:8" x14ac:dyDescent="0.25">
      <c r="A17" s="123"/>
      <c r="B17" s="123"/>
      <c r="C17" s="123"/>
      <c r="D17" s="123"/>
      <c r="E17" s="123"/>
      <c r="F17" s="123"/>
      <c r="G17" s="123"/>
      <c r="H17" s="123"/>
    </row>
    <row r="18" spans="1:8" x14ac:dyDescent="0.25">
      <c r="A18" s="123"/>
      <c r="B18" s="123"/>
      <c r="C18" s="123"/>
      <c r="D18" s="123"/>
      <c r="E18" s="123"/>
      <c r="F18" s="123"/>
      <c r="G18" s="123"/>
      <c r="H18" s="123"/>
    </row>
    <row r="19" spans="1:8" x14ac:dyDescent="0.25">
      <c r="A19" s="123"/>
      <c r="B19" s="123"/>
      <c r="C19" s="123"/>
      <c r="D19" s="123"/>
      <c r="E19" s="123"/>
      <c r="F19" s="123"/>
      <c r="G19" s="123"/>
      <c r="H19" s="123"/>
    </row>
    <row r="20" spans="1:8" x14ac:dyDescent="0.25">
      <c r="A20" s="123"/>
      <c r="B20" s="123"/>
      <c r="C20" s="123"/>
      <c r="D20" s="123"/>
      <c r="E20" s="123"/>
      <c r="F20" s="123"/>
      <c r="G20" s="123"/>
      <c r="H20" s="123"/>
    </row>
  </sheetData>
  <sheetProtection password="CAA1" sheet="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G19"/>
  <sheetViews>
    <sheetView tabSelected="1" workbookViewId="0">
      <selection activeCell="O10" sqref="O10"/>
    </sheetView>
  </sheetViews>
  <sheetFormatPr baseColWidth="10" defaultColWidth="11.44140625" defaultRowHeight="13.8" x14ac:dyDescent="0.25"/>
  <cols>
    <col min="1" max="1" width="25.109375" style="37" bestFit="1" customWidth="1"/>
    <col min="2" max="2" width="39" style="37" customWidth="1"/>
    <col min="3" max="16384" width="11.44140625" style="37"/>
  </cols>
  <sheetData>
    <row r="1" spans="1:7" ht="20.100000000000001" customHeight="1" x14ac:dyDescent="0.25">
      <c r="A1" s="36" t="s">
        <v>63</v>
      </c>
      <c r="C1" s="38" t="s">
        <v>64</v>
      </c>
    </row>
    <row r="2" spans="1:7" ht="20.100000000000001" customHeight="1" x14ac:dyDescent="0.25">
      <c r="A2" s="37" t="s">
        <v>65</v>
      </c>
      <c r="B2" s="39"/>
      <c r="C2" s="37" t="s">
        <v>65</v>
      </c>
    </row>
    <row r="3" spans="1:7" ht="20.100000000000001" customHeight="1" x14ac:dyDescent="0.25">
      <c r="A3" s="37" t="s">
        <v>66</v>
      </c>
      <c r="B3" s="73"/>
      <c r="C3" s="37" t="s">
        <v>67</v>
      </c>
    </row>
    <row r="4" spans="1:7" ht="20.100000000000001" customHeight="1" x14ac:dyDescent="0.25">
      <c r="A4" s="37" t="s">
        <v>68</v>
      </c>
      <c r="B4" s="39"/>
      <c r="C4" s="37" t="s">
        <v>69</v>
      </c>
    </row>
    <row r="5" spans="1:7" ht="20.100000000000001" customHeight="1" x14ac:dyDescent="0.25"/>
    <row r="6" spans="1:7" ht="45" customHeight="1" x14ac:dyDescent="0.25">
      <c r="A6" s="128" t="s">
        <v>237</v>
      </c>
      <c r="B6" s="129"/>
      <c r="C6" s="129"/>
      <c r="D6" s="129"/>
      <c r="E6" s="129"/>
      <c r="F6" s="129"/>
      <c r="G6" s="129"/>
    </row>
    <row r="7" spans="1:7" ht="15" customHeight="1" x14ac:dyDescent="0.25">
      <c r="A7" s="102"/>
      <c r="B7" s="102"/>
      <c r="C7" s="102"/>
      <c r="D7" s="102"/>
      <c r="E7" s="102"/>
      <c r="F7" s="102"/>
      <c r="G7" s="102"/>
    </row>
    <row r="8" spans="1:7" ht="45" customHeight="1" x14ac:dyDescent="0.25">
      <c r="A8" s="128" t="s">
        <v>238</v>
      </c>
      <c r="B8" s="129"/>
      <c r="C8" s="129"/>
      <c r="D8" s="129"/>
      <c r="E8" s="129"/>
      <c r="F8" s="129"/>
      <c r="G8" s="129"/>
    </row>
    <row r="9" spans="1:7" ht="20.100000000000001" customHeight="1" x14ac:dyDescent="0.25">
      <c r="A9" s="40"/>
    </row>
    <row r="10" spans="1:7" ht="45" customHeight="1" x14ac:dyDescent="0.25">
      <c r="A10" s="125" t="s">
        <v>239</v>
      </c>
      <c r="B10" s="125"/>
      <c r="C10" s="125"/>
      <c r="D10" s="125"/>
      <c r="E10" s="125"/>
      <c r="F10" s="125"/>
      <c r="G10" s="125"/>
    </row>
    <row r="11" spans="1:7" ht="45" customHeight="1" x14ac:dyDescent="0.25">
      <c r="A11" s="125" t="s">
        <v>240</v>
      </c>
      <c r="B11" s="126"/>
      <c r="C11" s="126"/>
      <c r="D11" s="126"/>
      <c r="E11" s="126"/>
      <c r="F11" s="126"/>
      <c r="G11" s="126"/>
    </row>
    <row r="12" spans="1:7" ht="45" customHeight="1" x14ac:dyDescent="0.25">
      <c r="A12" s="125" t="s">
        <v>108</v>
      </c>
      <c r="B12" s="125"/>
      <c r="C12" s="126" t="s">
        <v>109</v>
      </c>
      <c r="D12" s="126"/>
      <c r="E12" s="126"/>
      <c r="F12" s="126"/>
      <c r="G12" s="103"/>
    </row>
    <row r="13" spans="1:7" ht="45" customHeight="1" x14ac:dyDescent="0.25">
      <c r="A13" s="70"/>
      <c r="B13" s="70"/>
      <c r="C13" s="71"/>
      <c r="D13" s="71"/>
      <c r="E13" s="71"/>
      <c r="F13" s="71"/>
      <c r="G13" s="71"/>
    </row>
    <row r="15" spans="1:7" x14ac:dyDescent="0.25">
      <c r="A15" s="37" t="s">
        <v>70</v>
      </c>
      <c r="B15" s="73"/>
      <c r="C15" s="127" t="s">
        <v>85</v>
      </c>
      <c r="D15" s="127"/>
      <c r="E15" s="127"/>
    </row>
    <row r="16" spans="1:7" x14ac:dyDescent="0.25">
      <c r="A16" s="37" t="s">
        <v>71</v>
      </c>
      <c r="B16" s="40" t="str">
        <f>IF(ISBLANK(B15),"",IF(B3=B15,"Kontrolle erfolgreich - check ok","FEHLER - ERROR"))</f>
        <v/>
      </c>
      <c r="C16" s="37" t="s">
        <v>86</v>
      </c>
    </row>
    <row r="17" spans="2:2" x14ac:dyDescent="0.25">
      <c r="B17" s="40" t="str">
        <f>IF(ISBLANK(B15),"",IF(ISERROR(FIND("@",B15,1)),"keine gültige eMail-Adresse",IF((VALUE(FIND("@",B15,1))&gt;1),"","keine gültige eMail-Adresse!")))</f>
        <v/>
      </c>
    </row>
    <row r="18" spans="2:2" x14ac:dyDescent="0.25">
      <c r="B18" s="40" t="str">
        <f>IF(ISBLANK(B15),"",IF(ISERROR(FIND("@",B15,1)),"no valid eMail-adress",IF((VALUE(FIND("@",B15,1))&gt;1),"","no valid eMail-address!")))</f>
        <v/>
      </c>
    </row>
    <row r="19" spans="2:2" x14ac:dyDescent="0.25">
      <c r="B19" s="37" t="str">
        <f>IF(ISBLANK(B15),"",IF(ISERROR(FIND("; ",B15,1)),"",IF((VALUE(FIND("; ",B15,1))&gt;8),"","Achtung - die zweite eMail-Adresse wurde nicht korrekt eingegeben")))</f>
        <v/>
      </c>
    </row>
  </sheetData>
  <sheetProtection algorithmName="SHA-512" hashValue="SoOItz97mOJmCOpBq9sptqRAaLUhu3kqldkONTsgwAKe5/Mbijh9i3YCA0IBNisfLNVK+3xUOwhATEkRy498tg==" saltValue="kSyVgRrAeHKBOgZiP6S3q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G19"/>
  <sheetViews>
    <sheetView workbookViewId="0">
      <selection activeCell="B11" sqref="B11"/>
    </sheetView>
  </sheetViews>
  <sheetFormatPr baseColWidth="10" defaultRowHeight="13.8" x14ac:dyDescent="0.25"/>
  <cols>
    <col min="1" max="1" width="39.44140625" bestFit="1" customWidth="1"/>
    <col min="2" max="2" width="33.109375" bestFit="1" customWidth="1"/>
  </cols>
  <sheetData>
    <row r="1" spans="1:7" x14ac:dyDescent="0.25">
      <c r="A1" t="s">
        <v>12</v>
      </c>
      <c r="B1" s="3" t="str">
        <f>IF(ISNUMBER(VALUE(Ergebnisse!G1)),IF(VALUE(Ergebnisse!G1)&gt;0,VALUE(Ergebnisse!G1),""),"")</f>
        <v/>
      </c>
      <c r="D1" t="s">
        <v>19</v>
      </c>
    </row>
    <row r="2" spans="1:7" x14ac:dyDescent="0.25">
      <c r="A2" t="s">
        <v>4</v>
      </c>
      <c r="B2" s="3" t="str">
        <f>IF(ISNUMBER(VALUE(Ergebnisse!G2)),IF(VALUE(Ergebnisse!G2)&gt;0,VALUE(Ergebnisse!G2),""),"")</f>
        <v/>
      </c>
    </row>
    <row r="3" spans="1:7" x14ac:dyDescent="0.25">
      <c r="A3" t="s">
        <v>13</v>
      </c>
      <c r="B3" s="75" t="s">
        <v>110</v>
      </c>
      <c r="D3" t="s">
        <v>18</v>
      </c>
    </row>
    <row r="4" spans="1:7" x14ac:dyDescent="0.25">
      <c r="A4" t="s">
        <v>14</v>
      </c>
      <c r="B4" s="3">
        <f>YEAR(Ergebnisse!B5)</f>
        <v>2022</v>
      </c>
      <c r="D4" s="4">
        <v>2</v>
      </c>
    </row>
    <row r="5" spans="1:7" x14ac:dyDescent="0.25">
      <c r="A5" t="s">
        <v>15</v>
      </c>
      <c r="B5" s="3" t="str">
        <f>D8</f>
        <v>N</v>
      </c>
      <c r="D5" t="str">
        <f>IF(D4=2,"N","J")</f>
        <v>N</v>
      </c>
      <c r="F5">
        <v>1</v>
      </c>
      <c r="G5" s="49" t="s">
        <v>81</v>
      </c>
    </row>
    <row r="6" spans="1:7" x14ac:dyDescent="0.25">
      <c r="A6" t="s">
        <v>34</v>
      </c>
      <c r="B6" s="3">
        <f>Ergebnisse!G3</f>
        <v>1</v>
      </c>
      <c r="F6">
        <v>2</v>
      </c>
      <c r="G6" s="49" t="s">
        <v>82</v>
      </c>
    </row>
    <row r="7" spans="1:7" x14ac:dyDescent="0.25">
      <c r="A7" t="s">
        <v>72</v>
      </c>
      <c r="B7" s="41">
        <f>Ergebnisse!B5</f>
        <v>44717</v>
      </c>
    </row>
    <row r="8" spans="1:7" x14ac:dyDescent="0.25">
      <c r="A8" t="s">
        <v>16</v>
      </c>
      <c r="B8" s="3">
        <v>7</v>
      </c>
      <c r="D8" t="str">
        <f>LEFT(D5,1)</f>
        <v>N</v>
      </c>
    </row>
    <row r="9" spans="1:7" x14ac:dyDescent="0.25">
      <c r="A9" t="s">
        <v>17</v>
      </c>
      <c r="B9" s="3">
        <v>2</v>
      </c>
    </row>
    <row r="10" spans="1:7" x14ac:dyDescent="0.25">
      <c r="A10" t="s">
        <v>241</v>
      </c>
      <c r="B10" s="104">
        <f>Kontakt!B2</f>
        <v>0</v>
      </c>
    </row>
    <row r="11" spans="1:7" x14ac:dyDescent="0.25">
      <c r="A11" t="s">
        <v>242</v>
      </c>
      <c r="B11" s="105">
        <f>IF(Kontakt!B3=Kontakt!B15,Kontakt!B3,0)</f>
        <v>0</v>
      </c>
    </row>
    <row r="12" spans="1:7" x14ac:dyDescent="0.25">
      <c r="A12" s="49" t="s">
        <v>243</v>
      </c>
      <c r="B12" s="105">
        <v>1</v>
      </c>
    </row>
    <row r="13" spans="1:7" x14ac:dyDescent="0.25">
      <c r="A13" t="s">
        <v>21</v>
      </c>
      <c r="B13" s="2" t="str">
        <f>Ergebnisse!A19</f>
        <v>Relative Dichte 20 °C/20 °C</v>
      </c>
      <c r="C13" s="2" t="str">
        <f>Ergebnisse!B19</f>
        <v>ohne</v>
      </c>
    </row>
    <row r="14" spans="1:7" x14ac:dyDescent="0.25">
      <c r="A14" t="s">
        <v>22</v>
      </c>
      <c r="B14" s="2" t="str">
        <f>Ergebnisse!A20</f>
        <v>Alkohol</v>
      </c>
      <c r="C14" s="2" t="str">
        <f>Ergebnisse!B20</f>
        <v>% vol</v>
      </c>
    </row>
    <row r="15" spans="1:7" x14ac:dyDescent="0.25">
      <c r="A15" t="s">
        <v>23</v>
      </c>
      <c r="B15" s="2" t="str">
        <f>Ergebnisse!A21</f>
        <v>Extrakt</v>
      </c>
      <c r="C15" s="2" t="str">
        <f>Ergebnisse!B21</f>
        <v>g/l Probe</v>
      </c>
    </row>
    <row r="16" spans="1:7" x14ac:dyDescent="0.25">
      <c r="A16" t="s">
        <v>25</v>
      </c>
      <c r="B16" s="2" t="str">
        <f>Ergebnisse!A22</f>
        <v>Saccharose (wasserfrei)</v>
      </c>
      <c r="C16" s="2" t="str">
        <f>Ergebnisse!B22</f>
        <v>g/l Probe</v>
      </c>
    </row>
    <row r="17" spans="1:3" x14ac:dyDescent="0.25">
      <c r="A17" t="s">
        <v>26</v>
      </c>
      <c r="B17" s="2" t="str">
        <f>Ergebnisse!A23</f>
        <v>Cholesterin</v>
      </c>
      <c r="C17" s="2" t="str">
        <f>Ergebnisse!B23</f>
        <v>mg/100 g Probe</v>
      </c>
    </row>
    <row r="18" spans="1:3" x14ac:dyDescent="0.25">
      <c r="A18" t="s">
        <v>27</v>
      </c>
      <c r="B18" s="2" t="str">
        <f>Ergebnisse!A24</f>
        <v>Gesamtsterine (enzymatisch)</v>
      </c>
      <c r="C18" s="2" t="str">
        <f>Ergebnisse!B24</f>
        <v>mg/100 g Probe</v>
      </c>
    </row>
    <row r="19" spans="1:3" x14ac:dyDescent="0.25">
      <c r="A19" t="s">
        <v>28</v>
      </c>
      <c r="B19" s="2" t="str">
        <f>Ergebnisse!A25</f>
        <v>Eigelb-Gehalt</v>
      </c>
      <c r="C19" s="2" t="str">
        <f>Ergebnisse!B25</f>
        <v>g/l Probe</v>
      </c>
    </row>
  </sheetData>
  <sheetProtection algorithmName="SHA-512" hashValue="kPFx65Atod8xePKcsWe8X5EJhg/uGg3XaR15KGowKvzdbJRaoGm43w4eUGcOMldzt+0lg3NX6WrUGIoVEdd3Yg==" saltValue="+wcaon7uRCES7zxh1U+hg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J45"/>
  <sheetViews>
    <sheetView workbookViewId="0">
      <selection activeCell="G3" sqref="G3"/>
    </sheetView>
  </sheetViews>
  <sheetFormatPr baseColWidth="10" defaultColWidth="11.44140625" defaultRowHeight="13.8" x14ac:dyDescent="0.25"/>
  <cols>
    <col min="1" max="1" width="29.6640625" style="9" customWidth="1"/>
    <col min="2" max="2" width="15.6640625" style="9" customWidth="1"/>
    <col min="3" max="7" width="13.6640625" style="9" customWidth="1"/>
    <col min="8" max="8" width="9.6640625" style="9" customWidth="1"/>
    <col min="9" max="9" width="8.6640625" style="31" customWidth="1"/>
    <col min="10" max="10" width="11.6640625" style="9" customWidth="1"/>
    <col min="11" max="16384" width="11.44140625" style="9"/>
  </cols>
  <sheetData>
    <row r="1" spans="1:9" ht="21.9" customHeight="1" x14ac:dyDescent="0.4">
      <c r="A1" s="5" t="s">
        <v>0</v>
      </c>
      <c r="B1" s="6"/>
      <c r="E1" s="7" t="s">
        <v>3</v>
      </c>
      <c r="F1" s="8"/>
      <c r="G1" s="91" t="s">
        <v>244</v>
      </c>
    </row>
    <row r="2" spans="1:9" ht="21.9" customHeight="1" x14ac:dyDescent="0.4">
      <c r="A2" s="5" t="s">
        <v>111</v>
      </c>
      <c r="B2" s="6"/>
      <c r="E2" s="7" t="s">
        <v>4</v>
      </c>
      <c r="F2" s="8"/>
      <c r="G2" s="91" t="s">
        <v>244</v>
      </c>
    </row>
    <row r="3" spans="1:9" ht="21.9" customHeight="1" x14ac:dyDescent="0.4">
      <c r="A3" s="5"/>
      <c r="B3" s="6"/>
      <c r="E3" s="42" t="s">
        <v>73</v>
      </c>
      <c r="G3" s="43">
        <v>1</v>
      </c>
    </row>
    <row r="4" spans="1:9" ht="21.9" customHeight="1" x14ac:dyDescent="0.35">
      <c r="A4" s="7" t="s">
        <v>11</v>
      </c>
      <c r="B4" s="132" t="s">
        <v>5</v>
      </c>
      <c r="C4" s="132"/>
      <c r="E4" s="44" t="str">
        <f>IF(OR(ISBLANK(G1),G1="?"),"",IF(ISNUMBER(VALUE(G1)),"","Bitte nur Ziffern eingeben (numbers only)"))</f>
        <v/>
      </c>
      <c r="G4" s="9" t="s">
        <v>245</v>
      </c>
      <c r="H4" s="10"/>
    </row>
    <row r="5" spans="1:9" ht="21.9" customHeight="1" x14ac:dyDescent="0.35">
      <c r="A5" s="10" t="s">
        <v>24</v>
      </c>
      <c r="B5" s="106">
        <v>44717</v>
      </c>
      <c r="E5" s="44" t="str">
        <f>IF(OR(ISBLANK(G2),G2="?"),"",IF(ISNUMBER(VALUE(G2)),"","Bitte nur Ziffern eingeben (numbers only)"))</f>
        <v/>
      </c>
      <c r="F5" s="14"/>
      <c r="H5" s="10"/>
    </row>
    <row r="6" spans="1:9" ht="39.9" customHeight="1" x14ac:dyDescent="0.25">
      <c r="A6" s="133" t="s">
        <v>75</v>
      </c>
      <c r="B6" s="133"/>
      <c r="C6" s="133"/>
      <c r="D6" s="133"/>
      <c r="E6" s="133"/>
      <c r="F6" s="133"/>
      <c r="G6" s="133"/>
      <c r="H6" s="133"/>
    </row>
    <row r="7" spans="1:9" ht="39.9" customHeight="1" x14ac:dyDescent="0.25">
      <c r="A7" s="133" t="s">
        <v>78</v>
      </c>
      <c r="B7" s="133"/>
      <c r="C7" s="133"/>
      <c r="D7" s="133"/>
      <c r="E7" s="133"/>
      <c r="F7" s="133"/>
      <c r="G7" s="133"/>
      <c r="H7" s="133"/>
    </row>
    <row r="8" spans="1:9" ht="53.4" customHeight="1" x14ac:dyDescent="0.25">
      <c r="A8" s="133" t="s">
        <v>79</v>
      </c>
      <c r="B8" s="133"/>
      <c r="C8" s="133"/>
      <c r="D8" s="133"/>
      <c r="E8" s="133"/>
      <c r="F8" s="133"/>
      <c r="G8" s="133"/>
      <c r="H8" s="133"/>
    </row>
    <row r="9" spans="1:9" ht="39.9" customHeight="1" x14ac:dyDescent="0.25">
      <c r="A9" s="133" t="s">
        <v>155</v>
      </c>
      <c r="B9" s="133"/>
      <c r="C9" s="133"/>
      <c r="D9" s="133"/>
      <c r="E9" s="133"/>
      <c r="F9" s="133"/>
      <c r="G9" s="133"/>
      <c r="H9" s="133"/>
    </row>
    <row r="10" spans="1:9" ht="39.9" customHeight="1" x14ac:dyDescent="0.25">
      <c r="A10" s="133" t="s">
        <v>76</v>
      </c>
      <c r="B10" s="133"/>
      <c r="C10" s="133"/>
      <c r="D10" s="133"/>
      <c r="E10" s="133"/>
      <c r="F10" s="133"/>
      <c r="G10" s="133"/>
      <c r="H10" s="133"/>
    </row>
    <row r="11" spans="1:9" ht="39.9" customHeight="1" x14ac:dyDescent="0.25">
      <c r="A11" s="133" t="s">
        <v>80</v>
      </c>
      <c r="B11" s="133"/>
      <c r="C11" s="133"/>
      <c r="D11" s="133"/>
      <c r="E11" s="133"/>
      <c r="F11" s="133"/>
      <c r="G11" s="133"/>
      <c r="H11" s="133"/>
    </row>
    <row r="12" spans="1:9" ht="30.15" customHeight="1" x14ac:dyDescent="0.25">
      <c r="A12" s="13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35"/>
      <c r="C12" s="135"/>
      <c r="D12" s="135"/>
      <c r="E12" s="135"/>
      <c r="F12" s="135"/>
      <c r="G12" s="135"/>
      <c r="H12" s="135"/>
    </row>
    <row r="13" spans="1:9" ht="30.15" customHeight="1" x14ac:dyDescent="0.25">
      <c r="A13" s="135" t="str">
        <f>IF(OR(OR(G2="?",ISBLANK(G2)),OR(G3="?",ISBLANK(G3))),"Nur wenn diese beiden Felder korrekt ausgefüllt sind, kann der Absender dieser Tabelle identifiziert werden.","")</f>
        <v>Nur wenn diese beiden Felder korrekt ausgefüllt sind, kann der Absender dieser Tabelle identifiziert werden.</v>
      </c>
      <c r="B13" s="135"/>
      <c r="C13" s="135"/>
      <c r="D13" s="135"/>
      <c r="E13" s="135"/>
      <c r="F13" s="135"/>
      <c r="G13" s="135"/>
      <c r="H13" s="135"/>
    </row>
    <row r="14" spans="1:9" s="16" customFormat="1" ht="39.9" customHeight="1" x14ac:dyDescent="0.35">
      <c r="A14" s="134" t="s">
        <v>77</v>
      </c>
      <c r="B14" s="134"/>
      <c r="C14" s="134"/>
      <c r="D14" s="134"/>
      <c r="E14" s="134"/>
      <c r="F14" s="134"/>
      <c r="G14" s="48"/>
      <c r="H14" s="7"/>
      <c r="I14" s="31"/>
    </row>
    <row r="15" spans="1:9" s="16" customFormat="1" ht="39.9" hidden="1" customHeight="1" x14ac:dyDescent="0.35">
      <c r="A15" s="74"/>
      <c r="B15" s="74"/>
      <c r="C15" s="74"/>
      <c r="D15" s="74"/>
      <c r="E15" s="74"/>
      <c r="F15" s="74"/>
      <c r="G15" s="48"/>
      <c r="H15" s="7"/>
      <c r="I15" s="31"/>
    </row>
    <row r="16" spans="1:9" s="16" customFormat="1" ht="9.9" customHeight="1" x14ac:dyDescent="0.25">
      <c r="A16" s="15"/>
      <c r="I16" s="32"/>
    </row>
    <row r="17" spans="1:10" s="16" customFormat="1" ht="25.05" customHeight="1" x14ac:dyDescent="0.3">
      <c r="A17" s="130" t="s">
        <v>125</v>
      </c>
      <c r="B17" s="130"/>
      <c r="C17" s="130"/>
      <c r="D17" s="130"/>
      <c r="E17" s="130"/>
      <c r="F17" s="130"/>
      <c r="G17" s="130"/>
      <c r="I17" s="32"/>
    </row>
    <row r="18" spans="1:10" ht="39.9" customHeight="1" x14ac:dyDescent="0.3">
      <c r="A18" s="33" t="s">
        <v>1</v>
      </c>
      <c r="B18" s="33" t="s">
        <v>2</v>
      </c>
      <c r="C18" s="45" t="s">
        <v>74</v>
      </c>
      <c r="D18" s="46" t="s">
        <v>7</v>
      </c>
      <c r="E18" s="46" t="s">
        <v>8</v>
      </c>
      <c r="F18" s="46" t="s">
        <v>9</v>
      </c>
      <c r="G18" s="64"/>
      <c r="H18" s="72"/>
      <c r="I18" s="11"/>
    </row>
    <row r="19" spans="1:10" ht="38.1" customHeight="1" x14ac:dyDescent="0.3">
      <c r="A19" s="28" t="str">
        <f>Dichte!A1</f>
        <v>Relative Dichte 20 °C/20 °C</v>
      </c>
      <c r="B19" s="28" t="s">
        <v>90</v>
      </c>
      <c r="C19" s="47">
        <v>6</v>
      </c>
      <c r="D19" s="89"/>
      <c r="E19" s="89"/>
      <c r="F19" s="47">
        <f>Dichte!$B$1</f>
        <v>18</v>
      </c>
      <c r="G19" s="33"/>
      <c r="H19" s="63">
        <f>Dichte!$C$1</f>
        <v>17</v>
      </c>
      <c r="I19" s="12"/>
    </row>
    <row r="20" spans="1:10" ht="38.1" customHeight="1" x14ac:dyDescent="0.3">
      <c r="A20" s="28" t="str">
        <f>Alkohol!A1</f>
        <v>Alkohol</v>
      </c>
      <c r="B20" s="28" t="s">
        <v>37</v>
      </c>
      <c r="C20" s="47">
        <v>4</v>
      </c>
      <c r="D20" s="89"/>
      <c r="E20" s="89"/>
      <c r="F20" s="47">
        <f>Alkohol!$B$1</f>
        <v>23</v>
      </c>
      <c r="G20" s="33"/>
      <c r="H20" s="63">
        <f>Alkohol!$C$1</f>
        <v>22</v>
      </c>
      <c r="I20" s="12"/>
      <c r="J20" s="12"/>
    </row>
    <row r="21" spans="1:10" ht="38.1" customHeight="1" x14ac:dyDescent="0.3">
      <c r="A21" s="64" t="s">
        <v>87</v>
      </c>
      <c r="B21" s="64" t="s">
        <v>89</v>
      </c>
      <c r="C21" s="65">
        <v>4</v>
      </c>
      <c r="D21" s="90"/>
      <c r="E21" s="90"/>
      <c r="F21" s="47">
        <f>Extrakt!$B$1</f>
        <v>15</v>
      </c>
      <c r="G21" s="33"/>
      <c r="H21" s="63">
        <f>Extrakt!$C$1</f>
        <v>14</v>
      </c>
      <c r="J21" s="12"/>
    </row>
    <row r="22" spans="1:10" ht="38.1" customHeight="1" x14ac:dyDescent="0.3">
      <c r="A22" s="61" t="s">
        <v>88</v>
      </c>
      <c r="B22" s="64" t="s">
        <v>89</v>
      </c>
      <c r="C22" s="65">
        <v>4</v>
      </c>
      <c r="D22" s="90"/>
      <c r="E22" s="90"/>
      <c r="F22" s="47">
        <f>'Sac-Glu-Fru'!$B$1</f>
        <v>30</v>
      </c>
      <c r="G22" s="33"/>
      <c r="H22" s="63">
        <f>'Sac-Glu-Fru'!$C$1</f>
        <v>29</v>
      </c>
      <c r="I22" s="62"/>
      <c r="J22" s="12"/>
    </row>
    <row r="23" spans="1:10" ht="38.1" customHeight="1" x14ac:dyDescent="0.3">
      <c r="A23" s="61" t="s">
        <v>136</v>
      </c>
      <c r="B23" s="33" t="s">
        <v>139</v>
      </c>
      <c r="C23" s="65">
        <v>3</v>
      </c>
      <c r="D23" s="89"/>
      <c r="E23" s="89"/>
      <c r="F23" s="47">
        <f>Cholesterin!B1</f>
        <v>17</v>
      </c>
      <c r="G23" s="33"/>
      <c r="H23" s="63">
        <f>Cholesterin!$C$1</f>
        <v>16</v>
      </c>
      <c r="I23" s="12"/>
      <c r="J23" s="12"/>
    </row>
    <row r="24" spans="1:10" ht="38.1" customHeight="1" x14ac:dyDescent="0.3">
      <c r="A24" s="61" t="s">
        <v>137</v>
      </c>
      <c r="B24" s="33" t="s">
        <v>139</v>
      </c>
      <c r="C24" s="65">
        <v>3</v>
      </c>
      <c r="D24" s="89"/>
      <c r="E24" s="89"/>
      <c r="F24" s="47">
        <f>Gesamtsterine!$B$1</f>
        <v>3</v>
      </c>
      <c r="G24" s="33"/>
      <c r="H24" s="63">
        <f>Gesamtsterine!$C$1</f>
        <v>2</v>
      </c>
      <c r="I24" s="12"/>
      <c r="J24" s="12"/>
    </row>
    <row r="25" spans="1:10" ht="38.1" customHeight="1" x14ac:dyDescent="0.3">
      <c r="A25" s="54" t="s">
        <v>138</v>
      </c>
      <c r="B25" s="33" t="s">
        <v>89</v>
      </c>
      <c r="C25" s="47">
        <v>3</v>
      </c>
      <c r="D25" s="89"/>
      <c r="E25" s="89"/>
      <c r="F25" s="47">
        <f>Eigelbgehalt!$B$1</f>
        <v>3</v>
      </c>
      <c r="G25" s="33"/>
      <c r="H25" s="63">
        <f>Eigelbgehalt!$C$1</f>
        <v>2</v>
      </c>
      <c r="I25" s="12"/>
      <c r="J25" s="12"/>
    </row>
    <row r="26" spans="1:10" ht="38.1" hidden="1" customHeight="1" x14ac:dyDescent="0.3">
      <c r="A26" s="130"/>
      <c r="B26" s="130"/>
      <c r="C26" s="130"/>
      <c r="D26" s="130"/>
      <c r="E26" s="130"/>
      <c r="F26" s="130"/>
      <c r="G26" s="130"/>
      <c r="H26" s="62"/>
      <c r="I26" s="12"/>
      <c r="J26" s="12"/>
    </row>
    <row r="27" spans="1:10" ht="38.1" hidden="1" customHeight="1" x14ac:dyDescent="0.3">
      <c r="A27" s="130"/>
      <c r="B27" s="130"/>
      <c r="C27" s="130"/>
      <c r="D27" s="130"/>
      <c r="E27" s="130"/>
      <c r="F27" s="130"/>
      <c r="G27" s="130"/>
      <c r="H27" s="62"/>
      <c r="I27" s="12"/>
      <c r="J27" s="12"/>
    </row>
    <row r="28" spans="1:10" ht="38.1" hidden="1" customHeight="1" x14ac:dyDescent="0.3">
      <c r="A28" s="130"/>
      <c r="B28" s="130"/>
      <c r="C28" s="130"/>
      <c r="D28" s="130"/>
      <c r="E28" s="130"/>
      <c r="F28" s="130"/>
      <c r="G28" s="130"/>
      <c r="H28" s="62"/>
      <c r="I28" s="12"/>
      <c r="J28" s="12"/>
    </row>
    <row r="29" spans="1:10" ht="9.9" customHeight="1" x14ac:dyDescent="0.3">
      <c r="A29" s="130"/>
      <c r="B29" s="130"/>
      <c r="C29" s="130"/>
      <c r="D29" s="130"/>
      <c r="E29" s="130"/>
      <c r="F29" s="130"/>
      <c r="G29" s="130"/>
      <c r="H29" s="18"/>
      <c r="I29" s="12"/>
      <c r="J29" s="12"/>
    </row>
    <row r="30" spans="1:10" ht="30.15" customHeight="1" x14ac:dyDescent="0.3">
      <c r="A30" s="13" t="s">
        <v>10</v>
      </c>
    </row>
    <row r="31" spans="1:10" ht="25.05" customHeight="1" x14ac:dyDescent="0.25">
      <c r="A31" s="29" t="str">
        <f>Dichte!A1</f>
        <v>Relative Dichte 20 °C/20 °C</v>
      </c>
      <c r="B31" s="137"/>
      <c r="C31" s="137"/>
      <c r="D31" s="137"/>
      <c r="E31" s="137"/>
      <c r="F31" s="137"/>
      <c r="G31" s="137"/>
      <c r="H31" s="137"/>
      <c r="I31" s="35" t="b">
        <f>ISBLANK(VLOOKUP(F19,Dichte!A3:C16,3))</f>
        <v>1</v>
      </c>
    </row>
    <row r="32" spans="1:10" ht="38.1" customHeight="1" x14ac:dyDescent="0.25">
      <c r="A32" s="17" t="str">
        <f>IF(F19=H19,"bitte eingeben:",IF(I31,"","Art der Modifikation:"))</f>
        <v/>
      </c>
      <c r="B32" s="138"/>
      <c r="C32" s="138"/>
      <c r="D32" s="138"/>
      <c r="E32" s="138"/>
      <c r="F32" s="138"/>
      <c r="G32" s="138"/>
      <c r="H32" s="138"/>
      <c r="I32" s="35"/>
    </row>
    <row r="33" spans="1:9" ht="25.05" customHeight="1" x14ac:dyDescent="0.25">
      <c r="A33" s="29" t="str">
        <f>Alkohol!A1</f>
        <v>Alkohol</v>
      </c>
      <c r="B33" s="137"/>
      <c r="C33" s="137"/>
      <c r="D33" s="137"/>
      <c r="E33" s="137"/>
      <c r="F33" s="137"/>
      <c r="G33" s="137"/>
      <c r="H33" s="137"/>
      <c r="I33" s="35" t="b">
        <f>ISBLANK(VLOOKUP(F20,Alkohol!A3:C25,3))</f>
        <v>1</v>
      </c>
    </row>
    <row r="34" spans="1:9" ht="38.1" customHeight="1" x14ac:dyDescent="0.25">
      <c r="A34" s="17" t="str">
        <f>IF(F20=H20,"bitte eingeben:",IF(I33,"","Art der Modifikation:"))</f>
        <v/>
      </c>
      <c r="B34" s="131"/>
      <c r="C34" s="131"/>
      <c r="D34" s="131"/>
      <c r="E34" s="131"/>
      <c r="F34" s="131"/>
      <c r="G34" s="131"/>
      <c r="H34" s="131"/>
      <c r="I34" s="35"/>
    </row>
    <row r="35" spans="1:9" ht="25.05" customHeight="1" x14ac:dyDescent="0.25">
      <c r="A35" s="29" t="s">
        <v>87</v>
      </c>
      <c r="B35" s="137"/>
      <c r="C35" s="137"/>
      <c r="D35" s="137"/>
      <c r="E35" s="137"/>
      <c r="F35" s="137"/>
      <c r="G35" s="137"/>
      <c r="H35" s="137"/>
      <c r="I35" s="35" t="b">
        <f>ISBLANK(VLOOKUP(F21,Extrakt!A3:C17,3))</f>
        <v>1</v>
      </c>
    </row>
    <row r="36" spans="1:9" ht="38.1" customHeight="1" x14ac:dyDescent="0.25">
      <c r="A36" s="17" t="str">
        <f>IF(F21=H21,"bitte eingeben:",IF(I35,"","Art der Modifikation:"))</f>
        <v/>
      </c>
      <c r="B36" s="131"/>
      <c r="C36" s="131"/>
      <c r="D36" s="131"/>
      <c r="E36" s="131"/>
      <c r="F36" s="131"/>
      <c r="G36" s="131"/>
      <c r="H36" s="131"/>
      <c r="I36" s="35"/>
    </row>
    <row r="37" spans="1:9" ht="25.05" customHeight="1" x14ac:dyDescent="0.25">
      <c r="A37" s="29" t="s">
        <v>88</v>
      </c>
      <c r="B37" s="137"/>
      <c r="C37" s="137"/>
      <c r="D37" s="137"/>
      <c r="E37" s="137"/>
      <c r="F37" s="137"/>
      <c r="G37" s="137"/>
      <c r="H37" s="137"/>
      <c r="I37" s="35" t="b">
        <f>ISBLANK(VLOOKUP(F22,'Sac-Glu-Fru'!A3:C31,3))</f>
        <v>1</v>
      </c>
    </row>
    <row r="38" spans="1:9" ht="38.1" customHeight="1" x14ac:dyDescent="0.25">
      <c r="A38" s="17" t="str">
        <f>IF(F22=H22,"bitte eingeben:",IF(I37,"","Art der Modifikation:"))</f>
        <v/>
      </c>
      <c r="B38" s="131"/>
      <c r="C38" s="131"/>
      <c r="D38" s="131"/>
      <c r="E38" s="131"/>
      <c r="F38" s="131"/>
      <c r="G38" s="131"/>
      <c r="H38" s="131"/>
      <c r="I38" s="35"/>
    </row>
    <row r="39" spans="1:9" ht="25.05" customHeight="1" x14ac:dyDescent="0.25">
      <c r="A39" s="29" t="s">
        <v>136</v>
      </c>
      <c r="B39" s="137"/>
      <c r="C39" s="137"/>
      <c r="D39" s="137"/>
      <c r="E39" s="137"/>
      <c r="F39" s="137"/>
      <c r="G39" s="137"/>
      <c r="H39" s="137"/>
      <c r="I39" s="35" t="b">
        <f>ISBLANK(VLOOKUP(F23,Cholesterin!A3:C19,3))</f>
        <v>1</v>
      </c>
    </row>
    <row r="40" spans="1:9" ht="38.1" customHeight="1" x14ac:dyDescent="0.25">
      <c r="A40" s="17" t="str">
        <f>IF(F23=H23,"bitte eingeben:",IF(I39,"","Art der Modifikation:"))</f>
        <v/>
      </c>
      <c r="B40" s="131"/>
      <c r="C40" s="131"/>
      <c r="D40" s="131"/>
      <c r="E40" s="131"/>
      <c r="F40" s="131"/>
      <c r="G40" s="131"/>
      <c r="H40" s="131"/>
      <c r="I40" s="35"/>
    </row>
    <row r="41" spans="1:9" ht="25.05" customHeight="1" x14ac:dyDescent="0.25">
      <c r="A41" s="29" t="s">
        <v>137</v>
      </c>
      <c r="B41" s="137"/>
      <c r="C41" s="137"/>
      <c r="D41" s="137"/>
      <c r="E41" s="137"/>
      <c r="F41" s="137"/>
      <c r="G41" s="137"/>
      <c r="H41" s="137"/>
      <c r="I41" s="35" t="b">
        <f>ISBLANK(VLOOKUP(F24,Gesamtsterine!A3:C5,3))</f>
        <v>1</v>
      </c>
    </row>
    <row r="42" spans="1:9" ht="38.1" customHeight="1" x14ac:dyDescent="0.25">
      <c r="A42" s="17" t="str">
        <f>IF(F24=H24,"bitte eingeben:",IF(I41,"","Art der Modifikation:"))</f>
        <v/>
      </c>
      <c r="B42" s="131"/>
      <c r="C42" s="131"/>
      <c r="D42" s="131"/>
      <c r="E42" s="131"/>
      <c r="F42" s="131"/>
      <c r="G42" s="131"/>
      <c r="H42" s="131"/>
      <c r="I42" s="35"/>
    </row>
    <row r="43" spans="1:9" ht="25.05" customHeight="1" x14ac:dyDescent="0.25">
      <c r="A43" s="66" t="s">
        <v>138</v>
      </c>
      <c r="B43" s="136"/>
      <c r="C43" s="136"/>
      <c r="D43" s="136"/>
      <c r="E43" s="136"/>
      <c r="F43" s="136"/>
      <c r="G43" s="136"/>
      <c r="H43" s="136"/>
      <c r="I43" s="35" t="b">
        <f>ISBLANK(VLOOKUP(F25,Eigelbgehalt!A3:C5,3))</f>
        <v>1</v>
      </c>
    </row>
    <row r="44" spans="1:9" ht="38.1" customHeight="1" x14ac:dyDescent="0.25">
      <c r="A44" s="17" t="str">
        <f>IF(F25=H25,"bitte eingeben:",IF(I43,"","Art der Modifikation:"))</f>
        <v/>
      </c>
      <c r="B44" s="131"/>
      <c r="C44" s="131"/>
      <c r="D44" s="131"/>
      <c r="E44" s="131"/>
      <c r="F44" s="131"/>
      <c r="G44" s="131"/>
      <c r="H44" s="131"/>
      <c r="I44" s="35"/>
    </row>
    <row r="45" spans="1:9" x14ac:dyDescent="0.25">
      <c r="I45" s="35"/>
    </row>
  </sheetData>
  <sheetProtection algorithmName="SHA-512" hashValue="mIDaWcfaUBCkL/MtpaYP3pi0PrCMlyWXUHkIVACfd83gQH1X0tm6a2T9WToDueZHk4RzkQgn5G8Nc3lhvQWtHw==" saltValue="QrxWn2cjyM90M7/s6Vep2Q==" spinCount="100000" sheet="1" objects="1" scenarios="1"/>
  <mergeCells count="29">
    <mergeCell ref="B43:H43"/>
    <mergeCell ref="B44:H44"/>
    <mergeCell ref="A26:G26"/>
    <mergeCell ref="A27:G27"/>
    <mergeCell ref="A28:G28"/>
    <mergeCell ref="B39:H39"/>
    <mergeCell ref="B34:H34"/>
    <mergeCell ref="B35:H35"/>
    <mergeCell ref="B37:H37"/>
    <mergeCell ref="B31:H31"/>
    <mergeCell ref="B40:H40"/>
    <mergeCell ref="B38:H38"/>
    <mergeCell ref="B41:H41"/>
    <mergeCell ref="B42:H42"/>
    <mergeCell ref="B32:H32"/>
    <mergeCell ref="B33:H33"/>
    <mergeCell ref="A29:G29"/>
    <mergeCell ref="B36:H36"/>
    <mergeCell ref="A17:G17"/>
    <mergeCell ref="B4:C4"/>
    <mergeCell ref="A6:H6"/>
    <mergeCell ref="A7:H7"/>
    <mergeCell ref="A8:H8"/>
    <mergeCell ref="A14:F14"/>
    <mergeCell ref="A12:H12"/>
    <mergeCell ref="A13:H13"/>
    <mergeCell ref="A9:H9"/>
    <mergeCell ref="A10:H10"/>
    <mergeCell ref="A11:H11"/>
  </mergeCells>
  <phoneticPr fontId="0" type="noConversion"/>
  <conditionalFormatting sqref="I19:I20 I23:I29">
    <cfRule type="cellIs" dxfId="20" priority="8" stopIfTrue="1" operator="equal">
      <formula>11</formula>
    </cfRule>
  </conditionalFormatting>
  <conditionalFormatting sqref="G19:G20 G23:G25">
    <cfRule type="cellIs" dxfId="19" priority="9" stopIfTrue="1" operator="equal">
      <formula>10</formula>
    </cfRule>
  </conditionalFormatting>
  <conditionalFormatting sqref="H19:H23 H26:H29">
    <cfRule type="cellIs" dxfId="18" priority="10" stopIfTrue="1" operator="equal">
      <formula>6</formula>
    </cfRule>
  </conditionalFormatting>
  <conditionalFormatting sqref="F23">
    <cfRule type="expression" dxfId="17" priority="11" stopIfTrue="1">
      <formula>$F$23-$H$23=1</formula>
    </cfRule>
  </conditionalFormatting>
  <conditionalFormatting sqref="F19">
    <cfRule type="expression" dxfId="16" priority="12" stopIfTrue="1">
      <formula>$F$19-$H$19=1</formula>
    </cfRule>
  </conditionalFormatting>
  <conditionalFormatting sqref="F20">
    <cfRule type="expression" dxfId="15" priority="13" stopIfTrue="1">
      <formula>$F$20-$H$20=1</formula>
    </cfRule>
  </conditionalFormatting>
  <conditionalFormatting sqref="J20:J29">
    <cfRule type="cellIs" dxfId="14" priority="14" stopIfTrue="1" operator="equal">
      <formula>15</formula>
    </cfRule>
  </conditionalFormatting>
  <conditionalFormatting sqref="I22">
    <cfRule type="cellIs" dxfId="13" priority="15" stopIfTrue="1" operator="equal">
      <formula>7</formula>
    </cfRule>
  </conditionalFormatting>
  <conditionalFormatting sqref="B40:H40">
    <cfRule type="expression" dxfId="12" priority="16" stopIfTrue="1">
      <formula>OR($F$23-$H$23=0,NOT($I$39))</formula>
    </cfRule>
  </conditionalFormatting>
  <conditionalFormatting sqref="B34:H34">
    <cfRule type="expression" dxfId="11" priority="18" stopIfTrue="1">
      <formula>OR($F$20-$H$20=0,NOT($I$33))</formula>
    </cfRule>
  </conditionalFormatting>
  <conditionalFormatting sqref="B32:H32">
    <cfRule type="expression" dxfId="10" priority="19" stopIfTrue="1">
      <formula>OR($F$19-$H$19=0,NOT($I31))</formula>
    </cfRule>
  </conditionalFormatting>
  <conditionalFormatting sqref="F21">
    <cfRule type="expression" dxfId="9" priority="20" stopIfTrue="1">
      <formula>$F$21-$H$21=1</formula>
    </cfRule>
  </conditionalFormatting>
  <conditionalFormatting sqref="B36:H36">
    <cfRule type="expression" dxfId="8" priority="21" stopIfTrue="1">
      <formula>OR($F$21-$H$21=0,NOT($I$35))</formula>
    </cfRule>
  </conditionalFormatting>
  <conditionalFormatting sqref="F22">
    <cfRule type="expression" dxfId="7" priority="22" stopIfTrue="1">
      <formula>$F$22-$H$22=1</formula>
    </cfRule>
  </conditionalFormatting>
  <conditionalFormatting sqref="B38:H38">
    <cfRule type="expression" dxfId="6" priority="23" stopIfTrue="1">
      <formula>OR($F$22-$H$22=0,NOT($I$37))</formula>
    </cfRule>
  </conditionalFormatting>
  <conditionalFormatting sqref="H24">
    <cfRule type="cellIs" dxfId="5" priority="6" stopIfTrue="1" operator="equal">
      <formula>6</formula>
    </cfRule>
  </conditionalFormatting>
  <conditionalFormatting sqref="H25">
    <cfRule type="cellIs" dxfId="4" priority="5" stopIfTrue="1" operator="equal">
      <formula>6</formula>
    </cfRule>
  </conditionalFormatting>
  <conditionalFormatting sqref="B42:H42">
    <cfRule type="expression" dxfId="3" priority="4" stopIfTrue="1">
      <formula>OR($F$24-$H$24=0,NOT($I$41))</formula>
    </cfRule>
  </conditionalFormatting>
  <conditionalFormatting sqref="F24">
    <cfRule type="expression" dxfId="2" priority="3" stopIfTrue="1">
      <formula>$F$24-$H$24=1</formula>
    </cfRule>
  </conditionalFormatting>
  <conditionalFormatting sqref="F25">
    <cfRule type="expression" dxfId="1" priority="2" stopIfTrue="1">
      <formula>$F$25-$H$25=1</formula>
    </cfRule>
  </conditionalFormatting>
  <conditionalFormatting sqref="B44:H44">
    <cfRule type="expression" dxfId="0" priority="1" stopIfTrue="1">
      <formula>OR($F$25-$H$25=0,NOT($I$43))</formula>
    </cfRule>
  </conditionalFormatting>
  <hyperlinks>
    <hyperlink ref="B4" r:id="rId1" xr:uid="{00000000-0004-0000-02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30</xdr:row>
                    <xdr:rowOff>15240</xdr:rowOff>
                  </from>
                  <to>
                    <xdr:col>8</xdr:col>
                    <xdr:colOff>0</xdr:colOff>
                    <xdr:row>30</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32</xdr:row>
                    <xdr:rowOff>15240</xdr:rowOff>
                  </from>
                  <to>
                    <xdr:col>8</xdr:col>
                    <xdr:colOff>0</xdr:colOff>
                    <xdr:row>32</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34</xdr:row>
                    <xdr:rowOff>7620</xdr:rowOff>
                  </from>
                  <to>
                    <xdr:col>8</xdr:col>
                    <xdr:colOff>0</xdr:colOff>
                    <xdr:row>34</xdr:row>
                    <xdr:rowOff>289560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38</xdr:row>
                    <xdr:rowOff>15240</xdr:rowOff>
                  </from>
                  <to>
                    <xdr:col>8</xdr:col>
                    <xdr:colOff>0</xdr:colOff>
                    <xdr:row>38</xdr:row>
                    <xdr:rowOff>304800</xdr:rowOff>
                  </to>
                </anchor>
              </controlPr>
            </control>
          </mc:Choice>
        </mc:AlternateContent>
        <mc:AlternateContent xmlns:mc="http://schemas.openxmlformats.org/markup-compatibility/2006">
          <mc:Choice Requires="x14">
            <control shapeId="2116" r:id="rId9" name="Drop Down 68">
              <controlPr locked="0" defaultSize="0" autoLine="0" autoPict="0">
                <anchor moveWithCells="1">
                  <from>
                    <xdr:col>1</xdr:col>
                    <xdr:colOff>0</xdr:colOff>
                    <xdr:row>36</xdr:row>
                    <xdr:rowOff>38100</xdr:rowOff>
                  </from>
                  <to>
                    <xdr:col>8</xdr:col>
                    <xdr:colOff>0</xdr:colOff>
                    <xdr:row>36</xdr:row>
                    <xdr:rowOff>304800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6</xdr:col>
                    <xdr:colOff>38100</xdr:colOff>
                    <xdr:row>13</xdr:row>
                    <xdr:rowOff>106680</xdr:rowOff>
                  </from>
                  <to>
                    <xdr:col>6</xdr:col>
                    <xdr:colOff>899160</xdr:colOff>
                    <xdr:row>13</xdr:row>
                    <xdr:rowOff>381000</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0</xdr:colOff>
                    <xdr:row>40</xdr:row>
                    <xdr:rowOff>15240</xdr:rowOff>
                  </from>
                  <to>
                    <xdr:col>8</xdr:col>
                    <xdr:colOff>0</xdr:colOff>
                    <xdr:row>40</xdr:row>
                    <xdr:rowOff>304800</xdr:rowOff>
                  </to>
                </anchor>
              </controlPr>
            </control>
          </mc:Choice>
        </mc:AlternateContent>
        <mc:AlternateContent xmlns:mc="http://schemas.openxmlformats.org/markup-compatibility/2006">
          <mc:Choice Requires="x14">
            <control shapeId="2129" r:id="rId12" name="Drop Down 81">
              <controlPr locked="0" defaultSize="0" autoLine="0" autoPict="0">
                <anchor moveWithCells="1">
                  <from>
                    <xdr:col>1</xdr:col>
                    <xdr:colOff>0</xdr:colOff>
                    <xdr:row>42</xdr:row>
                    <xdr:rowOff>15240</xdr:rowOff>
                  </from>
                  <to>
                    <xdr:col>8</xdr:col>
                    <xdr:colOff>0</xdr:colOff>
                    <xdr:row>42</xdr:row>
                    <xdr:rowOff>304800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0</xdr:colOff>
                    <xdr:row>38</xdr:row>
                    <xdr:rowOff>38100</xdr:rowOff>
                  </from>
                  <to>
                    <xdr:col>8</xdr:col>
                    <xdr:colOff>0</xdr:colOff>
                    <xdr:row>38</xdr:row>
                    <xdr:rowOff>304800</xdr:rowOff>
                  </to>
                </anchor>
              </controlPr>
            </control>
          </mc:Choice>
        </mc:AlternateContent>
        <mc:AlternateContent xmlns:mc="http://schemas.openxmlformats.org/markup-compatibility/2006">
          <mc:Choice Requires="x14">
            <control shapeId="2131" r:id="rId14" name="Drop Down 83">
              <controlPr locked="0" defaultSize="0" autoLine="0" autoPict="0">
                <anchor moveWithCells="1">
                  <from>
                    <xdr:col>1</xdr:col>
                    <xdr:colOff>0</xdr:colOff>
                    <xdr:row>40</xdr:row>
                    <xdr:rowOff>38100</xdr:rowOff>
                  </from>
                  <to>
                    <xdr:col>8</xdr:col>
                    <xdr:colOff>0</xdr:colOff>
                    <xdr:row>40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9</vt:i4>
      </vt:variant>
    </vt:vector>
  </HeadingPairs>
  <TitlesOfParts>
    <vt:vector size="28" baseType="lpstr">
      <vt:lpstr>Hints1</vt:lpstr>
      <vt:lpstr>Reporting</vt:lpstr>
      <vt:lpstr>Hinweise1</vt:lpstr>
      <vt:lpstr>Hinweise2</vt:lpstr>
      <vt:lpstr>Hinweise3</vt:lpstr>
      <vt:lpstr>Ergebnisangabe</vt:lpstr>
      <vt:lpstr>Kontakt</vt:lpstr>
      <vt:lpstr>Teilnehmerdaten</vt:lpstr>
      <vt:lpstr>Ergebnisse</vt:lpstr>
      <vt:lpstr>Mitteilungen</vt:lpstr>
      <vt:lpstr>Dichte</vt:lpstr>
      <vt:lpstr>Alkohol</vt:lpstr>
      <vt:lpstr>Extrakt</vt:lpstr>
      <vt:lpstr>Sac-Glu-Fru</vt:lpstr>
      <vt:lpstr>Cholesterin</vt:lpstr>
      <vt:lpstr>Gesamtsterine</vt:lpstr>
      <vt:lpstr>ß-Asaron</vt:lpstr>
      <vt:lpstr>Blausäure</vt:lpstr>
      <vt:lpstr>Eigelbgehalt</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Laborvergleichsuntersuchungen Lippold</cp:lastModifiedBy>
  <cp:lastPrinted>2013-11-12T09:09:54Z</cp:lastPrinted>
  <dcterms:created xsi:type="dcterms:W3CDTF">2005-02-14T18:41:01Z</dcterms:created>
  <dcterms:modified xsi:type="dcterms:W3CDTF">2022-04-03T07:05:28Z</dcterms:modified>
</cp:coreProperties>
</file>