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DieseArbeitsmappe"/>
  <mc:AlternateContent xmlns:mc="http://schemas.openxmlformats.org/markup-compatibility/2006">
    <mc:Choice Requires="x15">
      <x15ac:absPath xmlns:x15ac="http://schemas.microsoft.com/office/spreadsheetml/2010/11/ac" url="C:\Daten\internet\html\xls\2022\"/>
    </mc:Choice>
  </mc:AlternateContent>
  <xr:revisionPtr revIDLastSave="0" documentId="8_{393717E1-260E-4CAC-9E8E-B9182EA1F5AA}" xr6:coauthVersionLast="47" xr6:coauthVersionMax="47" xr10:uidLastSave="{00000000-0000-0000-0000-000000000000}"/>
  <workbookProtection workbookAlgorithmName="SHA-512" workbookHashValue="I0zayvt6nro5eXvr5wcuKax6kAsQDN5+OWW4clFcuJPDCNRUPFzYVJC5qPEp3CR4unuUkZGvjbN2psMQb3/k4w==" workbookSaltValue="Qq5Ft9nOLziyUHDpeBSEMQ==" workbookSpinCount="100000" lockStructure="1"/>
  <bookViews>
    <workbookView xWindow="-108" yWindow="-108" windowWidth="30936" windowHeight="16896" activeTab="6" xr2:uid="{00000000-000D-0000-FFFF-FFFF00000000}"/>
  </bookViews>
  <sheets>
    <sheet name="Hints1" sheetId="53" r:id="rId1"/>
    <sheet name="Reporting" sheetId="54" r:id="rId2"/>
    <sheet name="Hinweise1" sheetId="55" r:id="rId3"/>
    <sheet name="Hinweise2" sheetId="56" r:id="rId4"/>
    <sheet name="Hinweise3" sheetId="57" r:id="rId5"/>
    <sheet name="Ergebnisangabe" sheetId="65" r:id="rId6"/>
    <sheet name="Kontakt" sheetId="59" r:id="rId7"/>
    <sheet name="Teilnehmerdaten" sheetId="17" state="hidden" r:id="rId8"/>
    <sheet name="Ergebnisse" sheetId="5" r:id="rId9"/>
    <sheet name="Mitteilungen" sheetId="45" r:id="rId10"/>
    <sheet name="Sac-Glu-Fru" sheetId="61" state="hidden" r:id="rId11"/>
    <sheet name="Farbstoffe_qual" sheetId="62" state="hidden" r:id="rId12"/>
    <sheet name="Farbstoffe_quan" sheetId="63" state="hidden" r:id="rId13"/>
    <sheet name="Farbstoffe" sheetId="64" state="hidden" r:id="rId14"/>
    <sheet name="RelativeDichte" sheetId="18" state="hidden" r:id="rId15"/>
    <sheet name="Alkohol" sheetId="21" state="hidden" r:id="rId16"/>
    <sheet name="Parameter3a" sheetId="34" state="hidden" r:id="rId17"/>
    <sheet name="Parameter3b" sheetId="22" state="hidden" r:id="rId18"/>
    <sheet name="Parameter3c" sheetId="29" state="hidden" r:id="rId19"/>
    <sheet name="Parameter4" sheetId="23" state="hidden" r:id="rId20"/>
    <sheet name="Extrakt" sheetId="60" state="hidden" r:id="rId21"/>
  </sheets>
  <externalReferences>
    <externalReference r:id="rId22"/>
    <externalReference r:id="rId23"/>
    <externalReference r:id="rId24"/>
    <externalReference r:id="rId25"/>
    <externalReference r:id="rId26"/>
    <externalReference r:id="rId27"/>
  </externalReferences>
  <definedNames>
    <definedName name="_ftn1" localSheetId="0">Hints1!#REF!</definedName>
    <definedName name="_ftn1" localSheetId="2">Hinweise1!#REF!</definedName>
    <definedName name="_ftn1" localSheetId="4">Hinweise3!$A$3</definedName>
    <definedName name="_ftnref1" localSheetId="0">Hints1!$A$3</definedName>
    <definedName name="_ftnref1" localSheetId="2">Hinweise1!$A$2</definedName>
    <definedName name="_ftnref1" localSheetId="4">Hinweise3!#REF!</definedName>
    <definedName name="Daten" localSheetId="5">#REF!</definedName>
    <definedName name="Daten">#REF!</definedName>
    <definedName name="_xlnm.Print_Area" localSheetId="2">Hinweise1!$A$1:$C$18</definedName>
    <definedName name="_xlnm.Print_Area" localSheetId="3">Hinweise2!$A$1:$C$8</definedName>
    <definedName name="MBlei" localSheetId="5">#REF!</definedName>
    <definedName name="MBlei">#REF!</definedName>
    <definedName name="OLE_LINK1" localSheetId="5">Ergebnisangabe!$A$20</definedName>
    <definedName name="OLE_LINK1" localSheetId="1">Reporting!$A$14</definedName>
    <definedName name="OLE_LINK2" localSheetId="1">Reporting!$J$7</definedName>
    <definedName name="Parameter2" localSheetId="5">#REF!</definedName>
    <definedName name="Parameter2" localSheetId="6">#REF!</definedName>
    <definedName name="Parameter2" localSheetId="9">#REF!</definedName>
    <definedName name="Parameter2">Alkohol!$B$3:$B$31</definedName>
    <definedName name="Parameter2alt" localSheetId="5">#REF!</definedName>
    <definedName name="Parameter2alt">#REF!</definedName>
    <definedName name="test" localSheetId="5">[1]Parameter2!$B$3:$B$18</definedName>
    <definedName name="test" localSheetId="11">[1]Parameter2!$B$3:$B$18</definedName>
    <definedName name="test" localSheetId="4">[2]Parameter2!$B$3:$B$18</definedName>
    <definedName name="test" localSheetId="6">[3]Parameter2!$B$3:$B$18</definedName>
    <definedName name="test" localSheetId="1">[4]Parameter2!$B$3:$B$18</definedName>
    <definedName name="test" localSheetId="10">[5]Parameter2!$B$3:$B$18</definedName>
    <definedName name="test">[6]Parameter2!$B$3:$B$18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 i="5" l="1"/>
  <c r="I65" i="5" s="1"/>
  <c r="F34" i="5"/>
  <c r="I63" i="5" s="1"/>
  <c r="H35" i="5"/>
  <c r="H34" i="5"/>
  <c r="H33" i="5"/>
  <c r="F33" i="5"/>
  <c r="I61" i="5" s="1"/>
  <c r="B25" i="17"/>
  <c r="C25" i="17"/>
  <c r="B26" i="17"/>
  <c r="C26" i="17"/>
  <c r="B27" i="17"/>
  <c r="C27" i="17"/>
  <c r="B1" i="61"/>
  <c r="C1" i="62"/>
  <c r="A63" i="5"/>
  <c r="A65" i="5"/>
  <c r="A61" i="5"/>
  <c r="A13" i="5"/>
  <c r="A14" i="5"/>
  <c r="A66" i="5" l="1"/>
  <c r="A64" i="5"/>
  <c r="A62" i="5"/>
  <c r="B11" i="17"/>
  <c r="B10" i="17"/>
  <c r="E5" i="5" l="1"/>
  <c r="E4" i="5"/>
  <c r="F31" i="5" l="1"/>
  <c r="F40" i="5"/>
  <c r="I69" i="5" s="1"/>
  <c r="F41" i="5"/>
  <c r="F36" i="5"/>
  <c r="I67" i="5" s="1"/>
  <c r="F39" i="5"/>
  <c r="A43" i="5"/>
  <c r="A42" i="5"/>
  <c r="A41" i="5"/>
  <c r="A40" i="5"/>
  <c r="H43" i="5"/>
  <c r="H41" i="5"/>
  <c r="H40" i="5"/>
  <c r="F43" i="5"/>
  <c r="I71" i="5" s="1"/>
  <c r="F42" i="5"/>
  <c r="F38" i="5"/>
  <c r="F37" i="5"/>
  <c r="C1" i="63"/>
  <c r="H42" i="5" s="1"/>
  <c r="H38" i="5"/>
  <c r="A59" i="5"/>
  <c r="F32" i="5"/>
  <c r="I59" i="5" s="1"/>
  <c r="B24" i="17"/>
  <c r="C24" i="17"/>
  <c r="B4" i="17"/>
  <c r="C1" i="60"/>
  <c r="H32" i="5" s="1"/>
  <c r="A20" i="5"/>
  <c r="B13" i="17" s="1"/>
  <c r="F20" i="5"/>
  <c r="I45" i="5" s="1"/>
  <c r="A21" i="5"/>
  <c r="B14" i="17" s="1"/>
  <c r="F21" i="5"/>
  <c r="I47" i="5" s="1"/>
  <c r="A22" i="5"/>
  <c r="B15" i="17" s="1"/>
  <c r="F22" i="5"/>
  <c r="G22" i="5"/>
  <c r="F23" i="5"/>
  <c r="I52" i="5" s="1"/>
  <c r="F24" i="5"/>
  <c r="I54" i="5" s="1"/>
  <c r="F25" i="5"/>
  <c r="F26" i="5"/>
  <c r="F27" i="5"/>
  <c r="F28" i="5"/>
  <c r="F29" i="5"/>
  <c r="F30" i="5"/>
  <c r="A45" i="5"/>
  <c r="A47" i="5"/>
  <c r="B16" i="59"/>
  <c r="B17" i="59"/>
  <c r="B18" i="59"/>
  <c r="B19" i="59"/>
  <c r="H1" i="45"/>
  <c r="C1" i="18"/>
  <c r="H20" i="5" s="1"/>
  <c r="A46" i="5" s="1"/>
  <c r="C1" i="21"/>
  <c r="H21" i="5" s="1"/>
  <c r="C1" i="34"/>
  <c r="H22" i="5" s="1"/>
  <c r="C1" i="22"/>
  <c r="I22" i="5" s="1"/>
  <c r="C1" i="29"/>
  <c r="C1" i="23"/>
  <c r="H24" i="5"/>
  <c r="B1" i="17"/>
  <c r="B2" i="17"/>
  <c r="D5" i="17"/>
  <c r="D8" i="17" s="1"/>
  <c r="B5" i="17" s="1"/>
  <c r="B6" i="17"/>
  <c r="B7" i="17"/>
  <c r="C13" i="17"/>
  <c r="C14" i="17"/>
  <c r="C15" i="17"/>
  <c r="B16" i="17"/>
  <c r="C16" i="17"/>
  <c r="B17" i="17"/>
  <c r="C17" i="17"/>
  <c r="B18" i="17"/>
  <c r="C18" i="17"/>
  <c r="B19" i="17"/>
  <c r="C19" i="17"/>
  <c r="B20" i="17"/>
  <c r="C20" i="17"/>
  <c r="B21" i="17"/>
  <c r="C21" i="17"/>
  <c r="B22" i="17"/>
  <c r="C22" i="17"/>
  <c r="B23" i="17"/>
  <c r="C23" i="17"/>
  <c r="H39" i="5"/>
  <c r="H36" i="5"/>
  <c r="H37" i="5"/>
  <c r="A70" i="5" l="1"/>
  <c r="A68" i="5"/>
  <c r="A56" i="5"/>
  <c r="A72" i="5"/>
  <c r="A53" i="5"/>
  <c r="A48" i="5"/>
  <c r="A55" i="5"/>
  <c r="A60" i="5"/>
  <c r="I49" i="5"/>
  <c r="A50" i="5" s="1"/>
  <c r="A5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0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2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Ute und Ralf Lippold</author>
  </authors>
  <commentList>
    <comment ref="A15" authorId="0" shapeId="0" xr:uid="{00000000-0006-0000-0800-000001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 ref="G18" authorId="1" shapeId="0" xr:uid="{00000000-0006-0000-0800-000002000000}">
      <text>
        <r>
          <rPr>
            <b/>
            <sz val="8"/>
            <color indexed="81"/>
            <rFont val="Tahoma"/>
            <family val="2"/>
          </rPr>
          <t>LVU:</t>
        </r>
        <r>
          <rPr>
            <sz val="8"/>
            <color indexed="81"/>
            <rFont val="Tahoma"/>
            <family val="2"/>
          </rPr>
          <t xml:space="preserve">
Beim ParameterEthylcarbamat wird die Angabe benötigt, ob die Probe belichtet wurde. Auf diese kann ggf. eine differenzierte Auswertung durchgeführt werden.</t>
        </r>
      </text>
    </comment>
    <comment ref="B24" authorId="0" shapeId="0" xr:uid="{00000000-0006-0000-0800-000003000000}">
      <text>
        <r>
          <rPr>
            <b/>
            <sz val="8"/>
            <color indexed="81"/>
            <rFont val="Tahoma"/>
            <family val="2"/>
          </rPr>
          <t>LVU:</t>
        </r>
        <r>
          <rPr>
            <sz val="8"/>
            <color indexed="81"/>
            <rFont val="Tahoma"/>
            <family val="2"/>
          </rPr>
          <t xml:space="preserve">
r.A. = reiner Alkohol
r.A. = pure Alkohol</t>
        </r>
      </text>
    </comment>
    <comment ref="A27" authorId="0" shapeId="0" xr:uid="{00000000-0006-0000-0800-000004000000}">
      <text>
        <r>
          <rPr>
            <b/>
            <sz val="8"/>
            <color indexed="81"/>
            <rFont val="Tahoma"/>
            <family val="2"/>
          </rPr>
          <t>LVU:</t>
        </r>
        <r>
          <rPr>
            <sz val="8"/>
            <color indexed="81"/>
            <rFont val="Tahoma"/>
            <family val="2"/>
          </rPr>
          <t xml:space="preserve">
Summe aus 2- und 3-Methylbutan-1-ol</t>
        </r>
      </text>
    </comment>
    <comment ref="A28" authorId="0" shapeId="0" xr:uid="{00000000-0006-0000-0800-000005000000}">
      <text>
        <r>
          <rPr>
            <b/>
            <sz val="8"/>
            <color indexed="81"/>
            <rFont val="Tahoma"/>
            <family val="2"/>
          </rPr>
          <t>LVU:</t>
        </r>
        <r>
          <rPr>
            <sz val="8"/>
            <color indexed="81"/>
            <rFont val="Tahoma"/>
            <family val="2"/>
          </rPr>
          <t xml:space="preserve">
2-Methylpropan-1-ol</t>
        </r>
      </text>
    </comment>
  </commentList>
</comments>
</file>

<file path=xl/sharedStrings.xml><?xml version="1.0" encoding="utf-8"?>
<sst xmlns="http://schemas.openxmlformats.org/spreadsheetml/2006/main" count="467" uniqueCount="349">
  <si>
    <t>Ergebnisdatenblatt</t>
  </si>
  <si>
    <t>Parameter</t>
  </si>
  <si>
    <t>Einheit</t>
  </si>
  <si>
    <t>Kunden-Nr.</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</si>
  <si>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</si>
  <si>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</si>
  <si>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</si>
  <si>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</si>
  <si>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</si>
  <si>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</si>
  <si>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</si>
  <si>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</si>
  <si>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</si>
  <si>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</si>
  <si>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</si>
  <si>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</si>
  <si>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</si>
  <si>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</si>
  <si>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</si>
  <si>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</si>
  <si>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</si>
  <si>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Da Ihre eMail automatisch weiterverarbeitet wird, dürfen nur in der Exceltabelle
Kommentare oder Hinweise zu den Proben und durchgeführten Untersuchungen enthalten sein. Außerdem darf Ihre eMail nur eine einzige Anlage enthalten. Sie erhalten automatisch eine Benachrichtigung über den Eingang Ihrer Ergebnisse.</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</si>
  <si>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</si>
  <si>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</si>
  <si>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</si>
  <si>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</si>
  <si>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</si>
  <si>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</si>
  <si>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</si>
  <si>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</si>
  <si>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Ihre Daten werden von uns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</si>
  <si>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Annahmeschluss:</t>
  </si>
  <si>
    <t>Parameter 5</t>
  </si>
  <si>
    <t>Parameter 6</t>
  </si>
  <si>
    <t>Parameter 7</t>
  </si>
  <si>
    <t>Parameter 8</t>
  </si>
  <si>
    <t>Methode</t>
  </si>
  <si>
    <t>Bezeichnung des Analysenverfahrens</t>
  </si>
  <si>
    <t>Anzahl</t>
  </si>
  <si>
    <t>Modifikation</t>
  </si>
  <si>
    <t>x</t>
  </si>
  <si>
    <t>Beispielhafter Wert [mg/kg]</t>
  </si>
  <si>
    <t>ja</t>
  </si>
  <si>
    <t>nein</t>
  </si>
  <si>
    <t>Parameter 9</t>
  </si>
  <si>
    <t>Die ausgefüllte Exceltabelle muss per eMail als Anlage bis spätestens zur Deadline an eine der beiden Adressen ergebnisse@lvus.de oder results@lvus.de gesendet werden. Bitte beachten Sie, dass Ihre eMail nur die Exceltabelle als Anlage enthalten darf. Ausser Ihrem Absender soll die eigentliche eMail keine weiteren Daten oder Texte enthalten, da alle an die Adressen  ergebnisse@lvus.de oder results@lvus.de gesendeten eMails automatisch ausgelesen werden.</t>
  </si>
  <si>
    <t>Teilnahme</t>
  </si>
  <si>
    <t>Acetaldehyd</t>
  </si>
  <si>
    <t>mg/100 ml r.A.</t>
  </si>
  <si>
    <t>Methanol</t>
  </si>
  <si>
    <t>Relative Dichte 20 °C/20 °C</t>
  </si>
  <si>
    <t>Alkohol</t>
  </si>
  <si>
    <t>Ethylcarbamat</t>
  </si>
  <si>
    <t>% vol</t>
  </si>
  <si>
    <t>mg/l Probe</t>
  </si>
  <si>
    <t>Essigsäureethylester</t>
  </si>
  <si>
    <t>Isobutanol</t>
  </si>
  <si>
    <t>Milchsäureethylester</t>
  </si>
  <si>
    <t>Propan-1-ol</t>
  </si>
  <si>
    <t>Parameter 10</t>
  </si>
  <si>
    <t>Belichtung</t>
  </si>
  <si>
    <t>Biegeschwinger</t>
  </si>
  <si>
    <t>Destillation 100/100, Dichtebestimmung des Destillats (Alkoholtabelle nach Gidaly)</t>
  </si>
  <si>
    <t>Brennereianalytik Band 2, 2.1.1</t>
  </si>
  <si>
    <t>GC-FID</t>
  </si>
  <si>
    <t>Schweizerisches Lebensmittelbuch Kapitel 32.6</t>
  </si>
  <si>
    <t>§ 64 LFGB Nr. L 37.00-1</t>
  </si>
  <si>
    <t>§ 64 LFGB Nr. L 37.00-1, modifiziert</t>
  </si>
  <si>
    <t>Pyknometer</t>
  </si>
  <si>
    <t>§ 64 LFGB Nr. L 36.00-3</t>
  </si>
  <si>
    <t>§ 64 LFGB Nr. L 36.00-3, modifiziert</t>
  </si>
  <si>
    <t>§ 64 LFGB Nr. L 31.00-1</t>
  </si>
  <si>
    <t>§ 64 LFGB Nr. L 31.00-1, modifiziert</t>
  </si>
  <si>
    <t>Pyknometer (Berechnung aus der Dichte)</t>
  </si>
  <si>
    <r>
      <t xml:space="preserve">Mitt Gebiete Lebensm Hyg </t>
    </r>
    <r>
      <rPr>
        <u/>
        <sz val="10"/>
        <rFont val="Times New Roman"/>
        <family val="1"/>
      </rPr>
      <t>77</t>
    </r>
    <r>
      <rPr>
        <sz val="10"/>
        <rFont val="Times New Roman"/>
        <family val="1"/>
      </rPr>
      <t xml:space="preserve"> 327-333 (1986)</t>
    </r>
  </si>
  <si>
    <t>Schweizerisches Lebensmittelbuch Kapitel 32 / 10.1</t>
  </si>
  <si>
    <t>VO (EG) Nr. 2870/2000 Nr. 1 Anlage II Methode A (Pyknometrie)</t>
  </si>
  <si>
    <t>VO (EG) Nr. 2870/2000 Nr. 1 Anlage II Methode B (Biegeschwinger)</t>
  </si>
  <si>
    <t>VO (EG) Nr. 2870/2000 Nr. 1 Anlage II Methode B (Hydrostatische Waage)</t>
  </si>
  <si>
    <t>VO (EG) Nr. 2870/2000 Nr. 1 Anlage II Methode A (Pyknometrie), modifiziert</t>
  </si>
  <si>
    <t>VO (EG) Nr. 2870/2000 Nr. 1 Anlage II Methode B (Biegeschwinger), modifiziert</t>
  </si>
  <si>
    <t>VO (EG) Nr. 2870/2000 Nr. 1 Anlage II Methode B (Hydrostatische Waage), modifiziert</t>
  </si>
  <si>
    <t>LC-MS(/MS) unter Verwendung eines Internen Standards</t>
  </si>
  <si>
    <t>LC-MS(/MS) ohne Verwendung eines Internen Standards</t>
  </si>
  <si>
    <t>Pyknometrie nach VO (EG) Nr. 2870/2000 Nr. I Anlage II A (vor der Destillation, auch modifiziert)</t>
  </si>
  <si>
    <t>Elektronische Dichtemessung nach VO (EG) Nr. 2870/2000 Nr. I Anlage II B (vor der Destillation, auch modifiziert)</t>
  </si>
  <si>
    <t>Hydrostatische Waage nach VO (EG) Nr. 2870/2000 Nr. I Anlage II C (auch modifiziert, auch modifiziert)</t>
  </si>
  <si>
    <t>VO (EG) Nr. 2870/2000 Anhang Nr. 3</t>
  </si>
  <si>
    <t>VO (EG) Nr. 2870/2000 Anhang Nr. 3, modifiziert</t>
  </si>
  <si>
    <t>GC nach Destillation (FID- oder MS-Detektion)</t>
  </si>
  <si>
    <t>GC-Headspace ohne Destillation  (FID oder MS-Detektion)</t>
  </si>
  <si>
    <t>GC-Headspace mit Destillation  (FID oder MS-Detektion)</t>
  </si>
  <si>
    <t>GC nach Destillation (FID- oder MS-Detektion) in Anlehnung an Postel, Adam: Die Branntwirtschaft 119 404 (1979)</t>
  </si>
  <si>
    <t>Aufarbeitung über Extrelut-Säule</t>
  </si>
  <si>
    <t>Aktivkohlebehandlung</t>
  </si>
  <si>
    <t>Ethylcarbamat, Probenvorbereitung</t>
  </si>
  <si>
    <t>Ethylcarbamat, Messverfahren</t>
  </si>
  <si>
    <t>Isoamylalkohole</t>
  </si>
  <si>
    <t>Sonstige</t>
  </si>
  <si>
    <t>Gärungsbegleitstoffe</t>
  </si>
  <si>
    <t>PAAR 4500</t>
  </si>
  <si>
    <t>Headspace-GC</t>
  </si>
  <si>
    <t>§64 LFGB Nr. L 31.00-1 (pyknometrisch, Variante 1)</t>
  </si>
  <si>
    <t>Pyknometrisch nach Destillation 50/50</t>
  </si>
  <si>
    <t>Schweizerisches Lebensmittelbuch Kapitel  32/3</t>
  </si>
  <si>
    <t>Schweizerisches Lebensmittelbuch Kapitel 32/6, mod.</t>
  </si>
  <si>
    <t>GC, Inhaltsstoffe simultan auf FFAP und CWAX-Säule, FI-Detektion</t>
  </si>
  <si>
    <t>GC, Glass column: 2 m x 2mm; 60/80 carbopack c/o 2% carbowax 1500</t>
  </si>
  <si>
    <t>Einstellung der Originalprobe mit absolutem Ethanol auf einen Alkoholgehalt von 70%vol</t>
  </si>
  <si>
    <t xml:space="preserve">Extraktion mit Chloroform und Aussalzen mit Kaliumcarbonat </t>
  </si>
  <si>
    <t>Zeitschrift für Lebensmitteluntersuchung u. Forschung (1987) 185:21-23</t>
  </si>
  <si>
    <t>Einstellung des Alkoholgehaltes, IS Butylcarbamat, Standardaddition</t>
  </si>
  <si>
    <t>Methan-Bestimmung nach Dr. Adam München/Weihenstephan</t>
  </si>
  <si>
    <t>Hinweise zur Ergebnisübermittlung und zur Ergebnisangabe</t>
  </si>
  <si>
    <t>Nach der in der Tabelle "Ergebnisse" aufgeführten Deadline eingehende Ergebnisse werden bei der Auswertung nicht berücksichtigt.</t>
  </si>
  <si>
    <r>
      <t>Beispiele zur Ergebnisangabe:</t>
    </r>
    <r>
      <rPr>
        <sz val="12"/>
        <rFont val="Times New Roman"/>
        <family val="1"/>
      </rPr>
      <t xml:space="preserve">
In einer Probe wurde der Gehalt von Mangan bestimmt. Es werden folgende rechnerischen Gehalte ermittelt:</t>
    </r>
  </si>
  <si>
    <t>Ergebnisangabe mit 3 signifikanten Ziffern [mg/kg]</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</si>
  <si>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</si>
  <si>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Hinweise zur Auswertung</t>
  </si>
  <si>
    <t>Die Beurteilung der Laborergebnisse erfolgt durch Z-Scores, die möglichst über die Vergleichsstandardabweichung des jeweiligen Standardverfahrens aus der Amtlichen Sammlung nach § 64 LFGB berechnet werden. Zusätzlich werden Z-Scores über die nach der Horwitz-
funktion ermittelte Zielstandardabweichung für den jeweiligen Analyten berechnet.</t>
  </si>
  <si>
    <t>Zur Vermeidung zu „breiter“ Beurteilungszonen wird deshalb bei der Auswertung bei allen Parametern der Wert der Zielstandardabweichung auf maximal 22 % vom Wert des Medians beschränkt.</t>
  </si>
  <si>
    <t>References to the result transmission and to the indication of result 
(Deadline see "Ergebnisse")</t>
  </si>
  <si>
    <t>Before analysing the samples, homogenize the samples again, please. After homogenisation You should analyse both samples with your standard procedures.</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</si>
  <si>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</si>
  <si>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</si>
  <si>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</si>
  <si>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</si>
  <si>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</si>
  <si>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</si>
  <si>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</si>
  <si>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</si>
  <si>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</si>
  <si>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</si>
  <si>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</si>
  <si>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eMail-Kontrolle:</t>
  </si>
  <si>
    <t>Ergebnis der Überprüfung:</t>
  </si>
  <si>
    <t>Deadline</t>
  </si>
  <si>
    <t>interne Teilnahme:</t>
  </si>
  <si>
    <t>Signifikante
Stellen</t>
  </si>
  <si>
    <t>Schreiben Sie Ihre Daten in die gelb hinterlegten Felder. Geben Sie Ihre Ergebnisse in den aufgeführten Einheiten an.
Write your data into the yellow cells. Give your results in the units of column 2.</t>
  </si>
  <si>
    <t>Falls Sie einen Parameter nicht bearbeiten, lassen Sie die zugehörigen Ergebnisdatenfelder bitte leer.
If you are not analysing parameters in your laboratory do not write anything into the corresponding fields for the results.</t>
  </si>
  <si>
    <t>Untersuchungsergebnisse</t>
  </si>
  <si>
    <t>Derivatisierung mit Xanthydrol unter Lichtausschluss nach Einstellung des Alkoholgehaltes auf 20 % vol</t>
  </si>
  <si>
    <t>keine (außer einer gegebenenfalls durchgeführten Bestrahlung)</t>
  </si>
  <si>
    <t>HPLC-FLD (JFS Vol. 67 Nr. 5, 2002 Seite 1616 bis 1620)</t>
  </si>
  <si>
    <t>Ethylcarbamat, Belichtung</t>
  </si>
  <si>
    <t>Butan-1-ol</t>
  </si>
  <si>
    <t xml:space="preserve">Bitte verwenden Sie diese Datei für Ihre Ergebnisübermittlung. Füllen Sie hierzu alle in der Tabelle "Ergebnisse" gelb hinterlegten Felder aus bzw. wählen Sie Ihre Angaben zu den von Ihnen verwendeten Methoden über die vorhandenen Auswahlfenster aus. </t>
  </si>
  <si>
    <r>
      <t>Es ist wichtig</t>
    </r>
    <r>
      <rPr>
        <sz val="12"/>
        <rFont val="Times New Roman"/>
        <family val="1"/>
      </rPr>
      <t>, dass Sie zur eindeutigen Zuordnung der Ergebnisse zu Ihrem Labor sowohl Ihre Kunden-Nr. als auch Ihre Postleitzahl (auf dem Anschreiben enthalten - nur Ziffern eingeben) eingeben. Über eine bei der Auswertung durchgeführte Plausibilitätsprüfung soll erkannt werden, ob Tippfehler vorliegen und dadurch die Daten einem anderen Teilnehmer zugeordnet werden könnten.</t>
    </r>
  </si>
  <si>
    <r>
      <t>Interne Teilnahme:</t>
    </r>
    <r>
      <rPr>
        <sz val="12"/>
        <rFont val="Times New Roman"/>
        <family val="1"/>
      </rPr>
      <t xml:space="preserve"> Diesen Wert bitte nur ändern, falls Sie für Ihr Haus mehrere getrennte </t>
    </r>
    <r>
      <rPr>
        <b/>
        <sz val="12"/>
        <rFont val="Times New Roman"/>
        <family val="1"/>
      </rPr>
      <t>und damit kostenpflichtige</t>
    </r>
    <r>
      <rPr>
        <sz val="12"/>
        <rFont val="Times New Roman"/>
        <family val="1"/>
      </rPr>
      <t xml:space="preserve"> Teilnahmen gebucht haben. Über diesen Wert werden die unter einer Kundennummer geführten Teilnahmen getrennt erfasst und die Ergebnisse anschließend der Auswertung zugeführt. Entscheiden Sie, welcher Ihrer Laborbereiche unter der Teilnahme 1 oder 2 registirert und ausgewertet werden soll.</t>
    </r>
  </si>
  <si>
    <t>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Nach ISO 13528 Abschnitt 4.6 sollen Ergebnisse nicht stärker gerundet werden als dem halben Betrag der Wiederholstandardabweichung entspricht.</t>
  </si>
  <si>
    <t>Verfahren sowie Literaturangaben, die von Teilnehmern bei bereits durchgeführten Laborvergleichsuntersuchungen angewendet wurden, sind in Auswahlfenstern vorbelegt, um Ihnen das Ausfüllen zu erleichtern. Über diese Auswahlfenster wählen Sie bitte diejenigen Einträge aus, die bei den von Ihnen angewandten Verfahren zutreffend sind. Ist kein zutreffender Eintrag vorhanden, so wählen Sie bitte den Eintrag "sonstiges.." aus. Tragen Sie dann in der nächsten Zeile (wird gelb hervorgehoben) die auf Ihr Verfahren zutreffende Beschreibung ein.</t>
  </si>
  <si>
    <t xml:space="preserve">Geben Sie in der Tabelle "Kontakt" den Namen, die eMail-Adresse sowie die Telefonnummer der Kontaktperson an, die wir bei Fragen kontaktieren können. Nach Fertigstellung der Auswertung soll an die angegebene eMail-Adresse zusätzlich zur gedruckten Auswertung auch eine Passwort-freie Auswertedatei im PDF-Format gesendet werden. </t>
  </si>
  <si>
    <t>Sollten Sie uns ergänzende Hinweise/Beobachtungen mitteilen wollen, so verwenden Sie hierfür den vorgesehenen Bereich innerhalb der Tabelle "Mitteilungen".</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</si>
  <si>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</si>
  <si>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</si>
  <si>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</si>
  <si>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</si>
  <si>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</si>
  <si>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</si>
  <si>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Tabelle wurde bereits einmal erfolgreich gesendet, es handelt sich um eine Aktualisierung:
This table was sent before, successfully. It is an update:</t>
  </si>
  <si>
    <t>Geben Sie Ihre Ergebnisse mit den in Spalte 3 aufgeführten signifikanten Stellen an. Beispiele hierzu sind in "Hinweise1" enthalten.
Report your results with in column 3 shown significant numbers (there are some examples in sheet "hints1" .</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</si>
  <si>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</si>
  <si>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</si>
  <si>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Zur Beschreibung des Analysenverfahrens verwenden Sie bitte die im unteren Teil dieses Datenblatts enthaltenen Auswahlfelder.
To describe your method use the Pulldown-menus following after the result area.</t>
  </si>
  <si>
    <t>ja / yes</t>
  </si>
  <si>
    <t>nein / no</t>
  </si>
  <si>
    <t>GC-MS(/MS) unter Verwendung eines Internen Standards</t>
  </si>
  <si>
    <t>GC-MS(/MS) ohne Verwendung eines Internen Standards</t>
  </si>
  <si>
    <t>Spirituosen</t>
  </si>
  <si>
    <t>Parameter 11</t>
  </si>
  <si>
    <t>Amtlich geeichte Alkoholspindel</t>
  </si>
  <si>
    <t>Gärungsbegleitstofe</t>
  </si>
  <si>
    <t>Probe mit Internem Standard versetzt, verdünnt; GC-FID</t>
  </si>
  <si>
    <t>GC ohne Destillation (FID oder MS-Detektion)</t>
  </si>
  <si>
    <t>check of the e-Mail address</t>
  </si>
  <si>
    <t>result of the control</t>
  </si>
  <si>
    <t>Chemisch-Technische Bestimmungen (CTB) M 3.2.1 (pyknometrisch)</t>
  </si>
  <si>
    <t>Parameter 12</t>
  </si>
  <si>
    <t>Beispiel für die Eingabe von 2 eMail-Adressen:
Example how to type in 2 different e-mail addresses:</t>
  </si>
  <si>
    <t>info@lvus.de; ergebnisse@lvus.de</t>
  </si>
  <si>
    <t>Direkter Einsatz der Probe</t>
  </si>
  <si>
    <t>Berechnet nach Tabarié</t>
  </si>
  <si>
    <t>Bestimmung aus der Dichte und des Brechungsindexes</t>
  </si>
  <si>
    <t>Destillation, Biegeschwinger</t>
  </si>
  <si>
    <t>Berechnet aus der Relativen Dichte 20 °C/20 °C vor und nach Destillation</t>
  </si>
  <si>
    <t>§ 64 LFGB Nr. L 36.00-4, modifiziert</t>
  </si>
  <si>
    <t>§ 64 LFGB Nr. L 36.00-4</t>
  </si>
  <si>
    <t>Extrakt</t>
  </si>
  <si>
    <t>E. Schulte 2003, GC nach Oxymierung und Silylierung</t>
  </si>
  <si>
    <t>SCIL-Test EnzytecTM fluid Fructose (Ref. 5120)</t>
  </si>
  <si>
    <t>SCIL-Test EnzytecTM fluid Glucose (Ref. 5140)</t>
  </si>
  <si>
    <t>Oxymierung, Sylilierung, Messung mittels GC-FID</t>
  </si>
  <si>
    <t>enzymatisch nach Thermo Fisher Nr. 984302</t>
  </si>
  <si>
    <t>IFU Nr. 56</t>
  </si>
  <si>
    <t>SCIL-Test EnzytecTM fluid Saccharose (Gesamtglucose) (Ref. 5180)</t>
  </si>
  <si>
    <t>SCIL-Test EnzytecTM fluid Glucose/Fructose (Ref. 5160)</t>
  </si>
  <si>
    <t>Enzymatisch nach r-biopharm/Roche Nr.10 139 041 035 +PGI 10 128 139 001 (Saccharose, D-Glucose, D-Fructose)</t>
  </si>
  <si>
    <t>Enzymatisch nach r-biopharm / Roche, Einzelreagentien</t>
  </si>
  <si>
    <t>IFU Nr. 55</t>
  </si>
  <si>
    <t>Ionenchromatographie, verschiedene Ausführungsformen</t>
  </si>
  <si>
    <t>HPLC, verschiedene Ausführungsformen</t>
  </si>
  <si>
    <t>SCIL-Testsatz Nr. 1247 (Saccharose, D-Glucose, D-Fructose)</t>
  </si>
  <si>
    <t>Enzymatisch nach r-biopharm / Roche Nr. 10 139 041 035 + PGF 127396 (Saccharose, D-Glucose, D-Fructose)</t>
  </si>
  <si>
    <t>Enzymatisch nach r-biopharm / Roche Nr. 10 139 106 035 (D-Glucose, D-Fructose)</t>
  </si>
  <si>
    <t>Enzymatisch nach r-biopharm / Roche Nr. 10 716 260 035  (Saccharose, D-Glucose, D-Fructose)</t>
  </si>
  <si>
    <t>§ 64 LFGB Nr. L 00.00-72, modifiziert</t>
  </si>
  <si>
    <t>§ 64 LFGB Nr. L 00.00-72</t>
  </si>
  <si>
    <t>§ 64 LFGB Nr. L 31.00-12 (DIN EN 1140: 1994), modifiziert</t>
  </si>
  <si>
    <t>§ 64 LFGB Nr. L 31.00-12 (DIN EN 1140: 1994)</t>
  </si>
  <si>
    <t>Fructose</t>
  </si>
  <si>
    <t>Glucose</t>
  </si>
  <si>
    <t>Saccharose</t>
  </si>
  <si>
    <t>Rebelein</t>
  </si>
  <si>
    <t>OIV MA AS311-03:R2003 HPLC</t>
  </si>
  <si>
    <t>g/l Probe</t>
  </si>
  <si>
    <t>NIR</t>
  </si>
  <si>
    <t>FTIR</t>
  </si>
  <si>
    <t>Pyknometrie des Destillationsrückstandes, Bestimmung aus Tauchgewichtsverhältnis bei 20°C unter Benutzung der Tabelle nach RAUSCHER, VEB Fachbuchverlag Leipzig (1986), 2. Auflage, Tabelle 53</t>
  </si>
  <si>
    <t>Schweizerisches Lebensmittelbuch Nr. 888.2</t>
  </si>
  <si>
    <t>Trockenrückstand</t>
  </si>
  <si>
    <t>Schweizerisches Lebensmittelbuch Kapitel 32 / 10.2</t>
  </si>
  <si>
    <t>Verdünnung auf 10%vol, IS Methylcarbamat, Headspace-Extraktion</t>
  </si>
  <si>
    <t>mittels Saccharometer im Destillationsrückstand</t>
  </si>
  <si>
    <t>Photometer</t>
  </si>
  <si>
    <t>Schweizerisches Lebensmittelbuch Kapitel 32/4</t>
  </si>
  <si>
    <t>Methoden-Entwurf DIN EN 16852</t>
  </si>
  <si>
    <t>Pyknometrie des Destillationsrückstands; die relative Dichte d 20/20 wird pyknometrisch bestimmt und der der relativen Dichte entsprechende Extraktgehalt der Tabelle nach Schurig entnommen</t>
  </si>
  <si>
    <t>Amtliche Alkoholtafel Nr. 6</t>
  </si>
  <si>
    <t>1H-NMR</t>
  </si>
  <si>
    <t>§ 64 LFGB Nr. L 37.00-2: 03-2018</t>
  </si>
  <si>
    <t>§ 64 LFGB Nr. L 37.00-2: 03-2018, modifiziert</t>
  </si>
  <si>
    <t>Farbstoffe</t>
  </si>
  <si>
    <t>§ 64 LFGB Nr. L 26.11.03-14</t>
  </si>
  <si>
    <t>§ 64 LFGB Nr. L 26.11.03-14, modifiziert</t>
  </si>
  <si>
    <t>Isolierung und Anreicherung: Wollfadenmethode; HPLC</t>
  </si>
  <si>
    <t>Isolierung und Anreicherung: Wollfadenmethode; DC</t>
  </si>
  <si>
    <t>Isolierung und Anreicherung: Wollfadenmethode; Papierchromatographie</t>
  </si>
  <si>
    <t>Isolierung und Anreicherung: Polyamidpulver; HPLC</t>
  </si>
  <si>
    <t>Isolierung und Anreicherung: Polyamidpulver; DC</t>
  </si>
  <si>
    <t>Isolierung und Anreicherung: C18-Kartusche; HPLC</t>
  </si>
  <si>
    <t>Isolierung und Anreicherung: C18-Kartusche; DC</t>
  </si>
  <si>
    <t>Ammoniakauszug, Reinigung über DEAe-Cellulose-Säule, DC</t>
  </si>
  <si>
    <t>Ammoniakauszug, Reinigung über DEAe-Cellulose-Säule, HPLC</t>
  </si>
  <si>
    <t>Ggf. Zentrifugation/Filtration/Klärung (ohne Anreicherung); HPLC</t>
  </si>
  <si>
    <t>Extraktion mit Acetonitril, HPLC</t>
  </si>
  <si>
    <t>Isolierung und Anreicherung: Polyamid; Papierchromatographie</t>
  </si>
  <si>
    <t>Extraktion mit DMSO, HPLC</t>
  </si>
  <si>
    <t>Isolierung und Anreicherung: Kartusche; HPTLC</t>
  </si>
  <si>
    <t>§64LFGB Nr. L 08.00-50 und Nr. L 08.00-51</t>
  </si>
  <si>
    <t>NH3/Methanol extrahiert, eingeengt, Wasserauszug mittels HPLC/DAD</t>
  </si>
  <si>
    <t>Schweizerisches Lebensmittelbuch (SLMB Kapitel 42 A, 1994)</t>
  </si>
  <si>
    <t>Ammoniakalkalischer Auszug, Anreicherung Polyamid-Kartusche, HPLC</t>
  </si>
  <si>
    <t>nach L-08.00-51 und Wollfadenmethode sowie Polyamid, PC</t>
  </si>
  <si>
    <t>Isolierung und Anreicherung; Polyamidpulver / DEAe-Cellulose-Säule; DC</t>
  </si>
  <si>
    <t>§ 64 LFGB Nr. L 08.00-51 (auch modifiziert)</t>
  </si>
  <si>
    <t>Extraktion der Probe mit DMF / DEAE-Cellulosesäule; Elution mit Aceton/HCl, HPLC mit DAD</t>
  </si>
  <si>
    <t>HPLC mit DAD</t>
  </si>
  <si>
    <t>künstliche Farbstoffe, quantitativ</t>
  </si>
  <si>
    <t>HPLC-Bestimmung (UV- oder DAD-Detektion) nach Extraktion mit Methanol/Wasser und ggf. Pufferzugabe</t>
  </si>
  <si>
    <t>HPLC-Bestimmung (UV- oder DAD-Detektion) nach Verdünnung mit Wasser</t>
  </si>
  <si>
    <t>HPLC-Bestimmung (UV- oder DAD-Detektion) nach Direktinjektion</t>
  </si>
  <si>
    <t>Farbstoffe qual</t>
  </si>
  <si>
    <t>lfd. Nr.</t>
  </si>
  <si>
    <t>Bezeichnung des Farbstoffes</t>
  </si>
  <si>
    <t>E 102 (Tartrazin)</t>
  </si>
  <si>
    <t>E 104 (Chinolingelb)</t>
  </si>
  <si>
    <t>E 110 (Gelborange S)</t>
  </si>
  <si>
    <t>E 120 (Karmin)</t>
  </si>
  <si>
    <t>4-Amino-Karminsäure (aus E 120)</t>
  </si>
  <si>
    <t>E 122 (Azorobin)</t>
  </si>
  <si>
    <t>E 123 (Amaranth)</t>
  </si>
  <si>
    <t>E 124 (Ponceau 4 R)</t>
  </si>
  <si>
    <t>E 127 (Erythrosin)</t>
  </si>
  <si>
    <t>E 128 (Rot 2G)</t>
  </si>
  <si>
    <t>E 129 (Allurarot AC)</t>
  </si>
  <si>
    <t>E 131 (Patentblau V)</t>
  </si>
  <si>
    <t>E 132 (Indigotin)</t>
  </si>
  <si>
    <t>E 133 (Brillantblau FCF)</t>
  </si>
  <si>
    <t>E 140 (Chlorophylle)</t>
  </si>
  <si>
    <t>E 141 (Chlorophillin)</t>
  </si>
  <si>
    <t>E 142 (Brilantsäuregrün)</t>
  </si>
  <si>
    <t>kein weiterer Farbstoff identifiziert</t>
  </si>
  <si>
    <t>Farbstoffe nicht untersucht</t>
  </si>
  <si>
    <t>E 105 (Fast Yellow AB)</t>
  </si>
  <si>
    <t>E 107 (Gelb 2G)</t>
  </si>
  <si>
    <t>Farbstoffe quan</t>
  </si>
  <si>
    <t>Farbstoff nicht quantifiziert</t>
  </si>
  <si>
    <t>Nachgewiesener Farbstoff</t>
  </si>
  <si>
    <t>ohne</t>
  </si>
  <si>
    <t>X</t>
  </si>
  <si>
    <t>=Farbstoffe!B1</t>
  </si>
  <si>
    <t>=Farbstoffe!C1</t>
  </si>
  <si>
    <t>=Farbstoffe!D1</t>
  </si>
  <si>
    <t>=Farbstoffe!E1</t>
  </si>
  <si>
    <t>Farbstoffe, qualitativ</t>
  </si>
  <si>
    <t>Farbstoffe, quantitativ</t>
  </si>
  <si>
    <t>Beschreibung der verwendeten Analysenverfahren (2)</t>
  </si>
  <si>
    <t>Schweizerisches Lebensmittelbuch Nr. 886</t>
  </si>
  <si>
    <t>Chemisch-technische Bestimmung (CTB) (Biegeschwinger)</t>
  </si>
  <si>
    <t>Destillation nach CTB 5.2.5 M2  (Biegeschwinger)</t>
  </si>
  <si>
    <t xml:space="preserve">OIV-MA-AS312-01A, auch modifiziert </t>
  </si>
  <si>
    <t>Wasserdampdestillation 25/50, Dichtebestimmung des Destillates</t>
  </si>
  <si>
    <t>Destillation mit VAP 20, Biegeschwinger</t>
  </si>
  <si>
    <t>Destillation und anschließend Biegeschwinger</t>
  </si>
  <si>
    <t>DIN EN 16852</t>
  </si>
  <si>
    <t>Pyknometrie des Destillationsrückstandes, Berechnung der Dichte, Ablesen der Massenkonzentration des alkoholfreien Extraktes aus Tafel 7 der Amtlichen Alkoholtafeln</t>
  </si>
  <si>
    <t>Abdestillieren Alkohol/Wasser von 50ml Probe, Überführung Extrakt in Maßkolben, auffüllen, Bestimmung relativer Dichte mit Biegeschwinger, Ermittlung Extraktgehalt</t>
  </si>
  <si>
    <t>Direkte Auftragung auf Kieselgelplatte; DC</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</si>
  <si>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</si>
  <si>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</si>
  <si>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</si>
  <si>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vorab ein Passwort-freies Protokoll im PDF-Format gesendet.</t>
    </r>
  </si>
  <si>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</si>
  <si>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</si>
  <si>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</si>
  <si>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</si>
  <si>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t>In zahlreichen Fällen wird auch nachgefragt, ob Sie streng nach der Vorschrift gemäß § 64 LFGB arbeiten. Streng bedeutet, dass Sie ohne prüfrelevante Abweichungen arbeiten. Sollte die Abweichung lediglich die untersuchte Matrix sein (z.B. Ketchup anstelle von Brühwurst), dann soll dies nicht als Modifikation gekennzeichnet werden.</t>
  </si>
  <si>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</si>
  <si>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r>
      <rPr>
        <b/>
        <sz val="11"/>
        <rFont val="Times New Roman"/>
        <family val="1"/>
      </rP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aktuellen </t>
    </r>
    <r>
      <rPr>
        <b/>
        <sz val="11"/>
        <rFont val="Times New Roman"/>
        <family val="1"/>
      </rPr>
      <t>Excelformat</t>
    </r>
    <r>
      <rPr>
        <sz val="11"/>
        <rFont val="Times New Roman"/>
        <family val="1"/>
      </rPr>
      <t xml:space="preserve"> (Datei-Endung ".xlsx") oder im Format von Excel 2000 (Datei-Endung ".xls")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eingesendete Tabellen verarbeiten. </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</si>
  <si>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</si>
  <si>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</si>
  <si>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</si>
  <si>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</si>
  <si>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GC mit teilweiser Destillation  (FID oder MS-Detektion)</t>
  </si>
  <si>
    <t xml:space="preserve">Berechnet aus relativer Dichte der Probe und der rückgerechneten relativen Dichte ("Dichte des Destillats") aus dem Alkoholgehalt (bestimmt mit NIR) </t>
  </si>
  <si>
    <t>OIV-MA-BS-10: R2009</t>
  </si>
  <si>
    <t>IS: Isotopenstandard EthylcarbamatD5, Extraktion mit Essigester</t>
  </si>
  <si>
    <t>Beschreibung der verwendeten Analysenverfahren</t>
  </si>
  <si>
    <t>V.1</t>
  </si>
  <si>
    <t>?</t>
  </si>
  <si>
    <t>Parameter 4</t>
  </si>
  <si>
    <t>Berechnet aus rel. Dichte vor und nach Destillation mit Tabelle I OIV-MA-AS2-03B : R2012</t>
  </si>
  <si>
    <t>Extraktion mit Ethylacetat und Aussalzen mit Kochsalz.</t>
  </si>
  <si>
    <t>Wasserdampfdestillation 25/50, Dichtebestimmung des Destillates</t>
  </si>
  <si>
    <t>Bitte Excel Format [.xls, .xlsx] beibehalten! - Do not change the Excel format [.xls, .xlsx], please!";"")</t>
  </si>
  <si>
    <t>Kontaktname</t>
  </si>
  <si>
    <t>Mailadresse</t>
  </si>
  <si>
    <t>Zertifikat geeignet</t>
  </si>
  <si>
    <t>Glucose, wasserfrei</t>
  </si>
  <si>
    <t>Fructose, wasserfrei</t>
  </si>
  <si>
    <t>Saccharose, wasserfrei</t>
  </si>
  <si>
    <t>Parameter 13</t>
  </si>
  <si>
    <t>Parameter 14</t>
  </si>
  <si>
    <t>Parameter 15</t>
  </si>
  <si>
    <r>
      <t xml:space="preserve">Bitte geben Sie den Namen, eMail-Adresse und die Telefonnummer der Person an, die wir bei Rückfragen kontaktieren können.
An die aufgeführte(n) eMailadresse(n) wird das Protokoll als Passwort-freie PDF-Datei gesendet. </t>
    </r>
    <r>
      <rPr>
        <b/>
        <sz val="11"/>
        <color rgb="FFFF0000"/>
        <rFont val="Times New Roman"/>
        <family val="1"/>
      </rPr>
      <t>Gedruckte Auswertungen werden nicht mehr versendet.</t>
    </r>
  </si>
  <si>
    <r>
      <t>Type in name, e-mail address and telefone number of the person we can contact in case of any questions, please.
We will send a PDF-document (passwort-free) of the report to this e-mail address.</t>
    </r>
    <r>
      <rPr>
        <b/>
        <sz val="11"/>
        <color rgb="FFFF0000"/>
        <rFont val="Times New Roman"/>
        <family val="1"/>
      </rPr>
      <t xml:space="preserve"> Printed reports are no longer sent.</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</si>
  <si>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</si>
  <si>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t>It is recommended to provide a second email address in the form of a functional mailbox. This ensures that the evaluation can be delivered. To do this, enter the second address separated by a semicolon followed by a space.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</si>
</sst>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b/>
      <sz val="12"/>
      <color indexed="10"/>
      <name val="Times New Roman"/>
      <family val="1"/>
    </font>
    <font>
      <u/>
      <sz val="12"/>
      <color indexed="12"/>
      <name val="Times New Roman"/>
      <family val="1"/>
    </font>
    <font>
      <b/>
      <sz val="14"/>
      <color indexed="10"/>
      <name val="Times New Roman"/>
      <family val="1"/>
    </font>
    <font>
      <sz val="10"/>
      <name val="Times New Roman"/>
      <family val="1"/>
    </font>
    <font>
      <sz val="12"/>
      <color indexed="9"/>
      <name val="Times New Roman"/>
      <family val="1"/>
    </font>
    <font>
      <b/>
      <sz val="11"/>
      <name val="Times New Roman"/>
      <family val="1"/>
    </font>
    <font>
      <sz val="9"/>
      <name val="Times New Roman"/>
      <family val="1"/>
    </font>
    <font>
      <u/>
      <sz val="10"/>
      <name val="Times New Roman"/>
      <family val="1"/>
    </font>
    <font>
      <sz val="11"/>
      <color indexed="9"/>
      <name val="Times New Roman"/>
      <family val="1"/>
    </font>
    <font>
      <sz val="12"/>
      <color indexed="10"/>
      <name val="Times New Roman"/>
      <family val="1"/>
    </font>
    <font>
      <sz val="11"/>
      <color indexed="12"/>
      <name val="Times New Roman"/>
      <family val="1"/>
    </font>
    <font>
      <i/>
      <vertAlign val="subscript"/>
      <sz val="11"/>
      <name val="Times New Roman"/>
      <family val="1"/>
    </font>
    <font>
      <sz val="12"/>
      <color indexed="22"/>
      <name val="Times New Roman"/>
      <family val="1"/>
    </font>
    <font>
      <sz val="14"/>
      <color rgb="FFFF0000"/>
      <name val="Times New Roman"/>
      <family val="1"/>
    </font>
    <font>
      <b/>
      <sz val="11"/>
      <color rgb="FFFF0000"/>
      <name val="Times New Roman"/>
      <family val="1"/>
    </font>
  </fonts>
  <fills count="8">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theme="4" tint="0.79998168889431442"/>
        <bgColor indexed="64"/>
      </patternFill>
    </fill>
    <fill>
      <patternFill patternType="solid">
        <fgColor theme="6" tint="0.79998168889431442"/>
        <bgColor indexed="64"/>
      </patternFill>
    </fill>
  </fills>
  <borders count="6">
    <border>
      <left/>
      <right/>
      <top/>
      <bottom/>
      <diagonal/>
    </border>
    <border>
      <left/>
      <right/>
      <top style="thick">
        <color indexed="17"/>
      </top>
      <bottom style="thin">
        <color indexed="17"/>
      </bottom>
      <diagonal/>
    </border>
    <border>
      <left style="thin">
        <color indexed="64"/>
      </left>
      <right style="thin">
        <color indexed="64"/>
      </right>
      <top style="thin">
        <color indexed="64"/>
      </top>
      <bottom style="thin">
        <color indexed="64"/>
      </bottom>
      <diagonal/>
    </border>
    <border>
      <left/>
      <right/>
      <top style="thin">
        <color indexed="17"/>
      </top>
      <bottom/>
      <diagonal/>
    </border>
    <border>
      <left style="thin">
        <color indexed="64"/>
      </left>
      <right style="thin">
        <color indexed="64"/>
      </right>
      <top/>
      <bottom style="thin">
        <color indexed="64"/>
      </bottom>
      <diagonal/>
    </border>
    <border>
      <left/>
      <right/>
      <top/>
      <bottom style="thin">
        <color indexed="64"/>
      </bottom>
      <diagonal/>
    </border>
  </borders>
  <cellStyleXfs count="5">
    <xf numFmtId="0" fontId="0" fillId="0" borderId="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5" fillId="0" borderId="0"/>
    <xf numFmtId="0" fontId="5" fillId="0" borderId="0"/>
  </cellStyleXfs>
  <cellXfs count="166">
    <xf numFmtId="0" fontId="0" fillId="0" borderId="0" xfId="0"/>
    <xf numFmtId="0" fontId="4" fillId="0" borderId="0" xfId="0" applyFont="1"/>
    <xf numFmtId="0" fontId="0" fillId="2" borderId="0" xfId="0" applyFill="1"/>
    <xf numFmtId="0" fontId="8" fillId="0" borderId="0" xfId="0" applyFont="1"/>
    <xf numFmtId="0" fontId="0" fillId="2" borderId="0" xfId="0" applyFill="1" applyAlignment="1">
      <alignment horizontal="center"/>
    </xf>
    <xf numFmtId="0" fontId="4" fillId="3" borderId="0" xfId="0" applyFont="1" applyFill="1" applyProtection="1"/>
    <xf numFmtId="0" fontId="15" fillId="3" borderId="0" xfId="1" applyFont="1" applyFill="1" applyAlignment="1" applyProtection="1">
      <alignment horizontal="justify"/>
    </xf>
    <xf numFmtId="0" fontId="0" fillId="0" borderId="0" xfId="0" applyFill="1" applyBorder="1" applyProtection="1">
      <protection locked="0"/>
    </xf>
    <xf numFmtId="0" fontId="2" fillId="0" borderId="0" xfId="0" applyFont="1" applyFill="1" applyBorder="1" applyProtection="1">
      <protection hidden="1"/>
    </xf>
    <xf numFmtId="0" fontId="3" fillId="0" borderId="0" xfId="0" applyFont="1" applyFill="1" applyBorder="1" applyProtection="1">
      <protection hidden="1"/>
    </xf>
    <xf numFmtId="0" fontId="7" fillId="0" borderId="0" xfId="0" applyFont="1" applyFill="1" applyBorder="1" applyProtection="1">
      <protection hidden="1"/>
    </xf>
    <xf numFmtId="0" fontId="6" fillId="0" borderId="0" xfId="0" applyFont="1" applyFill="1" applyBorder="1" applyProtection="1">
      <protection hidden="1"/>
    </xf>
    <xf numFmtId="0" fontId="0" fillId="0" borderId="0" xfId="0" applyFill="1" applyBorder="1" applyProtection="1">
      <protection hidden="1"/>
    </xf>
    <xf numFmtId="0" fontId="10" fillId="0" borderId="0" xfId="0" applyFont="1" applyFill="1" applyBorder="1" applyProtection="1">
      <protection hidden="1"/>
    </xf>
    <xf numFmtId="0" fontId="4" fillId="0" borderId="0" xfId="0" applyFont="1" applyFill="1" applyBorder="1" applyAlignment="1" applyProtection="1">
      <alignment wrapText="1"/>
      <protection hidden="1"/>
    </xf>
    <xf numFmtId="0" fontId="4" fillId="0" borderId="0" xfId="0" applyFont="1" applyFill="1" applyBorder="1" applyAlignment="1" applyProtection="1">
      <alignment horizontal="center"/>
      <protection hidden="1"/>
    </xf>
    <xf numFmtId="0" fontId="4" fillId="0" borderId="0" xfId="0" applyFont="1" applyFill="1" applyBorder="1" applyAlignment="1" applyProtection="1">
      <alignment horizontal="left" wrapText="1"/>
      <protection hidden="1"/>
    </xf>
    <xf numFmtId="14" fontId="16" fillId="0" borderId="0" xfId="0" applyNumberFormat="1" applyFont="1" applyFill="1" applyBorder="1" applyAlignment="1" applyProtection="1">
      <alignment horizontal="left"/>
      <protection hidden="1"/>
    </xf>
    <xf numFmtId="0" fontId="4" fillId="0" borderId="0" xfId="0" applyFont="1" applyFill="1" applyBorder="1" applyAlignment="1" applyProtection="1">
      <alignment vertical="center"/>
      <protection hidden="1"/>
    </xf>
    <xf numFmtId="0" fontId="0" fillId="0" borderId="0" xfId="0" applyFill="1" applyBorder="1" applyAlignment="1" applyProtection="1">
      <alignment vertical="center"/>
      <protection hidden="1"/>
    </xf>
    <xf numFmtId="0" fontId="18" fillId="0" borderId="0" xfId="0" applyFont="1" applyFill="1" applyBorder="1" applyAlignment="1" applyProtection="1">
      <alignment horizontal="center"/>
      <protection hidden="1"/>
    </xf>
    <xf numFmtId="0" fontId="5" fillId="0" borderId="0" xfId="0" applyFont="1" applyProtection="1">
      <protection hidden="1"/>
    </xf>
    <xf numFmtId="0" fontId="4" fillId="0" borderId="0" xfId="0" applyFont="1" applyProtection="1">
      <protection hidden="1"/>
    </xf>
    <xf numFmtId="0" fontId="5" fillId="0" borderId="1"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17" fillId="0" borderId="0" xfId="0" applyFont="1" applyAlignment="1" applyProtection="1">
      <alignment wrapText="1"/>
      <protection hidden="1"/>
    </xf>
    <xf numFmtId="0" fontId="4" fillId="0" borderId="1" xfId="0" applyFont="1" applyBorder="1" applyAlignment="1" applyProtection="1">
      <alignment horizontal="justify" vertical="top" wrapText="1"/>
      <protection hidden="1"/>
    </xf>
    <xf numFmtId="0" fontId="4" fillId="0" borderId="0" xfId="0" applyFont="1" applyAlignment="1" applyProtection="1">
      <alignment wrapText="1"/>
      <protection hidden="1"/>
    </xf>
    <xf numFmtId="0" fontId="5" fillId="0" borderId="0" xfId="0" applyFont="1" applyAlignment="1" applyProtection="1">
      <alignment horizontal="left" wrapText="1"/>
      <protection hidden="1"/>
    </xf>
    <xf numFmtId="0" fontId="5" fillId="0" borderId="0" xfId="0" applyFont="1" applyProtection="1">
      <protection locked="0" hidden="1"/>
    </xf>
    <xf numFmtId="0" fontId="4" fillId="0" borderId="0" xfId="0" applyFont="1" applyProtection="1">
      <protection locked="0" hidden="1"/>
    </xf>
    <xf numFmtId="0" fontId="17" fillId="0" borderId="0" xfId="0" applyFont="1" applyAlignment="1">
      <alignment horizontal="justify" vertical="top" wrapText="1"/>
    </xf>
    <xf numFmtId="0" fontId="5" fillId="0" borderId="0" xfId="0" applyFont="1" applyFill="1" applyBorder="1" applyProtection="1">
      <protection hidden="1"/>
    </xf>
    <xf numFmtId="0" fontId="5" fillId="0" borderId="0" xfId="0" applyFont="1" applyFill="1" applyBorder="1" applyAlignment="1" applyProtection="1">
      <alignment vertical="center"/>
      <protection hidden="1"/>
    </xf>
    <xf numFmtId="0" fontId="17" fillId="0" borderId="0" xfId="0" applyFont="1" applyProtection="1">
      <protection hidden="1"/>
    </xf>
    <xf numFmtId="0" fontId="22" fillId="0" borderId="0" xfId="0" applyFont="1" applyFill="1" applyBorder="1" applyProtection="1">
      <protection hidden="1"/>
    </xf>
    <xf numFmtId="0" fontId="4" fillId="3" borderId="2" xfId="0" applyFont="1" applyFill="1" applyBorder="1" applyAlignment="1" applyProtection="1">
      <alignment horizontal="left" vertical="top" wrapText="1"/>
    </xf>
    <xf numFmtId="0" fontId="4" fillId="3" borderId="0" xfId="0" applyFont="1" applyFill="1" applyBorder="1" applyProtection="1"/>
    <xf numFmtId="0" fontId="4" fillId="3" borderId="2" xfId="0" applyFont="1" applyFill="1" applyBorder="1" applyAlignment="1" applyProtection="1">
      <alignment horizontal="center" vertical="top" wrapText="1"/>
    </xf>
    <xf numFmtId="2" fontId="23" fillId="3" borderId="2" xfId="0" applyNumberFormat="1" applyFont="1" applyFill="1" applyBorder="1" applyAlignment="1" applyProtection="1">
      <alignment horizontal="center" vertical="top" wrapText="1"/>
    </xf>
    <xf numFmtId="0" fontId="0" fillId="0" borderId="0" xfId="0" applyProtection="1"/>
    <xf numFmtId="0" fontId="19" fillId="0" borderId="0" xfId="0" applyFont="1" applyProtection="1"/>
    <xf numFmtId="0" fontId="5" fillId="4" borderId="2" xfId="0" applyFont="1" applyFill="1" applyBorder="1" applyAlignment="1" applyProtection="1">
      <alignment horizontal="left" vertical="top" wrapText="1"/>
    </xf>
    <xf numFmtId="0" fontId="8" fillId="0" borderId="0" xfId="0" applyFont="1" applyAlignment="1">
      <alignment vertical="center"/>
    </xf>
    <xf numFmtId="0" fontId="0" fillId="0" borderId="0" xfId="0" applyAlignment="1">
      <alignment vertical="center"/>
    </xf>
    <xf numFmtId="0" fontId="19" fillId="0" borderId="0" xfId="0" applyFont="1" applyAlignment="1">
      <alignment vertical="center"/>
    </xf>
    <xf numFmtId="0" fontId="11" fillId="0" borderId="0" xfId="0" applyFont="1" applyAlignment="1">
      <alignment vertical="center"/>
    </xf>
    <xf numFmtId="14" fontId="0" fillId="2" borderId="0" xfId="0" applyNumberFormat="1" applyFill="1" applyAlignment="1">
      <alignment horizontal="center"/>
    </xf>
    <xf numFmtId="0" fontId="17" fillId="0" borderId="0" xfId="0" applyFont="1" applyFill="1" applyBorder="1" applyProtection="1">
      <protection hidden="1"/>
    </xf>
    <xf numFmtId="0" fontId="20" fillId="3" borderId="0" xfId="0" applyFont="1" applyFill="1" applyBorder="1" applyAlignment="1" applyProtection="1">
      <alignment horizontal="right"/>
      <protection hidden="1"/>
    </xf>
    <xf numFmtId="0" fontId="7" fillId="4" borderId="0" xfId="0" applyFont="1" applyFill="1" applyBorder="1" applyProtection="1">
      <protection hidden="1"/>
    </xf>
    <xf numFmtId="0" fontId="5" fillId="0" borderId="0" xfId="0" applyFont="1"/>
    <xf numFmtId="0" fontId="17" fillId="0" borderId="0" xfId="0" applyFont="1" applyAlignment="1" applyProtection="1">
      <alignment horizontal="left"/>
      <protection locked="0" hidden="1"/>
    </xf>
    <xf numFmtId="0" fontId="17" fillId="0" borderId="1" xfId="0" applyFont="1" applyBorder="1" applyAlignment="1" applyProtection="1">
      <alignment horizontal="left" vertical="top" wrapText="1"/>
      <protection hidden="1"/>
    </xf>
    <xf numFmtId="0" fontId="17" fillId="0" borderId="0" xfId="0" applyFont="1" applyAlignment="1">
      <alignment horizontal="left" vertical="top" wrapText="1"/>
    </xf>
    <xf numFmtId="0" fontId="17" fillId="0" borderId="0" xfId="0" applyFont="1" applyAlignment="1" applyProtection="1">
      <alignment horizontal="left" vertical="top" wrapText="1"/>
      <protection hidden="1"/>
    </xf>
    <xf numFmtId="0" fontId="17" fillId="0" borderId="0" xfId="0" applyFont="1" applyAlignment="1" applyProtection="1">
      <alignment horizontal="left"/>
      <protection hidden="1"/>
    </xf>
    <xf numFmtId="0" fontId="4" fillId="0" borderId="0" xfId="0" applyFont="1" applyAlignment="1" applyProtection="1">
      <alignment horizontal="left"/>
      <protection hidden="1"/>
    </xf>
    <xf numFmtId="0" fontId="4" fillId="0" borderId="0" xfId="0" applyFont="1" applyAlignment="1" applyProtection="1">
      <alignment horizontal="left"/>
      <protection locked="0" hidden="1"/>
    </xf>
    <xf numFmtId="0" fontId="4" fillId="0" borderId="1" xfId="0" applyFont="1" applyBorder="1" applyAlignment="1" applyProtection="1">
      <alignment horizontal="left" vertical="top" wrapText="1"/>
      <protection hidden="1"/>
    </xf>
    <xf numFmtId="0" fontId="5" fillId="0" borderId="0" xfId="0" applyFont="1" applyAlignment="1" applyProtection="1">
      <alignment horizontal="left" vertical="top" wrapText="1"/>
      <protection hidden="1"/>
    </xf>
    <xf numFmtId="0" fontId="5" fillId="0" borderId="3" xfId="0" applyFont="1" applyBorder="1" applyAlignment="1" applyProtection="1">
      <alignment horizontal="left" wrapText="1"/>
      <protection hidden="1"/>
    </xf>
    <xf numFmtId="0" fontId="5" fillId="0" borderId="0" xfId="0" applyFont="1" applyAlignment="1" applyProtection="1">
      <alignment horizontal="left"/>
      <protection hidden="1"/>
    </xf>
    <xf numFmtId="0" fontId="24" fillId="0" borderId="0" xfId="0" applyFont="1" applyAlignment="1">
      <alignment horizontal="left" vertical="center" wrapText="1"/>
    </xf>
    <xf numFmtId="0" fontId="24" fillId="0" borderId="0" xfId="0" applyFont="1" applyAlignment="1">
      <alignment horizontal="left" vertical="center"/>
    </xf>
    <xf numFmtId="0" fontId="9" fillId="0" borderId="0" xfId="0" applyFont="1" applyFill="1" applyBorder="1" applyAlignment="1" applyProtection="1">
      <alignment vertical="center"/>
      <protection hidden="1"/>
    </xf>
    <xf numFmtId="0" fontId="0" fillId="3" borderId="0" xfId="0" applyFill="1" applyBorder="1"/>
    <xf numFmtId="49" fontId="1" fillId="2" borderId="0" xfId="1" applyNumberFormat="1" applyFont="1" applyFill="1" applyAlignment="1" applyProtection="1">
      <alignment vertical="center"/>
      <protection locked="0"/>
    </xf>
    <xf numFmtId="0" fontId="5" fillId="0" borderId="0" xfId="0" applyFont="1" applyAlignment="1" applyProtection="1">
      <alignment horizontal="justify" vertical="top" wrapText="1"/>
      <protection hidden="1"/>
    </xf>
    <xf numFmtId="0" fontId="17" fillId="0" borderId="0" xfId="0" applyFont="1" applyFill="1" applyAlignment="1">
      <alignment horizontal="justify" vertical="top" wrapText="1"/>
    </xf>
    <xf numFmtId="0" fontId="17" fillId="0" borderId="0" xfId="0" applyFont="1" applyAlignment="1">
      <alignment horizontal="left" wrapText="1"/>
    </xf>
    <xf numFmtId="0" fontId="17" fillId="0" borderId="0" xfId="0" applyFont="1" applyAlignment="1">
      <alignment wrapText="1"/>
    </xf>
    <xf numFmtId="0" fontId="11" fillId="0" borderId="0" xfId="0" applyFont="1" applyAlignment="1" applyProtection="1">
      <alignment vertical="center"/>
      <protection hidden="1"/>
    </xf>
    <xf numFmtId="0" fontId="0" fillId="0" borderId="0" xfId="0" applyAlignment="1" applyProtection="1">
      <alignment vertical="center"/>
      <protection hidden="1"/>
    </xf>
    <xf numFmtId="0" fontId="18" fillId="0" borderId="0" xfId="0" applyFont="1" applyProtection="1">
      <protection hidden="1"/>
    </xf>
    <xf numFmtId="49" fontId="4" fillId="2" borderId="0" xfId="0" applyNumberFormat="1" applyFont="1" applyFill="1" applyBorder="1" applyProtection="1">
      <protection locked="0"/>
    </xf>
    <xf numFmtId="0" fontId="18" fillId="0" borderId="0" xfId="0" applyFont="1" applyFill="1" applyBorder="1" applyAlignment="1" applyProtection="1">
      <alignment horizontal="center" vertical="center"/>
      <protection hidden="1"/>
    </xf>
    <xf numFmtId="0" fontId="4" fillId="0" borderId="0" xfId="0" applyFont="1" applyFill="1" applyBorder="1" applyAlignment="1" applyProtection="1">
      <alignment horizontal="center" vertical="center"/>
      <protection hidden="1"/>
    </xf>
    <xf numFmtId="0" fontId="5" fillId="0" borderId="0" xfId="3" applyFont="1" applyBorder="1" applyProtection="1">
      <protection hidden="1"/>
    </xf>
    <xf numFmtId="0" fontId="4" fillId="0" borderId="0" xfId="3" applyFont="1" applyBorder="1" applyAlignment="1" applyProtection="1">
      <alignment horizontal="left"/>
      <protection locked="0" hidden="1"/>
    </xf>
    <xf numFmtId="0" fontId="4" fillId="0" borderId="0" xfId="3" applyFont="1" applyBorder="1" applyProtection="1">
      <protection hidden="1"/>
    </xf>
    <xf numFmtId="0" fontId="4" fillId="0" borderId="0" xfId="3" applyFont="1" applyProtection="1">
      <protection hidden="1"/>
    </xf>
    <xf numFmtId="0" fontId="4" fillId="0" borderId="0" xfId="3" applyFont="1" applyBorder="1" applyAlignment="1" applyProtection="1">
      <alignment horizontal="justify" vertical="top" wrapText="1"/>
      <protection hidden="1"/>
    </xf>
    <xf numFmtId="0" fontId="4" fillId="0" borderId="0" xfId="3" applyFont="1" applyBorder="1" applyAlignment="1" applyProtection="1">
      <alignment horizontal="left" vertical="top" wrapText="1"/>
      <protection hidden="1"/>
    </xf>
    <xf numFmtId="0" fontId="5" fillId="0" borderId="0" xfId="3" applyFont="1" applyAlignment="1" applyProtection="1">
      <alignment horizontal="left" vertical="top" wrapText="1"/>
      <protection hidden="1"/>
    </xf>
    <xf numFmtId="0" fontId="17" fillId="0" borderId="0" xfId="3" applyFont="1" applyAlignment="1" applyProtection="1">
      <alignment horizontal="justify" vertical="top" wrapText="1"/>
      <protection hidden="1"/>
    </xf>
    <xf numFmtId="0" fontId="5" fillId="0" borderId="0" xfId="3" applyFont="1"/>
    <xf numFmtId="0" fontId="4" fillId="0" borderId="0" xfId="3" applyFont="1" applyAlignment="1" applyProtection="1">
      <alignment horizontal="left" vertical="top" wrapText="1"/>
      <protection hidden="1"/>
    </xf>
    <xf numFmtId="0" fontId="17" fillId="0" borderId="0" xfId="3" applyFont="1" applyAlignment="1" applyProtection="1">
      <alignment wrapText="1"/>
      <protection hidden="1"/>
    </xf>
    <xf numFmtId="0" fontId="4" fillId="0" borderId="0" xfId="3" applyFont="1" applyAlignment="1" applyProtection="1">
      <alignment horizontal="left"/>
      <protection hidden="1"/>
    </xf>
    <xf numFmtId="0" fontId="5" fillId="0" borderId="0" xfId="3" applyFont="1" applyBorder="1" applyProtection="1">
      <protection locked="0" hidden="1"/>
    </xf>
    <xf numFmtId="0" fontId="5" fillId="0" borderId="0" xfId="3" applyFont="1" applyProtection="1">
      <protection hidden="1"/>
    </xf>
    <xf numFmtId="0" fontId="5" fillId="0" borderId="0" xfId="3" applyFont="1" applyBorder="1" applyAlignment="1" applyProtection="1">
      <alignment horizontal="justify" vertical="top" wrapText="1"/>
      <protection hidden="1"/>
    </xf>
    <xf numFmtId="0" fontId="5" fillId="0" borderId="4" xfId="3" applyFont="1" applyBorder="1" applyAlignment="1">
      <alignment vertical="top" wrapText="1"/>
    </xf>
    <xf numFmtId="0" fontId="4" fillId="0" borderId="0" xfId="3" applyFont="1" applyProtection="1">
      <protection locked="0" hidden="1"/>
    </xf>
    <xf numFmtId="0" fontId="5" fillId="0" borderId="0" xfId="3"/>
    <xf numFmtId="0" fontId="4" fillId="0" borderId="1" xfId="3" applyFont="1" applyBorder="1" applyAlignment="1" applyProtection="1">
      <alignment horizontal="justify" vertical="top" wrapText="1"/>
      <protection hidden="1"/>
    </xf>
    <xf numFmtId="0" fontId="4" fillId="0" borderId="0" xfId="0" applyFont="1" applyBorder="1" applyAlignment="1">
      <alignment vertical="center" wrapText="1"/>
    </xf>
    <xf numFmtId="0" fontId="26" fillId="0" borderId="0" xfId="0" applyFont="1" applyFill="1" applyBorder="1" applyAlignment="1" applyProtection="1">
      <alignment horizontal="center" vertical="center"/>
      <protection hidden="1"/>
    </xf>
    <xf numFmtId="0" fontId="4" fillId="0" borderId="0" xfId="0" applyFont="1" applyFill="1" applyBorder="1" applyAlignment="1" applyProtection="1">
      <alignment vertical="center" wrapText="1"/>
      <protection locked="0" hidden="1"/>
    </xf>
    <xf numFmtId="0" fontId="4" fillId="0" borderId="0" xfId="0" applyFont="1" applyBorder="1" applyAlignment="1" applyProtection="1">
      <alignment horizontal="left" vertical="center" wrapText="1"/>
      <protection hidden="1"/>
    </xf>
    <xf numFmtId="49" fontId="4" fillId="2" borderId="0" xfId="0" applyNumberFormat="1"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hidden="1"/>
    </xf>
    <xf numFmtId="0" fontId="4" fillId="0" borderId="0" xfId="0" applyFont="1" applyFill="1" applyBorder="1" applyAlignment="1" applyProtection="1">
      <alignment vertical="center" wrapText="1"/>
    </xf>
    <xf numFmtId="0" fontId="4" fillId="0" borderId="0" xfId="0" applyFont="1" applyFill="1" applyBorder="1" applyProtection="1">
      <protection hidden="1"/>
    </xf>
    <xf numFmtId="0" fontId="4" fillId="5" borderId="0" xfId="0" applyFont="1" applyFill="1" applyBorder="1" applyAlignment="1" applyProtection="1">
      <alignment horizontal="center"/>
      <protection hidden="1"/>
    </xf>
    <xf numFmtId="0" fontId="4" fillId="0" borderId="0" xfId="0" applyFont="1" applyFill="1" applyBorder="1" applyAlignment="1">
      <alignment vertical="center" wrapText="1"/>
    </xf>
    <xf numFmtId="0" fontId="4" fillId="4" borderId="0" xfId="0" applyFont="1" applyFill="1" applyBorder="1" applyAlignment="1" applyProtection="1">
      <alignment vertical="center" wrapText="1"/>
      <protection hidden="1"/>
    </xf>
    <xf numFmtId="0" fontId="18" fillId="0" borderId="0" xfId="0" applyFont="1" applyFill="1" applyBorder="1" applyProtection="1">
      <protection hidden="1"/>
    </xf>
    <xf numFmtId="0" fontId="23" fillId="4" borderId="0" xfId="0" applyFont="1" applyFill="1" applyBorder="1" applyAlignment="1" applyProtection="1">
      <alignment vertical="center"/>
      <protection hidden="1"/>
    </xf>
    <xf numFmtId="0" fontId="5" fillId="3" borderId="0" xfId="4" applyFill="1" applyBorder="1"/>
    <xf numFmtId="0" fontId="23" fillId="0" borderId="0" xfId="0" applyFont="1" applyAlignment="1" applyProtection="1">
      <alignment vertical="center"/>
      <protection hidden="1"/>
    </xf>
    <xf numFmtId="0" fontId="4" fillId="0" borderId="0" xfId="0" applyFont="1" applyFill="1" applyBorder="1" applyAlignment="1" applyProtection="1">
      <alignment horizontal="center" vertical="center"/>
      <protection hidden="1"/>
    </xf>
    <xf numFmtId="49" fontId="4" fillId="2" borderId="0" xfId="0" applyNumberFormat="1" applyFont="1" applyFill="1" applyBorder="1" applyAlignment="1" applyProtection="1">
      <alignment horizontal="left" vertical="center"/>
      <protection locked="0"/>
    </xf>
    <xf numFmtId="0" fontId="5" fillId="0" borderId="5" xfId="0" applyFont="1" applyBorder="1" applyAlignment="1" applyProtection="1">
      <alignment horizontal="left" wrapText="1"/>
    </xf>
    <xf numFmtId="0" fontId="5" fillId="0" borderId="5" xfId="0" applyFont="1" applyBorder="1" applyAlignment="1" applyProtection="1">
      <alignment horizontal="left"/>
    </xf>
    <xf numFmtId="0" fontId="8" fillId="0" borderId="0" xfId="0" applyFont="1" applyAlignment="1" applyProtection="1">
      <alignment horizontal="left" wrapText="1"/>
    </xf>
    <xf numFmtId="0" fontId="8" fillId="0" borderId="0" xfId="0" applyFont="1" applyAlignment="1" applyProtection="1">
      <alignment horizontal="left"/>
    </xf>
    <xf numFmtId="0" fontId="5" fillId="0" borderId="0" xfId="0" applyFont="1" applyFill="1" applyAlignment="1" applyProtection="1">
      <alignment horizontal="left" wrapText="1"/>
    </xf>
    <xf numFmtId="0" fontId="5" fillId="0" borderId="0" xfId="0" applyFont="1" applyAlignment="1" applyProtection="1">
      <alignment horizontal="left" wrapText="1"/>
    </xf>
    <xf numFmtId="0" fontId="5" fillId="0" borderId="0" xfId="0" applyFont="1" applyAlignment="1" applyProtection="1">
      <alignment horizontal="left"/>
    </xf>
    <xf numFmtId="0" fontId="5" fillId="0" borderId="0" xfId="0" applyFont="1" applyFill="1" applyAlignment="1" applyProtection="1">
      <alignment horizontal="left"/>
    </xf>
    <xf numFmtId="0" fontId="9" fillId="0" borderId="0" xfId="0" applyFont="1" applyAlignment="1" applyProtection="1">
      <alignment horizontal="left" wrapText="1"/>
    </xf>
    <xf numFmtId="0" fontId="4" fillId="3" borderId="0" xfId="0" applyFont="1" applyFill="1" applyAlignment="1" applyProtection="1">
      <alignment horizontal="left" wrapText="1"/>
    </xf>
    <xf numFmtId="0" fontId="4" fillId="3" borderId="0" xfId="0" applyFont="1" applyFill="1" applyAlignment="1" applyProtection="1">
      <alignment horizontal="left"/>
    </xf>
    <xf numFmtId="0" fontId="8" fillId="3" borderId="5" xfId="0" applyFont="1" applyFill="1" applyBorder="1" applyAlignment="1" applyProtection="1">
      <alignment horizontal="left" wrapText="1"/>
    </xf>
    <xf numFmtId="0" fontId="4" fillId="3" borderId="5" xfId="0" applyFont="1" applyFill="1" applyBorder="1" applyAlignment="1" applyProtection="1">
      <alignment horizontal="left"/>
    </xf>
    <xf numFmtId="0" fontId="4" fillId="3" borderId="0" xfId="0" applyFont="1" applyFill="1" applyBorder="1" applyAlignment="1" applyProtection="1">
      <alignment horizontal="left"/>
    </xf>
    <xf numFmtId="0" fontId="4" fillId="0" borderId="0" xfId="0" applyFont="1" applyFill="1" applyAlignment="1" applyProtection="1">
      <alignment horizontal="left" wrapText="1"/>
    </xf>
    <xf numFmtId="0" fontId="8" fillId="3" borderId="0" xfId="0" applyFont="1" applyFill="1" applyAlignment="1" applyProtection="1">
      <alignment horizontal="left"/>
    </xf>
    <xf numFmtId="0" fontId="8" fillId="3" borderId="0" xfId="0" applyFont="1" applyFill="1" applyAlignment="1" applyProtection="1">
      <alignment horizontal="left" wrapText="1"/>
    </xf>
    <xf numFmtId="0" fontId="4" fillId="0" borderId="0" xfId="0" applyFont="1" applyFill="1" applyAlignment="1" applyProtection="1">
      <alignment horizontal="left"/>
    </xf>
    <xf numFmtId="0" fontId="14" fillId="3" borderId="0" xfId="0" applyFont="1" applyFill="1" applyAlignment="1" applyProtection="1">
      <alignment horizontal="left" wrapText="1"/>
    </xf>
    <xf numFmtId="0" fontId="4" fillId="0" borderId="0" xfId="0" applyFont="1" applyAlignment="1">
      <alignment horizontal="left"/>
    </xf>
    <xf numFmtId="0" fontId="4" fillId="0" borderId="0" xfId="0" applyFont="1" applyAlignment="1">
      <alignment horizontal="left" wrapText="1"/>
    </xf>
    <xf numFmtId="0" fontId="5" fillId="3" borderId="0" xfId="4" applyFont="1" applyFill="1" applyBorder="1" applyAlignment="1">
      <alignment horizontal="left" wrapText="1"/>
    </xf>
    <xf numFmtId="0" fontId="5" fillId="3" borderId="0" xfId="4" applyFill="1" applyBorder="1" applyAlignment="1">
      <alignment horizontal="left" wrapText="1"/>
    </xf>
    <xf numFmtId="0" fontId="9" fillId="0" borderId="0" xfId="4" applyFont="1" applyAlignment="1">
      <alignment horizontal="left"/>
    </xf>
    <xf numFmtId="0" fontId="0" fillId="0" borderId="0" xfId="0" applyAlignment="1">
      <alignment horizontal="left" vertical="center"/>
    </xf>
    <xf numFmtId="0" fontId="4" fillId="0" borderId="0" xfId="0" applyFont="1" applyFill="1" applyBorder="1" applyAlignment="1" applyProtection="1">
      <alignment horizontal="center" vertical="center"/>
      <protection hidden="1"/>
    </xf>
    <xf numFmtId="49" fontId="4" fillId="2" borderId="0" xfId="0" applyNumberFormat="1" applyFont="1" applyFill="1" applyBorder="1" applyAlignment="1" applyProtection="1">
      <alignment horizontal="left" vertical="center"/>
      <protection locked="0"/>
    </xf>
    <xf numFmtId="0" fontId="4" fillId="0" borderId="0" xfId="0" applyFont="1" applyBorder="1" applyAlignment="1">
      <alignment horizontal="left" vertical="center" wrapText="1"/>
    </xf>
    <xf numFmtId="0" fontId="9" fillId="0" borderId="0" xfId="0" applyFont="1" applyFill="1" applyBorder="1" applyAlignment="1" applyProtection="1">
      <alignment horizontal="left"/>
      <protection hidden="1"/>
    </xf>
    <xf numFmtId="1" fontId="4" fillId="2" borderId="0" xfId="0" applyNumberFormat="1" applyFont="1" applyFill="1" applyBorder="1" applyAlignment="1" applyProtection="1">
      <alignment horizontal="left" vertical="center"/>
      <protection hidden="1"/>
    </xf>
    <xf numFmtId="0" fontId="4" fillId="0" borderId="0" xfId="0" applyFont="1" applyFill="1" applyBorder="1" applyAlignment="1" applyProtection="1">
      <alignment horizontal="left" vertical="center" wrapText="1"/>
      <protection hidden="1"/>
    </xf>
    <xf numFmtId="0" fontId="1" fillId="0" borderId="0" xfId="1" applyFill="1" applyBorder="1" applyAlignment="1" applyProtection="1">
      <alignment horizontal="left"/>
      <protection hidden="1"/>
    </xf>
    <xf numFmtId="0" fontId="23" fillId="0" borderId="0" xfId="0" applyFont="1" applyFill="1" applyBorder="1" applyAlignment="1" applyProtection="1">
      <alignment horizontal="left" vertical="center" wrapText="1"/>
      <protection hidden="1"/>
    </xf>
    <xf numFmtId="0" fontId="4" fillId="4" borderId="0" xfId="0" applyFont="1" applyFill="1" applyBorder="1" applyAlignment="1" applyProtection="1">
      <alignment vertical="center" wrapText="1"/>
      <protection locked="0"/>
    </xf>
    <xf numFmtId="0" fontId="4" fillId="4" borderId="0" xfId="0" applyFont="1" applyFill="1" applyBorder="1" applyAlignment="1" applyProtection="1">
      <alignment horizontal="center"/>
      <protection hidden="1"/>
    </xf>
    <xf numFmtId="0" fontId="27" fillId="0" borderId="0" xfId="0" applyFont="1" applyFill="1" applyBorder="1" applyAlignment="1" applyProtection="1">
      <alignment horizontal="left" vertical="center" wrapText="1"/>
      <protection hidden="1"/>
    </xf>
    <xf numFmtId="0" fontId="7" fillId="0" borderId="0" xfId="0" applyFont="1" applyFill="1" applyBorder="1" applyAlignment="1" applyProtection="1">
      <alignment horizontal="left" vertical="center" wrapText="1"/>
      <protection hidden="1"/>
    </xf>
    <xf numFmtId="0" fontId="23" fillId="4" borderId="0" xfId="0" applyFont="1" applyFill="1" applyBorder="1" applyAlignment="1" applyProtection="1">
      <alignment horizontal="center" vertical="center"/>
      <protection hidden="1"/>
    </xf>
    <xf numFmtId="0" fontId="18" fillId="0" borderId="0" xfId="0" applyFont="1" applyFill="1" applyBorder="1" applyAlignment="1" applyProtection="1">
      <alignment horizontal="center" vertical="center"/>
      <protection hidden="1"/>
    </xf>
    <xf numFmtId="0" fontId="4" fillId="4" borderId="0" xfId="0" applyFont="1" applyFill="1" applyBorder="1" applyAlignment="1" applyProtection="1">
      <alignment vertical="center" wrapText="1"/>
      <protection locked="0" hidden="1"/>
    </xf>
    <xf numFmtId="0" fontId="4" fillId="2" borderId="0" xfId="0" applyFont="1" applyFill="1" applyAlignment="1" applyProtection="1">
      <alignment horizontal="left"/>
      <protection locked="0"/>
    </xf>
    <xf numFmtId="49" fontId="0" fillId="2" borderId="0" xfId="0" applyNumberFormat="1" applyFill="1" applyAlignment="1">
      <alignment horizontal="center"/>
    </xf>
    <xf numFmtId="0" fontId="0" fillId="2" borderId="0" xfId="0" applyNumberFormat="1" applyFill="1" applyAlignment="1">
      <alignment horizontal="center"/>
    </xf>
    <xf numFmtId="0" fontId="5" fillId="2" borderId="0" xfId="0" applyNumberFormat="1" applyFont="1" applyFill="1" applyAlignment="1">
      <alignment horizontal="center"/>
    </xf>
    <xf numFmtId="0" fontId="4" fillId="4" borderId="0" xfId="0" applyFont="1" applyFill="1" applyBorder="1" applyAlignment="1" applyProtection="1">
      <alignment horizontal="left" vertical="center" wrapText="1"/>
      <protection hidden="1"/>
    </xf>
    <xf numFmtId="0" fontId="11" fillId="6" borderId="0" xfId="0" applyFont="1" applyFill="1" applyAlignment="1">
      <alignment horizontal="left" vertical="center" wrapText="1"/>
    </xf>
    <xf numFmtId="0" fontId="11" fillId="6" borderId="0" xfId="0" applyFont="1" applyFill="1" applyAlignment="1">
      <alignment horizontal="left" vertical="center"/>
    </xf>
    <xf numFmtId="0" fontId="0" fillId="6" borderId="0" xfId="0" applyFill="1" applyAlignment="1">
      <alignment vertical="center"/>
    </xf>
    <xf numFmtId="0" fontId="24" fillId="7" borderId="0" xfId="0" applyFont="1" applyFill="1" applyAlignment="1">
      <alignment horizontal="left" vertical="center" wrapText="1"/>
    </xf>
    <xf numFmtId="0" fontId="24" fillId="7" borderId="0" xfId="0" applyFont="1" applyFill="1" applyAlignment="1">
      <alignment horizontal="left" vertical="center"/>
    </xf>
    <xf numFmtId="0" fontId="24" fillId="7" borderId="0" xfId="0" applyFont="1" applyFill="1" applyAlignment="1">
      <alignment horizontal="left" vertical="center"/>
    </xf>
    <xf numFmtId="49" fontId="5" fillId="2" borderId="0" xfId="0" applyNumberFormat="1" applyFont="1" applyFill="1" applyAlignment="1" applyProtection="1">
      <alignment vertical="center"/>
      <protection locked="0"/>
    </xf>
  </cellXfs>
  <cellStyles count="5">
    <cellStyle name="Hyperlink 2" xfId="2" xr:uid="{00000000-0005-0000-0000-000001000000}"/>
    <cellStyle name="Link" xfId="1" builtinId="8"/>
    <cellStyle name="Standard" xfId="0" builtinId="0"/>
    <cellStyle name="Standard 2" xfId="3" xr:uid="{00000000-0005-0000-0000-000003000000}"/>
    <cellStyle name="Standard 3" xfId="4" xr:uid="{00000000-0005-0000-0000-000004000000}"/>
  </cellStyles>
  <dxfs count="44">
    <dxf>
      <fill>
        <patternFill>
          <bgColor indexed="43"/>
        </patternFill>
      </fill>
    </dxf>
    <dxf>
      <fill>
        <patternFill>
          <bgColor indexed="43"/>
        </patternFill>
      </fill>
    </dxf>
    <dxf>
      <fill>
        <patternFill>
          <bgColor indexed="43"/>
        </patternFill>
      </fill>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lor theme="0"/>
        <name val="Cambria"/>
        <scheme val="none"/>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3"/>
        </patternFill>
      </fill>
    </dxf>
    <dxf>
      <font>
        <condense val="0"/>
        <extend val="0"/>
        <color auto="1"/>
      </font>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Drop" dropLines="25" dropStyle="combo" dx="18" fmlaLink="RelativeDichte!$B$1" fmlaRange="RelativeDichte!$B$3:$B$18" sel="16" val="0"/>
</file>

<file path=xl/ctrlProps/ctrlProp10.xml><?xml version="1.0" encoding="utf-8"?>
<formControlPr xmlns="http://schemas.microsoft.com/office/spreadsheetml/2009/9/main" objectType="Drop" dropLines="25" dropStyle="combo" dx="18" fmlaLink="'Sac-Glu-Fru'!$D$1" fmlaRange="'Sac-Glu-Fru'!$B$3:$B$27" sel="25" val="0"/>
</file>

<file path=xl/ctrlProps/ctrlProp11.xml><?xml version="1.0" encoding="utf-8"?>
<formControlPr xmlns="http://schemas.microsoft.com/office/spreadsheetml/2009/9/main" objectType="Drop" dropLines="25" dropStyle="combo" dx="18" fmlaLink="'Sac-Glu-Fru'!$E$1" fmlaRange="'Sac-Glu-Fru'!$B$3:$B$27" sel="25" val="0"/>
</file>

<file path=xl/ctrlProps/ctrlProp2.xml><?xml version="1.0" encoding="utf-8"?>
<formControlPr xmlns="http://schemas.microsoft.com/office/spreadsheetml/2009/9/main" objectType="Drop" dropLines="25" dropStyle="combo" dx="18" fmlaLink="Alkohol!$B$1" fmlaRange="Alkohol!$B$3:$B$31" sel="29" val="4"/>
</file>

<file path=xl/ctrlProps/ctrlProp3.xml><?xml version="1.0" encoding="utf-8"?>
<formControlPr xmlns="http://schemas.microsoft.com/office/spreadsheetml/2009/9/main" objectType="Drop" dropLines="25" dropStyle="combo" dx="18" fmlaLink="Parameter3a!$B$1" fmlaRange="Parameter3a!$B$3:$B$24" sel="22" val="0"/>
</file>

<file path=xl/ctrlProps/ctrlProp4.xml><?xml version="1.0" encoding="utf-8"?>
<formControlPr xmlns="http://schemas.microsoft.com/office/spreadsheetml/2009/9/main" objectType="Drop" dropLines="25" dropStyle="combo" dx="18" fmlaLink="Parameter4!$B$1" fmlaRange="Parameter4!$B$3:$B$19" sel="17" val="0"/>
</file>

<file path=xl/ctrlProps/ctrlProp5.xml><?xml version="1.0" encoding="utf-8"?>
<formControlPr xmlns="http://schemas.microsoft.com/office/spreadsheetml/2009/9/main" objectType="Drop" dropLines="3" dropStyle="combo" dx="18" fmlaLink="Parameter3c!$B$1" fmlaRange="Parameter3c!$B$3:$B$5" sel="3" val="0"/>
</file>

<file path=xl/ctrlProps/ctrlProp6.xml><?xml version="1.0" encoding="utf-8"?>
<formControlPr xmlns="http://schemas.microsoft.com/office/spreadsheetml/2009/9/main" objectType="Drop" dropLines="25" dropStyle="combo" dx="18" fmlaLink="Parameter3b!$B$1" fmlaRange="Parameter3b!$B$3:$B$10" sel="8" val="0"/>
</file>

<file path=xl/ctrlProps/ctrlProp7.xml><?xml version="1.0" encoding="utf-8"?>
<formControlPr xmlns="http://schemas.microsoft.com/office/spreadsheetml/2009/9/main" objectType="Drop" dropLines="15" dropStyle="combo" dx="18" fmlaLink="Teilnehmerdaten!$D$4" fmlaRange="Teilnehmerdaten!$G$5:$G$6" sel="2" val="0"/>
</file>

<file path=xl/ctrlProps/ctrlProp8.xml><?xml version="1.0" encoding="utf-8"?>
<formControlPr xmlns="http://schemas.microsoft.com/office/spreadsheetml/2009/9/main" objectType="Drop" dropLines="25" dropStyle="combo" dx="18" fmlaLink="Extrakt!$B$1" fmlaRange="Extrakt!$B$3:$B$26" sel="24" val="0"/>
</file>

<file path=xl/ctrlProps/ctrlProp9.xml><?xml version="1.0" encoding="utf-8"?>
<formControlPr xmlns="http://schemas.microsoft.com/office/spreadsheetml/2009/9/main" objectType="Drop" dropLines="25" dropStyle="combo" dx="18" fmlaLink="'Sac-Glu-Fru'!$C$1" fmlaRange="'Sac-Glu-Fru'!$B$3:$B$27" sel="25"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34506</xdr:colOff>
      <xdr:row>40</xdr:row>
      <xdr:rowOff>138023</xdr:rowOff>
    </xdr:to>
    <xdr:pic>
      <xdr:nvPicPr>
        <xdr:cNvPr id="13408" name="Picture 1">
          <a:extLst>
            <a:ext uri="{FF2B5EF4-FFF2-40B4-BE49-F238E27FC236}">
              <a16:creationId xmlns:a16="http://schemas.microsoft.com/office/drawing/2014/main" id="{00000000-0008-0000-0100-0000603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589917" cy="73842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44</xdr:row>
          <xdr:rowOff>15240</xdr:rowOff>
        </xdr:from>
        <xdr:to>
          <xdr:col>8</xdr:col>
          <xdr:colOff>0</xdr:colOff>
          <xdr:row>44</xdr:row>
          <xdr:rowOff>304800</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8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15240</xdr:rowOff>
        </xdr:from>
        <xdr:to>
          <xdr:col>8</xdr:col>
          <xdr:colOff>0</xdr:colOff>
          <xdr:row>46</xdr:row>
          <xdr:rowOff>304800</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8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83820</xdr:rowOff>
        </xdr:from>
        <xdr:to>
          <xdr:col>8</xdr:col>
          <xdr:colOff>0</xdr:colOff>
          <xdr:row>48</xdr:row>
          <xdr:rowOff>365760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15240</xdr:rowOff>
        </xdr:from>
        <xdr:to>
          <xdr:col>8</xdr:col>
          <xdr:colOff>0</xdr:colOff>
          <xdr:row>53</xdr:row>
          <xdr:rowOff>304800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38100</xdr:rowOff>
        </xdr:from>
        <xdr:to>
          <xdr:col>1</xdr:col>
          <xdr:colOff>541020</xdr:colOff>
          <xdr:row>51</xdr:row>
          <xdr:rowOff>0</xdr:rowOff>
        </xdr:to>
        <xdr:sp macro="" textlink="">
          <xdr:nvSpPr>
            <xdr:cNvPr id="2104" name="Drop Down 56" hidden="1">
              <a:extLst>
                <a:ext uri="{63B3BB69-23CF-44E3-9099-C40C66FF867C}">
                  <a14:compatExt spid="_x0000_s2104"/>
                </a:ext>
                <a:ext uri="{FF2B5EF4-FFF2-40B4-BE49-F238E27FC236}">
                  <a16:creationId xmlns:a16="http://schemas.microsoft.com/office/drawing/2014/main" id="{00000000-0008-0000-08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38100</xdr:rowOff>
        </xdr:from>
        <xdr:to>
          <xdr:col>8</xdr:col>
          <xdr:colOff>0</xdr:colOff>
          <xdr:row>51</xdr:row>
          <xdr:rowOff>304800</xdr:rowOff>
        </xdr:to>
        <xdr:sp macro="" textlink="">
          <xdr:nvSpPr>
            <xdr:cNvPr id="2116" name="Drop Down 68" hidden="1">
              <a:extLst>
                <a:ext uri="{63B3BB69-23CF-44E3-9099-C40C66FF867C}">
                  <a14:compatExt spid="_x0000_s2116"/>
                </a:ext>
                <a:ext uri="{FF2B5EF4-FFF2-40B4-BE49-F238E27FC236}">
                  <a16:creationId xmlns:a16="http://schemas.microsoft.com/office/drawing/2014/main" id="{00000000-0008-0000-08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106680</xdr:rowOff>
        </xdr:from>
        <xdr:to>
          <xdr:col>6</xdr:col>
          <xdr:colOff>899160</xdr:colOff>
          <xdr:row>14</xdr:row>
          <xdr:rowOff>381000</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8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7620</xdr:rowOff>
        </xdr:from>
        <xdr:to>
          <xdr:col>8</xdr:col>
          <xdr:colOff>0</xdr:colOff>
          <xdr:row>58</xdr:row>
          <xdr:rowOff>289560</xdr:rowOff>
        </xdr:to>
        <xdr:sp macro="" textlink="">
          <xdr:nvSpPr>
            <xdr:cNvPr id="2153" name="Drop Down 105" hidden="1">
              <a:extLst>
                <a:ext uri="{63B3BB69-23CF-44E3-9099-C40C66FF867C}">
                  <a14:compatExt spid="_x0000_s2153"/>
                </a:ext>
                <a:ext uri="{FF2B5EF4-FFF2-40B4-BE49-F238E27FC236}">
                  <a16:creationId xmlns:a16="http://schemas.microsoft.com/office/drawing/2014/main" id="{00000000-0008-0000-0800-00006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7620</xdr:rowOff>
        </xdr:from>
        <xdr:to>
          <xdr:col>8</xdr:col>
          <xdr:colOff>0</xdr:colOff>
          <xdr:row>60</xdr:row>
          <xdr:rowOff>289560</xdr:rowOff>
        </xdr:to>
        <xdr:sp macro="" textlink="">
          <xdr:nvSpPr>
            <xdr:cNvPr id="2154" name="Drop Down 106" hidden="1">
              <a:extLst>
                <a:ext uri="{63B3BB69-23CF-44E3-9099-C40C66FF867C}">
                  <a14:compatExt spid="_x0000_s2154"/>
                </a:ext>
                <a:ext uri="{FF2B5EF4-FFF2-40B4-BE49-F238E27FC236}">
                  <a16:creationId xmlns:a16="http://schemas.microsoft.com/office/drawing/2014/main" id="{EE246014-EDAB-49BE-ADC4-68573FCE16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7620</xdr:rowOff>
        </xdr:from>
        <xdr:to>
          <xdr:col>8</xdr:col>
          <xdr:colOff>0</xdr:colOff>
          <xdr:row>62</xdr:row>
          <xdr:rowOff>289560</xdr:rowOff>
        </xdr:to>
        <xdr:sp macro="" textlink="">
          <xdr:nvSpPr>
            <xdr:cNvPr id="2155" name="Drop Down 107" hidden="1">
              <a:extLst>
                <a:ext uri="{63B3BB69-23CF-44E3-9099-C40C66FF867C}">
                  <a14:compatExt spid="_x0000_s2155"/>
                </a:ext>
                <a:ext uri="{FF2B5EF4-FFF2-40B4-BE49-F238E27FC236}">
                  <a16:creationId xmlns:a16="http://schemas.microsoft.com/office/drawing/2014/main" id="{BA85B0F0-A7DF-4B63-AF90-3A90543B90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64</xdr:row>
          <xdr:rowOff>7620</xdr:rowOff>
        </xdr:from>
        <xdr:to>
          <xdr:col>8</xdr:col>
          <xdr:colOff>0</xdr:colOff>
          <xdr:row>64</xdr:row>
          <xdr:rowOff>289560</xdr:rowOff>
        </xdr:to>
        <xdr:sp macro="" textlink="">
          <xdr:nvSpPr>
            <xdr:cNvPr id="2156" name="Drop Down 108" hidden="1">
              <a:extLst>
                <a:ext uri="{63B3BB69-23CF-44E3-9099-C40C66FF867C}">
                  <a14:compatExt spid="_x0000_s2156"/>
                </a:ext>
                <a:ext uri="{FF2B5EF4-FFF2-40B4-BE49-F238E27FC236}">
                  <a16:creationId xmlns:a16="http://schemas.microsoft.com/office/drawing/2014/main" id="{F3208F23-6F85-42F3-9FFC-3E93E5BB16B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aten\TABELLEN\LVU\Ergebnistabellen\2007\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sheetData sheetId="1"/>
      <sheetData sheetId="2"/>
      <sheetData sheetId="3"/>
      <sheetData sheetId="4"/>
      <sheetData sheetId="5"/>
      <sheetData sheetId="6"/>
      <sheetData sheetId="7"/>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Extraktion der Trockenmasse nach Grossfeld</v>
          </cell>
        </row>
        <row r="18">
          <cell r="B18" t="str">
            <v>Butyrometer Methode</v>
          </cell>
        </row>
      </sheetData>
      <sheetData sheetId="10"/>
      <sheetData sheetId="11"/>
      <sheetData sheetId="12"/>
      <sheetData sheetId="13"/>
      <sheetData sheetId="14"/>
      <sheetData sheetId="15"/>
      <sheetData sheetId="16"/>
      <sheetData sheetId="1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2.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8.bin"/><Relationship Id="rId16" Type="http://schemas.openxmlformats.org/officeDocument/2006/relationships/comments" Target="../comments3.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8"/>
  <dimension ref="A1:C13"/>
  <sheetViews>
    <sheetView workbookViewId="0">
      <selection sqref="A1:C1"/>
    </sheetView>
  </sheetViews>
  <sheetFormatPr baseColWidth="10" defaultColWidth="11.44140625" defaultRowHeight="13.8" x14ac:dyDescent="0.25"/>
  <cols>
    <col min="1" max="2" width="27.6640625" style="40" customWidth="1"/>
    <col min="3" max="3" width="30.44140625" style="40" customWidth="1"/>
    <col min="4" max="16384" width="11.44140625" style="40"/>
  </cols>
  <sheetData>
    <row r="1" spans="1:3" ht="30.75" customHeight="1" x14ac:dyDescent="0.3">
      <c r="A1" s="116" t="s">
        <v>121</v>
      </c>
      <c r="B1" s="117"/>
      <c r="C1" s="117"/>
    </row>
    <row r="2" spans="1:3" ht="51.75" customHeight="1" x14ac:dyDescent="0.25">
      <c r="A2" s="119" t="s">
        <v>122</v>
      </c>
      <c r="B2" s="120"/>
      <c r="C2" s="120"/>
    </row>
    <row r="3" spans="1:3" ht="74.25" customHeight="1" x14ac:dyDescent="0.25">
      <c r="A3" s="118" t="s">
        <v>157</v>
      </c>
      <c r="B3" s="118"/>
      <c r="C3" s="118"/>
    </row>
    <row r="4" spans="1:3" ht="80.400000000000006" customHeight="1" x14ac:dyDescent="0.35">
      <c r="A4" s="118" t="s">
        <v>159</v>
      </c>
      <c r="B4" s="121"/>
      <c r="C4" s="121"/>
    </row>
    <row r="5" spans="1:3" ht="30.3" customHeight="1" x14ac:dyDescent="0.3">
      <c r="A5" s="122"/>
      <c r="B5" s="122"/>
      <c r="C5" s="122"/>
    </row>
    <row r="6" spans="1:3" ht="30.3" customHeight="1" x14ac:dyDescent="0.25">
      <c r="A6" s="41" t="s">
        <v>123</v>
      </c>
    </row>
    <row r="7" spans="1:3" ht="54" customHeight="1" x14ac:dyDescent="0.25">
      <c r="A7" s="114" t="s">
        <v>124</v>
      </c>
      <c r="B7" s="115"/>
      <c r="C7" s="115"/>
    </row>
    <row r="9" spans="1:3" x14ac:dyDescent="0.25">
      <c r="A9" s="42" t="s">
        <v>125</v>
      </c>
      <c r="B9" s="42" t="s">
        <v>126</v>
      </c>
    </row>
    <row r="10" spans="1:3" ht="15.6" x14ac:dyDescent="0.25">
      <c r="A10" s="38">
        <v>1379</v>
      </c>
      <c r="B10" s="38">
        <v>1380</v>
      </c>
    </row>
    <row r="11" spans="1:3" ht="15.6" x14ac:dyDescent="0.25">
      <c r="A11" s="38">
        <v>179.34</v>
      </c>
      <c r="B11" s="38">
        <v>179</v>
      </c>
    </row>
    <row r="12" spans="1:3" ht="15.6" x14ac:dyDescent="0.25">
      <c r="A12" s="38">
        <v>80.12</v>
      </c>
      <c r="B12" s="38">
        <v>80.099999999999994</v>
      </c>
    </row>
    <row r="13" spans="1:3" ht="15.6" x14ac:dyDescent="0.25">
      <c r="A13" s="38">
        <v>7.8</v>
      </c>
      <c r="B13" s="39">
        <v>7.8</v>
      </c>
    </row>
  </sheetData>
  <sheetProtection password="CAA1" sheet="1" objects="1" scenarios="1"/>
  <mergeCells count="6">
    <mergeCell ref="A7:C7"/>
    <mergeCell ref="A1:C1"/>
    <mergeCell ref="A3:C3"/>
    <mergeCell ref="A2:C2"/>
    <mergeCell ref="A4:C4"/>
    <mergeCell ref="A5:C5"/>
  </mergeCells>
  <phoneticPr fontId="0" type="noConversion"/>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2">
    <pageSetUpPr fitToPage="1"/>
  </sheetPr>
  <dimension ref="A1:H38"/>
  <sheetViews>
    <sheetView workbookViewId="0">
      <selection activeCell="A2" sqref="A2:G2"/>
    </sheetView>
  </sheetViews>
  <sheetFormatPr baseColWidth="10" defaultColWidth="11.44140625" defaultRowHeight="15.6" x14ac:dyDescent="0.3"/>
  <cols>
    <col min="1" max="7" width="12.6640625" style="1" customWidth="1"/>
    <col min="8" max="16384" width="11.44140625" style="1"/>
  </cols>
  <sheetData>
    <row r="1" spans="1:8" x14ac:dyDescent="0.3">
      <c r="A1" s="1" t="s">
        <v>20</v>
      </c>
      <c r="H1" s="74">
        <f>COUNTA(A2:G38)</f>
        <v>0</v>
      </c>
    </row>
    <row r="2" spans="1:8" x14ac:dyDescent="0.3">
      <c r="A2" s="154"/>
      <c r="B2" s="154"/>
      <c r="C2" s="154"/>
      <c r="D2" s="154"/>
      <c r="E2" s="154"/>
      <c r="F2" s="154"/>
      <c r="G2" s="154"/>
    </row>
    <row r="3" spans="1:8" x14ac:dyDescent="0.3">
      <c r="A3" s="154"/>
      <c r="B3" s="154"/>
      <c r="C3" s="154"/>
      <c r="D3" s="154"/>
      <c r="E3" s="154"/>
      <c r="F3" s="154"/>
      <c r="G3" s="154"/>
    </row>
    <row r="4" spans="1:8" x14ac:dyDescent="0.3">
      <c r="A4" s="154"/>
      <c r="B4" s="154"/>
      <c r="C4" s="154"/>
      <c r="D4" s="154"/>
      <c r="E4" s="154"/>
      <c r="F4" s="154"/>
      <c r="G4" s="154"/>
    </row>
    <row r="5" spans="1:8" x14ac:dyDescent="0.3">
      <c r="A5" s="154"/>
      <c r="B5" s="154"/>
      <c r="C5" s="154"/>
      <c r="D5" s="154"/>
      <c r="E5" s="154"/>
      <c r="F5" s="154"/>
      <c r="G5" s="154"/>
    </row>
    <row r="6" spans="1:8" x14ac:dyDescent="0.3">
      <c r="A6" s="154"/>
      <c r="B6" s="154"/>
      <c r="C6" s="154"/>
      <c r="D6" s="154"/>
      <c r="E6" s="154"/>
      <c r="F6" s="154"/>
      <c r="G6" s="154"/>
    </row>
    <row r="7" spans="1:8" x14ac:dyDescent="0.3">
      <c r="A7" s="154"/>
      <c r="B7" s="154"/>
      <c r="C7" s="154"/>
      <c r="D7" s="154"/>
      <c r="E7" s="154"/>
      <c r="F7" s="154"/>
      <c r="G7" s="154"/>
    </row>
    <row r="8" spans="1:8" x14ac:dyDescent="0.3">
      <c r="A8" s="154"/>
      <c r="B8" s="154"/>
      <c r="C8" s="154"/>
      <c r="D8" s="154"/>
      <c r="E8" s="154"/>
      <c r="F8" s="154"/>
      <c r="G8" s="154"/>
    </row>
    <row r="9" spans="1:8" x14ac:dyDescent="0.3">
      <c r="A9" s="154"/>
      <c r="B9" s="154"/>
      <c r="C9" s="154"/>
      <c r="D9" s="154"/>
      <c r="E9" s="154"/>
      <c r="F9" s="154"/>
      <c r="G9" s="154"/>
    </row>
    <row r="10" spans="1:8" x14ac:dyDescent="0.3">
      <c r="A10" s="154"/>
      <c r="B10" s="154"/>
      <c r="C10" s="154"/>
      <c r="D10" s="154"/>
      <c r="E10" s="154"/>
      <c r="F10" s="154"/>
      <c r="G10" s="154"/>
    </row>
    <row r="11" spans="1:8" x14ac:dyDescent="0.3">
      <c r="A11" s="154"/>
      <c r="B11" s="154"/>
      <c r="C11" s="154"/>
      <c r="D11" s="154"/>
      <c r="E11" s="154"/>
      <c r="F11" s="154"/>
      <c r="G11" s="154"/>
    </row>
    <row r="12" spans="1:8" x14ac:dyDescent="0.3">
      <c r="A12" s="154"/>
      <c r="B12" s="154"/>
      <c r="C12" s="154"/>
      <c r="D12" s="154"/>
      <c r="E12" s="154"/>
      <c r="F12" s="154"/>
      <c r="G12" s="154"/>
    </row>
    <row r="13" spans="1:8" x14ac:dyDescent="0.3">
      <c r="A13" s="154"/>
      <c r="B13" s="154"/>
      <c r="C13" s="154"/>
      <c r="D13" s="154"/>
      <c r="E13" s="154"/>
      <c r="F13" s="154"/>
      <c r="G13" s="154"/>
    </row>
    <row r="14" spans="1:8" x14ac:dyDescent="0.3">
      <c r="A14" s="154"/>
      <c r="B14" s="154"/>
      <c r="C14" s="154"/>
      <c r="D14" s="154"/>
      <c r="E14" s="154"/>
      <c r="F14" s="154"/>
      <c r="G14" s="154"/>
    </row>
    <row r="15" spans="1:8" x14ac:dyDescent="0.3">
      <c r="A15" s="154"/>
      <c r="B15" s="154"/>
      <c r="C15" s="154"/>
      <c r="D15" s="154"/>
      <c r="E15" s="154"/>
      <c r="F15" s="154"/>
      <c r="G15" s="154"/>
    </row>
    <row r="16" spans="1:8" x14ac:dyDescent="0.3">
      <c r="A16" s="154"/>
      <c r="B16" s="154"/>
      <c r="C16" s="154"/>
      <c r="D16" s="154"/>
      <c r="E16" s="154"/>
      <c r="F16" s="154"/>
      <c r="G16" s="154"/>
    </row>
    <row r="17" spans="1:7" x14ac:dyDescent="0.3">
      <c r="A17" s="154"/>
      <c r="B17" s="154"/>
      <c r="C17" s="154"/>
      <c r="D17" s="154"/>
      <c r="E17" s="154"/>
      <c r="F17" s="154"/>
      <c r="G17" s="154"/>
    </row>
    <row r="18" spans="1:7" x14ac:dyDescent="0.3">
      <c r="A18" s="154"/>
      <c r="B18" s="154"/>
      <c r="C18" s="154"/>
      <c r="D18" s="154"/>
      <c r="E18" s="154"/>
      <c r="F18" s="154"/>
      <c r="G18" s="154"/>
    </row>
    <row r="19" spans="1:7" x14ac:dyDescent="0.3">
      <c r="A19" s="154"/>
      <c r="B19" s="154"/>
      <c r="C19" s="154"/>
      <c r="D19" s="154"/>
      <c r="E19" s="154"/>
      <c r="F19" s="154"/>
      <c r="G19" s="154"/>
    </row>
    <row r="20" spans="1:7" x14ac:dyDescent="0.3">
      <c r="A20" s="154"/>
      <c r="B20" s="154"/>
      <c r="C20" s="154"/>
      <c r="D20" s="154"/>
      <c r="E20" s="154"/>
      <c r="F20" s="154"/>
      <c r="G20" s="154"/>
    </row>
    <row r="21" spans="1:7" x14ac:dyDescent="0.3">
      <c r="A21" s="154"/>
      <c r="B21" s="154"/>
      <c r="C21" s="154"/>
      <c r="D21" s="154"/>
      <c r="E21" s="154"/>
      <c r="F21" s="154"/>
      <c r="G21" s="154"/>
    </row>
    <row r="22" spans="1:7" x14ac:dyDescent="0.3">
      <c r="A22" s="154"/>
      <c r="B22" s="154"/>
      <c r="C22" s="154"/>
      <c r="D22" s="154"/>
      <c r="E22" s="154"/>
      <c r="F22" s="154"/>
      <c r="G22" s="154"/>
    </row>
    <row r="23" spans="1:7" x14ac:dyDescent="0.3">
      <c r="A23" s="154"/>
      <c r="B23" s="154"/>
      <c r="C23" s="154"/>
      <c r="D23" s="154"/>
      <c r="E23" s="154"/>
      <c r="F23" s="154"/>
      <c r="G23" s="154"/>
    </row>
    <row r="24" spans="1:7" x14ac:dyDescent="0.3">
      <c r="A24" s="154"/>
      <c r="B24" s="154"/>
      <c r="C24" s="154"/>
      <c r="D24" s="154"/>
      <c r="E24" s="154"/>
      <c r="F24" s="154"/>
      <c r="G24" s="154"/>
    </row>
    <row r="25" spans="1:7" x14ac:dyDescent="0.3">
      <c r="A25" s="154"/>
      <c r="B25" s="154"/>
      <c r="C25" s="154"/>
      <c r="D25" s="154"/>
      <c r="E25" s="154"/>
      <c r="F25" s="154"/>
      <c r="G25" s="154"/>
    </row>
    <row r="26" spans="1:7" x14ac:dyDescent="0.3">
      <c r="A26" s="154"/>
      <c r="B26" s="154"/>
      <c r="C26" s="154"/>
      <c r="D26" s="154"/>
      <c r="E26" s="154"/>
      <c r="F26" s="154"/>
      <c r="G26" s="154"/>
    </row>
    <row r="27" spans="1:7" x14ac:dyDescent="0.3">
      <c r="A27" s="154"/>
      <c r="B27" s="154"/>
      <c r="C27" s="154"/>
      <c r="D27" s="154"/>
      <c r="E27" s="154"/>
      <c r="F27" s="154"/>
      <c r="G27" s="154"/>
    </row>
    <row r="28" spans="1:7" x14ac:dyDescent="0.3">
      <c r="A28" s="154"/>
      <c r="B28" s="154"/>
      <c r="C28" s="154"/>
      <c r="D28" s="154"/>
      <c r="E28" s="154"/>
      <c r="F28" s="154"/>
      <c r="G28" s="154"/>
    </row>
    <row r="29" spans="1:7" x14ac:dyDescent="0.3">
      <c r="A29" s="154"/>
      <c r="B29" s="154"/>
      <c r="C29" s="154"/>
      <c r="D29" s="154"/>
      <c r="E29" s="154"/>
      <c r="F29" s="154"/>
      <c r="G29" s="154"/>
    </row>
    <row r="30" spans="1:7" x14ac:dyDescent="0.3">
      <c r="A30" s="154"/>
      <c r="B30" s="154"/>
      <c r="C30" s="154"/>
      <c r="D30" s="154"/>
      <c r="E30" s="154"/>
      <c r="F30" s="154"/>
      <c r="G30" s="154"/>
    </row>
    <row r="31" spans="1:7" x14ac:dyDescent="0.3">
      <c r="A31" s="154"/>
      <c r="B31" s="154"/>
      <c r="C31" s="154"/>
      <c r="D31" s="154"/>
      <c r="E31" s="154"/>
      <c r="F31" s="154"/>
      <c r="G31" s="154"/>
    </row>
    <row r="32" spans="1:7" x14ac:dyDescent="0.3">
      <c r="A32" s="154"/>
      <c r="B32" s="154"/>
      <c r="C32" s="154"/>
      <c r="D32" s="154"/>
      <c r="E32" s="154"/>
      <c r="F32" s="154"/>
      <c r="G32" s="154"/>
    </row>
    <row r="33" spans="1:7" x14ac:dyDescent="0.3">
      <c r="A33" s="154"/>
      <c r="B33" s="154"/>
      <c r="C33" s="154"/>
      <c r="D33" s="154"/>
      <c r="E33" s="154"/>
      <c r="F33" s="154"/>
      <c r="G33" s="154"/>
    </row>
    <row r="34" spans="1:7" x14ac:dyDescent="0.3">
      <c r="A34" s="154"/>
      <c r="B34" s="154"/>
      <c r="C34" s="154"/>
      <c r="D34" s="154"/>
      <c r="E34" s="154"/>
      <c r="F34" s="154"/>
      <c r="G34" s="154"/>
    </row>
    <row r="35" spans="1:7" x14ac:dyDescent="0.3">
      <c r="A35" s="154"/>
      <c r="B35" s="154"/>
      <c r="C35" s="154"/>
      <c r="D35" s="154"/>
      <c r="E35" s="154"/>
      <c r="F35" s="154"/>
      <c r="G35" s="154"/>
    </row>
    <row r="36" spans="1:7" x14ac:dyDescent="0.3">
      <c r="A36" s="154"/>
      <c r="B36" s="154"/>
      <c r="C36" s="154"/>
      <c r="D36" s="154"/>
      <c r="E36" s="154"/>
      <c r="F36" s="154"/>
      <c r="G36" s="154"/>
    </row>
    <row r="37" spans="1:7" x14ac:dyDescent="0.3">
      <c r="A37" s="154"/>
      <c r="B37" s="154"/>
      <c r="C37" s="154"/>
      <c r="D37" s="154"/>
      <c r="E37" s="154"/>
      <c r="F37" s="154"/>
      <c r="G37" s="154"/>
    </row>
    <row r="38" spans="1:7" x14ac:dyDescent="0.3">
      <c r="A38" s="154"/>
      <c r="B38" s="154"/>
      <c r="C38" s="154"/>
      <c r="D38" s="154"/>
      <c r="E38" s="154"/>
      <c r="F38" s="154"/>
      <c r="G38" s="154"/>
    </row>
  </sheetData>
  <sheetProtection algorithmName="SHA-512" hashValue="DobwJlON6GDATg+5d0kAaatGTxs1y058zbb6zW+vxx4J1mNz5JYL0wrzi5L++bXn04JL1/n3tzC6vr0O/JUuEQ==" saltValue="f7KEwihoddXsrCf3VXlE+Q==" spinCount="100000" sheet="1" objects="1" scenarios="1"/>
  <mergeCells count="37">
    <mergeCell ref="A2:G2"/>
    <mergeCell ref="A3:G3"/>
    <mergeCell ref="A4:G4"/>
    <mergeCell ref="A5:G5"/>
    <mergeCell ref="A10:G10"/>
    <mergeCell ref="A11:G11"/>
    <mergeCell ref="A12:G12"/>
    <mergeCell ref="A13:G13"/>
    <mergeCell ref="A6:G6"/>
    <mergeCell ref="A7:G7"/>
    <mergeCell ref="A8:G8"/>
    <mergeCell ref="A9:G9"/>
    <mergeCell ref="A18:G18"/>
    <mergeCell ref="A19:G19"/>
    <mergeCell ref="A20:G20"/>
    <mergeCell ref="A21:G21"/>
    <mergeCell ref="A14:G14"/>
    <mergeCell ref="A15:G15"/>
    <mergeCell ref="A16:G16"/>
    <mergeCell ref="A17:G17"/>
    <mergeCell ref="A26:G26"/>
    <mergeCell ref="A27:G27"/>
    <mergeCell ref="A28:G28"/>
    <mergeCell ref="A29:G29"/>
    <mergeCell ref="A22:G22"/>
    <mergeCell ref="A23:G23"/>
    <mergeCell ref="A24:G24"/>
    <mergeCell ref="A25:G25"/>
    <mergeCell ref="A30:G30"/>
    <mergeCell ref="A31:G31"/>
    <mergeCell ref="A32:G32"/>
    <mergeCell ref="A33:G33"/>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E27"/>
  <sheetViews>
    <sheetView workbookViewId="0">
      <selection activeCell="A2" sqref="A2:G2"/>
    </sheetView>
  </sheetViews>
  <sheetFormatPr baseColWidth="10" defaultColWidth="11.44140625" defaultRowHeight="15.6" x14ac:dyDescent="0.3"/>
  <cols>
    <col min="1" max="1" width="13.109375" style="57" customWidth="1"/>
    <col min="2" max="2" width="55.109375" style="57" customWidth="1"/>
    <col min="3" max="16384" width="11.44140625" style="57"/>
  </cols>
  <sheetData>
    <row r="1" spans="1:5" ht="16.2" thickBot="1" x14ac:dyDescent="0.35">
      <c r="A1" s="57" t="s">
        <v>212</v>
      </c>
      <c r="B1" s="58">
        <f>MAX($A$3:$A$30)-1</f>
        <v>24</v>
      </c>
      <c r="C1" s="57">
        <v>25</v>
      </c>
      <c r="D1" s="57">
        <v>25</v>
      </c>
      <c r="E1" s="57">
        <v>25</v>
      </c>
    </row>
    <row r="2" spans="1:5" ht="16.2" thickTop="1" x14ac:dyDescent="0.3">
      <c r="A2" s="59" t="s">
        <v>36</v>
      </c>
      <c r="B2" s="59" t="s">
        <v>37</v>
      </c>
      <c r="C2" s="57" t="s">
        <v>211</v>
      </c>
      <c r="D2" s="57" t="s">
        <v>210</v>
      </c>
      <c r="E2" s="57" t="s">
        <v>212</v>
      </c>
    </row>
    <row r="3" spans="1:5" x14ac:dyDescent="0.3">
      <c r="A3" s="69">
        <v>1</v>
      </c>
      <c r="B3" s="31" t="s">
        <v>209</v>
      </c>
      <c r="C3" s="71"/>
    </row>
    <row r="4" spans="1:5" x14ac:dyDescent="0.3">
      <c r="A4" s="69">
        <v>2</v>
      </c>
      <c r="B4" s="31" t="s">
        <v>208</v>
      </c>
      <c r="C4" s="70" t="s">
        <v>40</v>
      </c>
    </row>
    <row r="5" spans="1:5" x14ac:dyDescent="0.3">
      <c r="A5" s="69">
        <v>3</v>
      </c>
      <c r="B5" s="31" t="s">
        <v>207</v>
      </c>
      <c r="C5" s="70"/>
    </row>
    <row r="6" spans="1:5" x14ac:dyDescent="0.3">
      <c r="A6" s="69">
        <v>4</v>
      </c>
      <c r="B6" s="31" t="s">
        <v>206</v>
      </c>
      <c r="C6" s="70" t="s">
        <v>40</v>
      </c>
    </row>
    <row r="7" spans="1:5" ht="26.4" x14ac:dyDescent="0.3">
      <c r="A7" s="69">
        <v>5</v>
      </c>
      <c r="B7" s="31" t="s">
        <v>205</v>
      </c>
      <c r="C7" s="70"/>
    </row>
    <row r="8" spans="1:5" ht="26.4" x14ac:dyDescent="0.3">
      <c r="A8" s="69">
        <v>6</v>
      </c>
      <c r="B8" s="31" t="s">
        <v>204</v>
      </c>
      <c r="C8" s="70"/>
    </row>
    <row r="9" spans="1:5" ht="26.4" x14ac:dyDescent="0.3">
      <c r="A9" s="69">
        <v>7</v>
      </c>
      <c r="B9" s="31" t="s">
        <v>203</v>
      </c>
      <c r="C9" s="70"/>
    </row>
    <row r="10" spans="1:5" x14ac:dyDescent="0.3">
      <c r="A10" s="69">
        <v>8</v>
      </c>
      <c r="B10" s="31" t="s">
        <v>202</v>
      </c>
      <c r="C10" s="70"/>
    </row>
    <row r="11" spans="1:5" x14ac:dyDescent="0.3">
      <c r="A11" s="69">
        <v>9</v>
      </c>
      <c r="B11" s="31" t="s">
        <v>201</v>
      </c>
      <c r="C11" s="70"/>
    </row>
    <row r="12" spans="1:5" x14ac:dyDescent="0.3">
      <c r="A12" s="69">
        <v>10</v>
      </c>
      <c r="B12" s="31" t="s">
        <v>200</v>
      </c>
      <c r="C12" s="70"/>
    </row>
    <row r="13" spans="1:5" x14ac:dyDescent="0.3">
      <c r="A13" s="69">
        <v>11</v>
      </c>
      <c r="B13" s="31" t="s">
        <v>199</v>
      </c>
      <c r="C13" s="70"/>
    </row>
    <row r="14" spans="1:5" x14ac:dyDescent="0.3">
      <c r="A14" s="69">
        <v>12</v>
      </c>
      <c r="B14" s="31" t="s">
        <v>198</v>
      </c>
      <c r="C14" s="70"/>
    </row>
    <row r="15" spans="1:5" ht="26.4" x14ac:dyDescent="0.3">
      <c r="A15" s="69">
        <v>13</v>
      </c>
      <c r="B15" s="31" t="s">
        <v>197</v>
      </c>
      <c r="C15" s="70"/>
    </row>
    <row r="16" spans="1:5" x14ac:dyDescent="0.3">
      <c r="A16" s="69">
        <v>14</v>
      </c>
      <c r="B16" s="31" t="s">
        <v>196</v>
      </c>
      <c r="C16" s="70"/>
    </row>
    <row r="17" spans="1:3" x14ac:dyDescent="0.3">
      <c r="A17" s="69">
        <v>15</v>
      </c>
      <c r="B17" s="31" t="s">
        <v>195</v>
      </c>
      <c r="C17" s="70"/>
    </row>
    <row r="18" spans="1:3" x14ac:dyDescent="0.3">
      <c r="A18" s="69">
        <v>16</v>
      </c>
      <c r="B18" s="31" t="s">
        <v>194</v>
      </c>
      <c r="C18" s="70"/>
    </row>
    <row r="19" spans="1:3" x14ac:dyDescent="0.3">
      <c r="A19" s="69">
        <v>17</v>
      </c>
      <c r="B19" s="31" t="s">
        <v>193</v>
      </c>
      <c r="C19" s="70"/>
    </row>
    <row r="20" spans="1:3" x14ac:dyDescent="0.3">
      <c r="A20" s="69">
        <v>18</v>
      </c>
      <c r="B20" s="31" t="s">
        <v>192</v>
      </c>
      <c r="C20" s="70"/>
    </row>
    <row r="21" spans="1:3" x14ac:dyDescent="0.3">
      <c r="A21" s="69">
        <v>19</v>
      </c>
      <c r="B21" s="31" t="s">
        <v>191</v>
      </c>
      <c r="C21" s="70"/>
    </row>
    <row r="22" spans="1:3" x14ac:dyDescent="0.3">
      <c r="A22" s="69">
        <v>20</v>
      </c>
      <c r="B22" s="31" t="s">
        <v>190</v>
      </c>
      <c r="C22" s="70"/>
    </row>
    <row r="23" spans="1:3" x14ac:dyDescent="0.3">
      <c r="A23" s="69">
        <v>21</v>
      </c>
      <c r="B23" s="31" t="s">
        <v>189</v>
      </c>
      <c r="C23" s="70"/>
    </row>
    <row r="24" spans="1:3" x14ac:dyDescent="0.3">
      <c r="A24" s="69">
        <v>22</v>
      </c>
      <c r="B24" s="31" t="s">
        <v>213</v>
      </c>
      <c r="C24" s="70"/>
    </row>
    <row r="25" spans="1:3" x14ac:dyDescent="0.3">
      <c r="A25" s="69">
        <v>23</v>
      </c>
      <c r="B25" s="31" t="s">
        <v>214</v>
      </c>
      <c r="C25" s="70"/>
    </row>
    <row r="26" spans="1:3" x14ac:dyDescent="0.3">
      <c r="A26" s="69">
        <v>24</v>
      </c>
      <c r="B26" s="31" t="s">
        <v>98</v>
      </c>
      <c r="C26" s="22"/>
    </row>
    <row r="27" spans="1:3" x14ac:dyDescent="0.3">
      <c r="A27" s="69">
        <v>25</v>
      </c>
    </row>
  </sheetData>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30"/>
  <sheetViews>
    <sheetView workbookViewId="0">
      <selection activeCell="A2" sqref="A2:G2"/>
    </sheetView>
  </sheetViews>
  <sheetFormatPr baseColWidth="10" defaultColWidth="11.44140625" defaultRowHeight="15.6" x14ac:dyDescent="0.3"/>
  <cols>
    <col min="1" max="1" width="13.109375" style="81" customWidth="1"/>
    <col min="2" max="2" width="55.109375" style="89" customWidth="1"/>
    <col min="3" max="16384" width="11.44140625" style="81"/>
  </cols>
  <sheetData>
    <row r="1" spans="1:3" x14ac:dyDescent="0.3">
      <c r="A1" s="78" t="s">
        <v>232</v>
      </c>
      <c r="B1" s="79">
        <v>28</v>
      </c>
      <c r="C1" s="80">
        <f>MAX($A$3:$A$30)-1</f>
        <v>27</v>
      </c>
    </row>
    <row r="2" spans="1:3" x14ac:dyDescent="0.3">
      <c r="A2" s="82" t="s">
        <v>36</v>
      </c>
      <c r="B2" s="83" t="s">
        <v>37</v>
      </c>
      <c r="C2" s="80" t="s">
        <v>38</v>
      </c>
    </row>
    <row r="3" spans="1:3" x14ac:dyDescent="0.3">
      <c r="A3" s="81">
        <v>1</v>
      </c>
      <c r="B3" s="84" t="s">
        <v>233</v>
      </c>
      <c r="C3" s="85"/>
    </row>
    <row r="4" spans="1:3" x14ac:dyDescent="0.3">
      <c r="A4" s="81">
        <v>2</v>
      </c>
      <c r="B4" s="84" t="s">
        <v>234</v>
      </c>
      <c r="C4" s="85" t="s">
        <v>40</v>
      </c>
    </row>
    <row r="5" spans="1:3" x14ac:dyDescent="0.3">
      <c r="A5" s="81">
        <v>3</v>
      </c>
      <c r="B5" s="84" t="s">
        <v>235</v>
      </c>
      <c r="C5" s="85"/>
    </row>
    <row r="6" spans="1:3" x14ac:dyDescent="0.3">
      <c r="A6" s="81">
        <v>4</v>
      </c>
      <c r="B6" s="84" t="s">
        <v>236</v>
      </c>
      <c r="C6" s="85"/>
    </row>
    <row r="7" spans="1:3" ht="27.6" x14ac:dyDescent="0.3">
      <c r="A7" s="81">
        <v>5</v>
      </c>
      <c r="B7" s="84" t="s">
        <v>237</v>
      </c>
      <c r="C7" s="85"/>
    </row>
    <row r="8" spans="1:3" x14ac:dyDescent="0.3">
      <c r="A8" s="81">
        <v>6</v>
      </c>
      <c r="B8" s="84" t="s">
        <v>238</v>
      </c>
      <c r="C8" s="85"/>
    </row>
    <row r="9" spans="1:3" x14ac:dyDescent="0.3">
      <c r="A9" s="81">
        <v>7</v>
      </c>
      <c r="B9" s="84" t="s">
        <v>239</v>
      </c>
      <c r="C9" s="85"/>
    </row>
    <row r="10" spans="1:3" x14ac:dyDescent="0.3">
      <c r="A10" s="81">
        <v>8</v>
      </c>
      <c r="B10" s="84" t="s">
        <v>240</v>
      </c>
      <c r="C10" s="85"/>
    </row>
    <row r="11" spans="1:3" x14ac:dyDescent="0.3">
      <c r="A11" s="81">
        <v>9</v>
      </c>
      <c r="B11" s="84" t="s">
        <v>241</v>
      </c>
      <c r="C11" s="85"/>
    </row>
    <row r="12" spans="1:3" x14ac:dyDescent="0.3">
      <c r="A12" s="81">
        <v>10</v>
      </c>
      <c r="B12" s="84" t="s">
        <v>242</v>
      </c>
      <c r="C12" s="85"/>
    </row>
    <row r="13" spans="1:3" x14ac:dyDescent="0.3">
      <c r="A13" s="81">
        <v>11</v>
      </c>
      <c r="B13" s="84" t="s">
        <v>243</v>
      </c>
      <c r="C13" s="85"/>
    </row>
    <row r="14" spans="1:3" x14ac:dyDescent="0.3">
      <c r="A14" s="81">
        <v>12</v>
      </c>
      <c r="B14" s="84" t="s">
        <v>244</v>
      </c>
      <c r="C14" s="85"/>
    </row>
    <row r="15" spans="1:3" x14ac:dyDescent="0.3">
      <c r="A15" s="81">
        <v>13</v>
      </c>
      <c r="B15" s="84" t="s">
        <v>245</v>
      </c>
      <c r="C15" s="85"/>
    </row>
    <row r="16" spans="1:3" x14ac:dyDescent="0.3">
      <c r="A16" s="81">
        <v>14</v>
      </c>
      <c r="B16" s="84" t="s">
        <v>246</v>
      </c>
      <c r="C16" s="85"/>
    </row>
    <row r="17" spans="1:3" x14ac:dyDescent="0.3">
      <c r="A17" s="81">
        <v>15</v>
      </c>
      <c r="B17" s="84" t="s">
        <v>247</v>
      </c>
      <c r="C17" s="85"/>
    </row>
    <row r="18" spans="1:3" x14ac:dyDescent="0.3">
      <c r="A18" s="81">
        <v>16</v>
      </c>
      <c r="B18" s="84" t="s">
        <v>248</v>
      </c>
      <c r="C18" s="85"/>
    </row>
    <row r="19" spans="1:3" x14ac:dyDescent="0.3">
      <c r="A19" s="81">
        <v>17</v>
      </c>
      <c r="B19" s="84" t="s">
        <v>249</v>
      </c>
      <c r="C19" s="85"/>
    </row>
    <row r="20" spans="1:3" ht="27.6" x14ac:dyDescent="0.3">
      <c r="A20" s="81">
        <v>18</v>
      </c>
      <c r="B20" s="84" t="s">
        <v>250</v>
      </c>
      <c r="C20" s="85"/>
    </row>
    <row r="21" spans="1:3" x14ac:dyDescent="0.3">
      <c r="A21" s="81">
        <v>19</v>
      </c>
      <c r="B21" s="84" t="s">
        <v>251</v>
      </c>
      <c r="C21" s="85"/>
    </row>
    <row r="22" spans="1:3" ht="27.6" x14ac:dyDescent="0.3">
      <c r="A22" s="81">
        <v>20</v>
      </c>
      <c r="B22" s="84" t="s">
        <v>252</v>
      </c>
      <c r="C22" s="85"/>
    </row>
    <row r="23" spans="1:3" x14ac:dyDescent="0.3">
      <c r="A23" s="81">
        <v>21</v>
      </c>
      <c r="B23" s="84" t="s">
        <v>253</v>
      </c>
      <c r="C23" s="85"/>
    </row>
    <row r="24" spans="1:3" ht="27.6" x14ac:dyDescent="0.3">
      <c r="A24" s="81">
        <v>22</v>
      </c>
      <c r="B24" s="84" t="s">
        <v>254</v>
      </c>
      <c r="C24" s="85"/>
    </row>
    <row r="25" spans="1:3" x14ac:dyDescent="0.3">
      <c r="A25" s="81">
        <v>23</v>
      </c>
      <c r="B25" s="86" t="s">
        <v>255</v>
      </c>
      <c r="C25" s="85"/>
    </row>
    <row r="26" spans="1:3" x14ac:dyDescent="0.3">
      <c r="A26" s="81">
        <v>24</v>
      </c>
      <c r="B26" s="86" t="s">
        <v>256</v>
      </c>
      <c r="C26" s="85"/>
    </row>
    <row r="27" spans="1:3" x14ac:dyDescent="0.3">
      <c r="A27" s="81">
        <v>25</v>
      </c>
      <c r="B27" s="86" t="s">
        <v>257</v>
      </c>
      <c r="C27" s="85"/>
    </row>
    <row r="28" spans="1:3" x14ac:dyDescent="0.3">
      <c r="A28" s="81">
        <v>26</v>
      </c>
      <c r="B28" s="86" t="s">
        <v>308</v>
      </c>
      <c r="C28" s="85"/>
    </row>
    <row r="29" spans="1:3" x14ac:dyDescent="0.3">
      <c r="A29" s="81">
        <v>27</v>
      </c>
      <c r="B29" s="87" t="s">
        <v>6</v>
      </c>
      <c r="C29" s="88"/>
    </row>
    <row r="30" spans="1:3" x14ac:dyDescent="0.3">
      <c r="A30" s="81">
        <v>28</v>
      </c>
    </row>
  </sheetData>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24"/>
  <sheetViews>
    <sheetView workbookViewId="0">
      <selection activeCell="A2" sqref="A2:G2"/>
    </sheetView>
  </sheetViews>
  <sheetFormatPr baseColWidth="10" defaultColWidth="11.44140625" defaultRowHeight="13.8" x14ac:dyDescent="0.25"/>
  <cols>
    <col min="1" max="1" width="13.109375" style="91" customWidth="1"/>
    <col min="2" max="2" width="55.109375" style="91" customWidth="1"/>
    <col min="3" max="16384" width="11.44140625" style="91"/>
  </cols>
  <sheetData>
    <row r="1" spans="1:3" x14ac:dyDescent="0.25">
      <c r="A1" s="78" t="s">
        <v>258</v>
      </c>
      <c r="B1" s="90">
        <v>22</v>
      </c>
      <c r="C1" s="78">
        <f>MAX($A$3:$A$24)-1</f>
        <v>21</v>
      </c>
    </row>
    <row r="2" spans="1:3" x14ac:dyDescent="0.25">
      <c r="A2" s="92" t="s">
        <v>36</v>
      </c>
      <c r="B2" s="92" t="s">
        <v>37</v>
      </c>
      <c r="C2" s="78" t="s">
        <v>38</v>
      </c>
    </row>
    <row r="3" spans="1:3" ht="15.6" x14ac:dyDescent="0.3">
      <c r="A3" s="81">
        <v>1</v>
      </c>
      <c r="B3" s="84" t="s">
        <v>233</v>
      </c>
      <c r="C3" s="85"/>
    </row>
    <row r="4" spans="1:3" ht="15.6" x14ac:dyDescent="0.3">
      <c r="A4" s="81">
        <v>2</v>
      </c>
      <c r="B4" s="84" t="s">
        <v>234</v>
      </c>
      <c r="C4" s="85" t="s">
        <v>40</v>
      </c>
    </row>
    <row r="5" spans="1:3" ht="15.6" x14ac:dyDescent="0.3">
      <c r="A5" s="81">
        <v>3</v>
      </c>
      <c r="B5" s="84" t="s">
        <v>235</v>
      </c>
      <c r="C5" s="85"/>
    </row>
    <row r="6" spans="1:3" ht="15.6" x14ac:dyDescent="0.3">
      <c r="A6" s="81">
        <v>4</v>
      </c>
      <c r="B6" s="84" t="s">
        <v>236</v>
      </c>
      <c r="C6" s="85"/>
    </row>
    <row r="7" spans="1:3" ht="27.6" x14ac:dyDescent="0.3">
      <c r="A7" s="81">
        <v>5</v>
      </c>
      <c r="B7" s="84" t="s">
        <v>237</v>
      </c>
      <c r="C7" s="85"/>
    </row>
    <row r="8" spans="1:3" ht="15.6" x14ac:dyDescent="0.3">
      <c r="A8" s="81">
        <v>6</v>
      </c>
      <c r="B8" s="84" t="s">
        <v>238</v>
      </c>
      <c r="C8" s="85"/>
    </row>
    <row r="9" spans="1:3" ht="15.6" x14ac:dyDescent="0.3">
      <c r="A9" s="81">
        <v>7</v>
      </c>
      <c r="B9" s="84" t="s">
        <v>239</v>
      </c>
      <c r="C9" s="85"/>
    </row>
    <row r="10" spans="1:3" ht="15.6" x14ac:dyDescent="0.3">
      <c r="A10" s="81">
        <v>8</v>
      </c>
      <c r="B10" s="84" t="s">
        <v>240</v>
      </c>
      <c r="C10" s="85"/>
    </row>
    <row r="11" spans="1:3" ht="15.6" x14ac:dyDescent="0.3">
      <c r="A11" s="81">
        <v>9</v>
      </c>
      <c r="B11" s="84" t="s">
        <v>241</v>
      </c>
      <c r="C11" s="85"/>
    </row>
    <row r="12" spans="1:3" ht="15.6" x14ac:dyDescent="0.3">
      <c r="A12" s="81">
        <v>10</v>
      </c>
      <c r="B12" s="84" t="s">
        <v>242</v>
      </c>
      <c r="C12" s="85"/>
    </row>
    <row r="13" spans="1:3" ht="15.6" x14ac:dyDescent="0.3">
      <c r="A13" s="81">
        <v>11</v>
      </c>
      <c r="B13" s="84" t="s">
        <v>243</v>
      </c>
      <c r="C13" s="85"/>
    </row>
    <row r="14" spans="1:3" ht="15.6" x14ac:dyDescent="0.3">
      <c r="A14" s="81">
        <v>12</v>
      </c>
      <c r="B14" s="84" t="s">
        <v>244</v>
      </c>
      <c r="C14" s="85"/>
    </row>
    <row r="15" spans="1:3" ht="15.6" x14ac:dyDescent="0.3">
      <c r="A15" s="81">
        <v>13</v>
      </c>
      <c r="B15" s="84" t="s">
        <v>245</v>
      </c>
      <c r="C15" s="85"/>
    </row>
    <row r="16" spans="1:3" ht="15.6" x14ac:dyDescent="0.3">
      <c r="A16" s="81">
        <v>14</v>
      </c>
      <c r="B16" s="84" t="s">
        <v>246</v>
      </c>
      <c r="C16" s="85"/>
    </row>
    <row r="17" spans="1:3" ht="15.6" x14ac:dyDescent="0.3">
      <c r="A17" s="81">
        <v>15</v>
      </c>
      <c r="B17" s="84" t="s">
        <v>247</v>
      </c>
      <c r="C17" s="85"/>
    </row>
    <row r="18" spans="1:3" ht="15.6" x14ac:dyDescent="0.3">
      <c r="A18" s="81">
        <v>16</v>
      </c>
      <c r="B18" s="84" t="s">
        <v>248</v>
      </c>
      <c r="C18" s="85"/>
    </row>
    <row r="19" spans="1:3" ht="15.6" x14ac:dyDescent="0.3">
      <c r="A19" s="81">
        <v>17</v>
      </c>
      <c r="B19" s="86" t="s">
        <v>255</v>
      </c>
      <c r="C19" s="85"/>
    </row>
    <row r="20" spans="1:3" ht="27.6" x14ac:dyDescent="0.3">
      <c r="A20" s="81">
        <v>18</v>
      </c>
      <c r="B20" s="84" t="s">
        <v>259</v>
      </c>
      <c r="C20" s="85"/>
    </row>
    <row r="21" spans="1:3" ht="27.6" x14ac:dyDescent="0.3">
      <c r="A21" s="81">
        <v>19</v>
      </c>
      <c r="B21" s="84" t="s">
        <v>260</v>
      </c>
      <c r="C21" s="85"/>
    </row>
    <row r="22" spans="1:3" ht="27.6" x14ac:dyDescent="0.3">
      <c r="A22" s="81">
        <v>20</v>
      </c>
      <c r="B22" s="84" t="s">
        <v>261</v>
      </c>
      <c r="C22" s="85"/>
    </row>
    <row r="23" spans="1:3" ht="15.6" x14ac:dyDescent="0.3">
      <c r="A23" s="81">
        <v>21</v>
      </c>
      <c r="B23" s="87" t="s">
        <v>6</v>
      </c>
      <c r="C23" s="88"/>
    </row>
    <row r="24" spans="1:3" ht="15.6" x14ac:dyDescent="0.3">
      <c r="A24" s="81">
        <v>22</v>
      </c>
      <c r="B24" s="89"/>
      <c r="C24" s="81"/>
    </row>
  </sheetData>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50"/>
  <sheetViews>
    <sheetView topLeftCell="A19" workbookViewId="0">
      <selection activeCell="A2" sqref="A2:G2"/>
    </sheetView>
  </sheetViews>
  <sheetFormatPr baseColWidth="10" defaultColWidth="11.44140625" defaultRowHeight="13.8" x14ac:dyDescent="0.25"/>
  <cols>
    <col min="1" max="1" width="14.21875" style="95" customWidth="1"/>
    <col min="2" max="2" width="52.33203125" style="95" customWidth="1"/>
    <col min="3" max="16384" width="11.44140625" style="95"/>
  </cols>
  <sheetData>
    <row r="1" spans="1:5" ht="16.2" thickBot="1" x14ac:dyDescent="0.35">
      <c r="A1" s="93" t="s">
        <v>262</v>
      </c>
      <c r="B1" s="94">
        <v>19</v>
      </c>
      <c r="C1" s="81">
        <v>19</v>
      </c>
      <c r="D1" s="95">
        <v>19</v>
      </c>
      <c r="E1" s="95">
        <v>19</v>
      </c>
    </row>
    <row r="2" spans="1:5" ht="16.2" thickTop="1" x14ac:dyDescent="0.3">
      <c r="A2" s="96" t="s">
        <v>263</v>
      </c>
      <c r="B2" s="96" t="s">
        <v>264</v>
      </c>
      <c r="C2" s="81"/>
    </row>
    <row r="3" spans="1:5" x14ac:dyDescent="0.25">
      <c r="A3" s="95">
        <v>1</v>
      </c>
      <c r="B3" s="95" t="s">
        <v>265</v>
      </c>
    </row>
    <row r="4" spans="1:5" x14ac:dyDescent="0.25">
      <c r="A4" s="95">
        <v>2</v>
      </c>
      <c r="B4" s="95" t="s">
        <v>266</v>
      </c>
    </row>
    <row r="5" spans="1:5" x14ac:dyDescent="0.25">
      <c r="A5" s="95">
        <v>3</v>
      </c>
      <c r="B5" s="95" t="s">
        <v>267</v>
      </c>
    </row>
    <row r="6" spans="1:5" x14ac:dyDescent="0.25">
      <c r="A6" s="95">
        <v>4</v>
      </c>
      <c r="B6" s="95" t="s">
        <v>268</v>
      </c>
    </row>
    <row r="7" spans="1:5" x14ac:dyDescent="0.25">
      <c r="A7" s="95">
        <v>5</v>
      </c>
      <c r="B7" s="95" t="s">
        <v>269</v>
      </c>
    </row>
    <row r="8" spans="1:5" x14ac:dyDescent="0.25">
      <c r="A8" s="95">
        <v>6</v>
      </c>
      <c r="B8" s="95" t="s">
        <v>270</v>
      </c>
    </row>
    <row r="9" spans="1:5" x14ac:dyDescent="0.25">
      <c r="A9" s="95">
        <v>7</v>
      </c>
      <c r="B9" s="95" t="s">
        <v>271</v>
      </c>
    </row>
    <row r="10" spans="1:5" x14ac:dyDescent="0.25">
      <c r="A10" s="95">
        <v>8</v>
      </c>
      <c r="B10" s="95" t="s">
        <v>272</v>
      </c>
    </row>
    <row r="11" spans="1:5" x14ac:dyDescent="0.25">
      <c r="A11" s="95">
        <v>9</v>
      </c>
      <c r="B11" s="95" t="s">
        <v>273</v>
      </c>
    </row>
    <row r="12" spans="1:5" x14ac:dyDescent="0.25">
      <c r="A12" s="95">
        <v>10</v>
      </c>
      <c r="B12" s="95" t="s">
        <v>274</v>
      </c>
    </row>
    <row r="13" spans="1:5" x14ac:dyDescent="0.25">
      <c r="A13" s="95">
        <v>11</v>
      </c>
      <c r="B13" s="95" t="s">
        <v>275</v>
      </c>
    </row>
    <row r="14" spans="1:5" x14ac:dyDescent="0.25">
      <c r="A14" s="95">
        <v>12</v>
      </c>
      <c r="B14" s="95" t="s">
        <v>276</v>
      </c>
    </row>
    <row r="15" spans="1:5" x14ac:dyDescent="0.25">
      <c r="A15" s="95">
        <v>13</v>
      </c>
      <c r="B15" s="95" t="s">
        <v>277</v>
      </c>
    </row>
    <row r="16" spans="1:5" x14ac:dyDescent="0.25">
      <c r="A16" s="95">
        <v>14</v>
      </c>
      <c r="B16" s="95" t="s">
        <v>278</v>
      </c>
    </row>
    <row r="17" spans="1:5" x14ac:dyDescent="0.25">
      <c r="A17" s="95">
        <v>15</v>
      </c>
      <c r="B17" s="95" t="s">
        <v>279</v>
      </c>
    </row>
    <row r="18" spans="1:5" x14ac:dyDescent="0.25">
      <c r="A18" s="95">
        <v>16</v>
      </c>
      <c r="B18" s="95" t="s">
        <v>280</v>
      </c>
    </row>
    <row r="19" spans="1:5" x14ac:dyDescent="0.25">
      <c r="A19" s="95">
        <v>17</v>
      </c>
      <c r="B19" s="95" t="s">
        <v>281</v>
      </c>
    </row>
    <row r="20" spans="1:5" x14ac:dyDescent="0.25">
      <c r="A20" s="95">
        <v>18</v>
      </c>
      <c r="B20" s="95" t="s">
        <v>282</v>
      </c>
    </row>
    <row r="21" spans="1:5" x14ac:dyDescent="0.25">
      <c r="A21" s="95">
        <v>19</v>
      </c>
      <c r="B21" s="95" t="s">
        <v>283</v>
      </c>
    </row>
    <row r="27" spans="1:5" x14ac:dyDescent="0.25">
      <c r="B27" s="95" t="s">
        <v>284</v>
      </c>
    </row>
    <row r="28" spans="1:5" x14ac:dyDescent="0.25">
      <c r="B28" s="95" t="s">
        <v>285</v>
      </c>
    </row>
    <row r="31" spans="1:5" ht="16.2" thickBot="1" x14ac:dyDescent="0.35">
      <c r="A31" s="93" t="s">
        <v>286</v>
      </c>
      <c r="B31" s="94">
        <v>18</v>
      </c>
      <c r="C31" s="81">
        <v>18</v>
      </c>
      <c r="D31" s="95">
        <v>18</v>
      </c>
      <c r="E31" s="95">
        <v>18</v>
      </c>
    </row>
    <row r="32" spans="1:5" ht="16.2" thickTop="1" x14ac:dyDescent="0.3">
      <c r="A32" s="96" t="s">
        <v>263</v>
      </c>
      <c r="B32" s="96" t="s">
        <v>264</v>
      </c>
      <c r="C32" s="81"/>
    </row>
    <row r="33" spans="1:2" x14ac:dyDescent="0.25">
      <c r="A33" s="95">
        <v>1</v>
      </c>
      <c r="B33" s="95" t="s">
        <v>265</v>
      </c>
    </row>
    <row r="34" spans="1:2" x14ac:dyDescent="0.25">
      <c r="A34" s="95">
        <v>2</v>
      </c>
      <c r="B34" s="95" t="s">
        <v>266</v>
      </c>
    </row>
    <row r="35" spans="1:2" x14ac:dyDescent="0.25">
      <c r="A35" s="95">
        <v>3</v>
      </c>
      <c r="B35" s="95" t="s">
        <v>267</v>
      </c>
    </row>
    <row r="36" spans="1:2" x14ac:dyDescent="0.25">
      <c r="A36" s="95">
        <v>4</v>
      </c>
      <c r="B36" s="95" t="s">
        <v>268</v>
      </c>
    </row>
    <row r="37" spans="1:2" x14ac:dyDescent="0.25">
      <c r="A37" s="95">
        <v>5</v>
      </c>
      <c r="B37" s="95" t="s">
        <v>269</v>
      </c>
    </row>
    <row r="38" spans="1:2" x14ac:dyDescent="0.25">
      <c r="A38" s="95">
        <v>6</v>
      </c>
      <c r="B38" s="95" t="s">
        <v>270</v>
      </c>
    </row>
    <row r="39" spans="1:2" x14ac:dyDescent="0.25">
      <c r="A39" s="95">
        <v>7</v>
      </c>
      <c r="B39" s="95" t="s">
        <v>271</v>
      </c>
    </row>
    <row r="40" spans="1:2" x14ac:dyDescent="0.25">
      <c r="A40" s="95">
        <v>8</v>
      </c>
      <c r="B40" s="95" t="s">
        <v>272</v>
      </c>
    </row>
    <row r="41" spans="1:2" x14ac:dyDescent="0.25">
      <c r="A41" s="95">
        <v>9</v>
      </c>
      <c r="B41" s="95" t="s">
        <v>273</v>
      </c>
    </row>
    <row r="42" spans="1:2" x14ac:dyDescent="0.25">
      <c r="A42" s="95">
        <v>10</v>
      </c>
      <c r="B42" s="95" t="s">
        <v>274</v>
      </c>
    </row>
    <row r="43" spans="1:2" x14ac:dyDescent="0.25">
      <c r="A43" s="95">
        <v>11</v>
      </c>
      <c r="B43" s="95" t="s">
        <v>275</v>
      </c>
    </row>
    <row r="44" spans="1:2" x14ac:dyDescent="0.25">
      <c r="A44" s="95">
        <v>12</v>
      </c>
      <c r="B44" s="95" t="s">
        <v>276</v>
      </c>
    </row>
    <row r="45" spans="1:2" x14ac:dyDescent="0.25">
      <c r="A45" s="95">
        <v>13</v>
      </c>
      <c r="B45" s="95" t="s">
        <v>277</v>
      </c>
    </row>
    <row r="46" spans="1:2" x14ac:dyDescent="0.25">
      <c r="A46" s="95">
        <v>14</v>
      </c>
      <c r="B46" s="95" t="s">
        <v>278</v>
      </c>
    </row>
    <row r="47" spans="1:2" x14ac:dyDescent="0.25">
      <c r="A47" s="95">
        <v>15</v>
      </c>
      <c r="B47" s="95" t="s">
        <v>279</v>
      </c>
    </row>
    <row r="48" spans="1:2" x14ac:dyDescent="0.25">
      <c r="A48" s="95">
        <v>16</v>
      </c>
      <c r="B48" s="95" t="s">
        <v>280</v>
      </c>
    </row>
    <row r="49" spans="1:2" x14ac:dyDescent="0.25">
      <c r="A49" s="95">
        <v>17</v>
      </c>
      <c r="B49" s="95" t="s">
        <v>281</v>
      </c>
    </row>
    <row r="50" spans="1:2" x14ac:dyDescent="0.25">
      <c r="A50" s="95">
        <v>18</v>
      </c>
      <c r="B50" s="95" t="s">
        <v>287</v>
      </c>
    </row>
  </sheetData>
  <pageMargins left="0.78740157499999996" right="0.78740157499999996" top="0.984251969" bottom="0.984251969" header="0.4921259845" footer="0.492125984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7"/>
  <dimension ref="A1:C18"/>
  <sheetViews>
    <sheetView workbookViewId="0">
      <selection activeCell="A2" sqref="A2:G2"/>
    </sheetView>
  </sheetViews>
  <sheetFormatPr baseColWidth="10" defaultColWidth="11.44140625" defaultRowHeight="15.6" x14ac:dyDescent="0.3"/>
  <cols>
    <col min="1" max="1" width="24.44140625" style="22" customWidth="1"/>
    <col min="2" max="2" width="56.88671875" style="34" customWidth="1"/>
    <col min="3" max="16384" width="11.44140625" style="22"/>
  </cols>
  <sheetData>
    <row r="1" spans="1:3" ht="16.2" thickBot="1" x14ac:dyDescent="0.35">
      <c r="A1" s="55" t="s">
        <v>50</v>
      </c>
      <c r="B1" s="52">
        <v>16</v>
      </c>
      <c r="C1" s="22">
        <f>MAX($A$3:$A$18)-1</f>
        <v>15</v>
      </c>
    </row>
    <row r="2" spans="1:3" ht="16.2" thickTop="1" x14ac:dyDescent="0.3">
      <c r="A2" s="55"/>
      <c r="B2" s="53" t="s">
        <v>37</v>
      </c>
      <c r="C2" s="22" t="s">
        <v>39</v>
      </c>
    </row>
    <row r="3" spans="1:3" x14ac:dyDescent="0.3">
      <c r="A3" s="55">
        <v>1</v>
      </c>
      <c r="B3" s="54" t="s">
        <v>66</v>
      </c>
      <c r="C3" s="31"/>
    </row>
    <row r="4" spans="1:3" x14ac:dyDescent="0.3">
      <c r="A4" s="55">
        <v>2</v>
      </c>
      <c r="B4" s="54" t="s">
        <v>67</v>
      </c>
      <c r="C4" s="31" t="s">
        <v>40</v>
      </c>
    </row>
    <row r="5" spans="1:3" x14ac:dyDescent="0.3">
      <c r="A5" s="55">
        <v>3</v>
      </c>
      <c r="B5" s="54" t="s">
        <v>61</v>
      </c>
      <c r="C5" s="31"/>
    </row>
    <row r="6" spans="1:3" x14ac:dyDescent="0.3">
      <c r="A6" s="55">
        <v>4</v>
      </c>
      <c r="B6" s="54" t="s">
        <v>68</v>
      </c>
      <c r="C6" s="31"/>
    </row>
    <row r="7" spans="1:3" x14ac:dyDescent="0.3">
      <c r="A7" s="55">
        <v>5</v>
      </c>
      <c r="B7" s="54" t="s">
        <v>69</v>
      </c>
      <c r="C7" s="31"/>
    </row>
    <row r="8" spans="1:3" x14ac:dyDescent="0.3">
      <c r="A8" s="55">
        <v>6</v>
      </c>
      <c r="B8" s="54" t="s">
        <v>70</v>
      </c>
      <c r="C8" s="31" t="s">
        <v>40</v>
      </c>
    </row>
    <row r="9" spans="1:3" x14ac:dyDescent="0.3">
      <c r="A9" s="55">
        <v>7</v>
      </c>
      <c r="B9" s="54" t="s">
        <v>71</v>
      </c>
      <c r="C9" s="31"/>
    </row>
    <row r="10" spans="1:3" x14ac:dyDescent="0.3">
      <c r="A10" s="55">
        <v>8</v>
      </c>
      <c r="B10" s="54" t="s">
        <v>72</v>
      </c>
      <c r="C10" s="31" t="s">
        <v>40</v>
      </c>
    </row>
    <row r="11" spans="1:3" ht="26.4" x14ac:dyDescent="0.3">
      <c r="A11" s="55">
        <v>9</v>
      </c>
      <c r="B11" s="54" t="s">
        <v>84</v>
      </c>
      <c r="C11" s="31"/>
    </row>
    <row r="12" spans="1:3" ht="26.4" x14ac:dyDescent="0.3">
      <c r="A12" s="55">
        <v>10</v>
      </c>
      <c r="B12" s="54" t="s">
        <v>85</v>
      </c>
      <c r="C12" s="31"/>
    </row>
    <row r="13" spans="1:3" ht="26.4" x14ac:dyDescent="0.3">
      <c r="A13" s="55">
        <v>11</v>
      </c>
      <c r="B13" s="54" t="s">
        <v>86</v>
      </c>
      <c r="C13" s="31"/>
    </row>
    <row r="14" spans="1:3" x14ac:dyDescent="0.3">
      <c r="A14" s="55">
        <v>12</v>
      </c>
      <c r="B14" s="54" t="s">
        <v>100</v>
      </c>
      <c r="C14" s="31"/>
    </row>
    <row r="15" spans="1:3" x14ac:dyDescent="0.3">
      <c r="A15" s="55">
        <v>13</v>
      </c>
      <c r="B15" s="54" t="s">
        <v>217</v>
      </c>
      <c r="C15" s="31"/>
    </row>
    <row r="16" spans="1:3" x14ac:dyDescent="0.3">
      <c r="A16" s="55">
        <v>14</v>
      </c>
      <c r="B16" s="54" t="s">
        <v>298</v>
      </c>
      <c r="C16" s="31"/>
    </row>
    <row r="17" spans="1:3" x14ac:dyDescent="0.3">
      <c r="A17" s="55">
        <v>15</v>
      </c>
      <c r="B17" s="55" t="s">
        <v>6</v>
      </c>
      <c r="C17" s="25"/>
    </row>
    <row r="18" spans="1:3" x14ac:dyDescent="0.3">
      <c r="A18" s="55">
        <v>16</v>
      </c>
      <c r="B18" s="5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9"/>
  <dimension ref="A1:H31"/>
  <sheetViews>
    <sheetView workbookViewId="0">
      <selection activeCell="A2" sqref="A2:G2"/>
    </sheetView>
  </sheetViews>
  <sheetFormatPr baseColWidth="10" defaultColWidth="11.44140625" defaultRowHeight="15.6" x14ac:dyDescent="0.3"/>
  <cols>
    <col min="1" max="1" width="13.109375" style="57" customWidth="1"/>
    <col min="2" max="2" width="62.88671875" style="57" customWidth="1"/>
    <col min="3" max="16384" width="11.44140625" style="57"/>
  </cols>
  <sheetData>
    <row r="1" spans="1:3" ht="16.2" thickBot="1" x14ac:dyDescent="0.35">
      <c r="A1" s="57" t="s">
        <v>51</v>
      </c>
      <c r="B1" s="58">
        <v>29</v>
      </c>
      <c r="C1" s="57">
        <f>MAX($A$3:$A$31)-1</f>
        <v>28</v>
      </c>
    </row>
    <row r="2" spans="1:3" ht="16.2" thickTop="1" x14ac:dyDescent="0.3">
      <c r="A2" s="59" t="s">
        <v>36</v>
      </c>
      <c r="B2" s="59" t="s">
        <v>37</v>
      </c>
      <c r="C2" s="57" t="s">
        <v>38</v>
      </c>
    </row>
    <row r="3" spans="1:3" x14ac:dyDescent="0.3">
      <c r="A3" s="60">
        <v>1</v>
      </c>
      <c r="B3" s="54" t="s">
        <v>66</v>
      </c>
      <c r="C3" s="54"/>
    </row>
    <row r="4" spans="1:3" x14ac:dyDescent="0.3">
      <c r="A4" s="60">
        <v>2</v>
      </c>
      <c r="B4" s="54" t="s">
        <v>67</v>
      </c>
      <c r="C4" s="54" t="s">
        <v>40</v>
      </c>
    </row>
    <row r="5" spans="1:3" x14ac:dyDescent="0.3">
      <c r="A5" s="60">
        <v>3</v>
      </c>
      <c r="B5" s="54" t="s">
        <v>76</v>
      </c>
      <c r="C5" s="54"/>
    </row>
    <row r="6" spans="1:3" x14ac:dyDescent="0.3">
      <c r="A6" s="60">
        <v>4</v>
      </c>
      <c r="B6" s="54" t="s">
        <v>79</v>
      </c>
      <c r="C6" s="54" t="s">
        <v>40</v>
      </c>
    </row>
    <row r="7" spans="1:3" x14ac:dyDescent="0.3">
      <c r="A7" s="60">
        <v>5</v>
      </c>
      <c r="B7" s="54" t="s">
        <v>77</v>
      </c>
      <c r="C7" s="54"/>
    </row>
    <row r="8" spans="1:3" ht="26.4" x14ac:dyDescent="0.3">
      <c r="A8" s="60">
        <v>6</v>
      </c>
      <c r="B8" s="54" t="s">
        <v>80</v>
      </c>
      <c r="C8" s="54" t="s">
        <v>40</v>
      </c>
    </row>
    <row r="9" spans="1:3" x14ac:dyDescent="0.3">
      <c r="A9" s="60">
        <v>7</v>
      </c>
      <c r="B9" s="54" t="s">
        <v>78</v>
      </c>
      <c r="C9" s="54"/>
    </row>
    <row r="10" spans="1:3" ht="26.4" x14ac:dyDescent="0.3">
      <c r="A10" s="60">
        <v>8</v>
      </c>
      <c r="B10" s="54" t="s">
        <v>81</v>
      </c>
      <c r="C10" s="54" t="s">
        <v>40</v>
      </c>
    </row>
    <row r="11" spans="1:3" x14ac:dyDescent="0.3">
      <c r="A11" s="60">
        <v>9</v>
      </c>
      <c r="B11" s="54" t="s">
        <v>61</v>
      </c>
      <c r="C11" s="54"/>
    </row>
    <row r="12" spans="1:3" x14ac:dyDescent="0.3">
      <c r="A12" s="60">
        <v>10</v>
      </c>
      <c r="B12" s="54" t="s">
        <v>73</v>
      </c>
      <c r="C12" s="54"/>
    </row>
    <row r="13" spans="1:3" ht="26.4" x14ac:dyDescent="0.3">
      <c r="A13" s="60">
        <v>11</v>
      </c>
      <c r="B13" s="54" t="s">
        <v>62</v>
      </c>
      <c r="C13" s="54"/>
    </row>
    <row r="14" spans="1:3" x14ac:dyDescent="0.3">
      <c r="A14" s="60">
        <v>12</v>
      </c>
      <c r="B14" s="54" t="s">
        <v>101</v>
      </c>
      <c r="C14" s="54"/>
    </row>
    <row r="15" spans="1:3" x14ac:dyDescent="0.3">
      <c r="A15" s="60">
        <v>13</v>
      </c>
      <c r="B15" s="54" t="s">
        <v>102</v>
      </c>
      <c r="C15" s="54"/>
    </row>
    <row r="16" spans="1:3" x14ac:dyDescent="0.3">
      <c r="A16" s="60">
        <v>14</v>
      </c>
      <c r="B16" s="54" t="s">
        <v>103</v>
      </c>
      <c r="C16" s="54"/>
    </row>
    <row r="17" spans="1:8" x14ac:dyDescent="0.3">
      <c r="A17" s="60">
        <v>15</v>
      </c>
      <c r="B17" s="54" t="s">
        <v>104</v>
      </c>
      <c r="C17" s="54"/>
    </row>
    <row r="18" spans="1:8" x14ac:dyDescent="0.3">
      <c r="A18" s="60">
        <v>16</v>
      </c>
      <c r="B18" s="54" t="s">
        <v>171</v>
      </c>
      <c r="C18" s="54"/>
    </row>
    <row r="19" spans="1:8" x14ac:dyDescent="0.3">
      <c r="A19" s="60">
        <v>17</v>
      </c>
      <c r="B19" s="54" t="s">
        <v>216</v>
      </c>
      <c r="C19" s="54"/>
    </row>
    <row r="20" spans="1:8" x14ac:dyDescent="0.3">
      <c r="A20" s="60">
        <v>18</v>
      </c>
      <c r="B20" s="54" t="s">
        <v>217</v>
      </c>
      <c r="C20" s="54"/>
    </row>
    <row r="21" spans="1:8" x14ac:dyDescent="0.3">
      <c r="A21" s="60">
        <v>19</v>
      </c>
      <c r="B21" s="54" t="s">
        <v>177</v>
      </c>
      <c r="C21" s="54"/>
    </row>
    <row r="22" spans="1:8" x14ac:dyDescent="0.3">
      <c r="A22" s="60">
        <v>20</v>
      </c>
      <c r="B22" s="54" t="s">
        <v>299</v>
      </c>
      <c r="C22" s="54"/>
    </row>
    <row r="23" spans="1:8" x14ac:dyDescent="0.3">
      <c r="A23" s="60">
        <v>21</v>
      </c>
      <c r="B23" s="54" t="s">
        <v>228</v>
      </c>
      <c r="C23" s="54"/>
    </row>
    <row r="24" spans="1:8" x14ac:dyDescent="0.3">
      <c r="A24" s="60">
        <v>22</v>
      </c>
      <c r="B24" s="54" t="s">
        <v>300</v>
      </c>
      <c r="C24" s="54"/>
    </row>
    <row r="25" spans="1:8" x14ac:dyDescent="0.3">
      <c r="A25" s="60">
        <v>23</v>
      </c>
      <c r="B25" s="54" t="s">
        <v>301</v>
      </c>
      <c r="C25" s="54"/>
    </row>
    <row r="26" spans="1:8" x14ac:dyDescent="0.3">
      <c r="A26" s="60">
        <v>24</v>
      </c>
      <c r="B26" s="54" t="s">
        <v>302</v>
      </c>
      <c r="C26" s="54"/>
    </row>
    <row r="27" spans="1:8" x14ac:dyDescent="0.3">
      <c r="A27" s="60">
        <v>25</v>
      </c>
      <c r="B27" s="54" t="s">
        <v>303</v>
      </c>
      <c r="C27" s="54"/>
    </row>
    <row r="28" spans="1:8" x14ac:dyDescent="0.3">
      <c r="A28" s="60">
        <v>26</v>
      </c>
      <c r="B28" s="54" t="s">
        <v>304</v>
      </c>
      <c r="C28" s="54"/>
    </row>
    <row r="29" spans="1:8" x14ac:dyDescent="0.3">
      <c r="A29" s="60">
        <v>27</v>
      </c>
      <c r="B29" s="54" t="s">
        <v>334</v>
      </c>
      <c r="C29" s="54"/>
      <c r="D29" s="54"/>
      <c r="E29" s="54"/>
      <c r="F29" s="54"/>
      <c r="G29" s="54"/>
      <c r="H29" s="54"/>
    </row>
    <row r="30" spans="1:8" x14ac:dyDescent="0.3">
      <c r="A30" s="60">
        <v>28</v>
      </c>
      <c r="B30" s="54" t="s">
        <v>6</v>
      </c>
    </row>
    <row r="31" spans="1:8" x14ac:dyDescent="0.3">
      <c r="A31" s="60">
        <v>29</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9"/>
  <dimension ref="A1:C24"/>
  <sheetViews>
    <sheetView workbookViewId="0">
      <selection activeCell="A2" sqref="A2:G2"/>
    </sheetView>
  </sheetViews>
  <sheetFormatPr baseColWidth="10" defaultColWidth="11.44140625" defaultRowHeight="15.6" x14ac:dyDescent="0.3"/>
  <cols>
    <col min="1" max="1" width="13.109375" style="57" customWidth="1"/>
    <col min="2" max="2" width="55.109375" style="57" customWidth="1"/>
    <col min="3" max="16384" width="11.44140625" style="57"/>
  </cols>
  <sheetData>
    <row r="1" spans="1:3" ht="16.2" thickBot="1" x14ac:dyDescent="0.35">
      <c r="A1" s="57" t="s">
        <v>52</v>
      </c>
      <c r="B1" s="58">
        <v>22</v>
      </c>
      <c r="C1" s="57">
        <f>MAX($A$3:$A$24)-1</f>
        <v>21</v>
      </c>
    </row>
    <row r="2" spans="1:3" ht="16.2" thickTop="1" x14ac:dyDescent="0.3">
      <c r="A2" s="59" t="s">
        <v>36</v>
      </c>
      <c r="B2" s="59" t="s">
        <v>37</v>
      </c>
      <c r="C2" s="57" t="s">
        <v>38</v>
      </c>
    </row>
    <row r="3" spans="1:3" x14ac:dyDescent="0.3">
      <c r="A3" s="54">
        <v>1</v>
      </c>
      <c r="B3" s="54" t="s">
        <v>74</v>
      </c>
      <c r="C3" s="61"/>
    </row>
    <row r="4" spans="1:3" x14ac:dyDescent="0.3">
      <c r="A4" s="54">
        <v>2</v>
      </c>
      <c r="B4" s="54" t="s">
        <v>75</v>
      </c>
      <c r="C4" s="62"/>
    </row>
    <row r="5" spans="1:3" x14ac:dyDescent="0.3">
      <c r="A5" s="54">
        <v>3</v>
      </c>
      <c r="B5" s="54" t="s">
        <v>221</v>
      </c>
      <c r="C5" s="62"/>
    </row>
    <row r="6" spans="1:3" x14ac:dyDescent="0.3">
      <c r="A6" s="54">
        <v>4</v>
      </c>
      <c r="B6" s="54" t="s">
        <v>93</v>
      </c>
      <c r="C6" s="28"/>
    </row>
    <row r="7" spans="1:3" x14ac:dyDescent="0.3">
      <c r="A7" s="54">
        <v>5</v>
      </c>
      <c r="B7" s="54" t="s">
        <v>94</v>
      </c>
      <c r="C7" s="28"/>
    </row>
    <row r="8" spans="1:3" x14ac:dyDescent="0.3">
      <c r="A8" s="54">
        <v>6</v>
      </c>
      <c r="B8" s="54" t="s">
        <v>222</v>
      </c>
      <c r="C8" s="28"/>
    </row>
    <row r="9" spans="1:3" ht="26.4" x14ac:dyDescent="0.3">
      <c r="A9" s="54">
        <v>7</v>
      </c>
      <c r="B9" s="54" t="s">
        <v>108</v>
      </c>
      <c r="C9" s="28"/>
    </row>
    <row r="10" spans="1:3" x14ac:dyDescent="0.3">
      <c r="A10" s="54">
        <v>8</v>
      </c>
      <c r="B10" s="54" t="s">
        <v>143</v>
      </c>
      <c r="C10" s="28"/>
    </row>
    <row r="11" spans="1:3" x14ac:dyDescent="0.3">
      <c r="A11" s="54">
        <v>9</v>
      </c>
      <c r="B11" s="54" t="s">
        <v>109</v>
      </c>
      <c r="C11" s="28"/>
    </row>
    <row r="12" spans="1:3" ht="26.4" x14ac:dyDescent="0.3">
      <c r="A12" s="54">
        <v>10</v>
      </c>
      <c r="B12" s="54" t="s">
        <v>110</v>
      </c>
      <c r="C12" s="28"/>
    </row>
    <row r="13" spans="1:3" x14ac:dyDescent="0.3">
      <c r="A13" s="54">
        <v>11</v>
      </c>
      <c r="B13" s="54" t="s">
        <v>111</v>
      </c>
      <c r="C13" s="28"/>
    </row>
    <row r="14" spans="1:3" x14ac:dyDescent="0.3">
      <c r="A14" s="54">
        <v>12</v>
      </c>
      <c r="B14" s="54" t="s">
        <v>112</v>
      </c>
      <c r="C14" s="28"/>
    </row>
    <row r="15" spans="1:3" ht="26.4" x14ac:dyDescent="0.3">
      <c r="A15" s="54">
        <v>13</v>
      </c>
      <c r="B15" s="54" t="s">
        <v>142</v>
      </c>
      <c r="C15" s="28"/>
    </row>
    <row r="16" spans="1:3" x14ac:dyDescent="0.3">
      <c r="A16" s="54">
        <v>14</v>
      </c>
      <c r="B16" s="54" t="s">
        <v>181</v>
      </c>
      <c r="C16" s="28"/>
    </row>
    <row r="17" spans="1:3" x14ac:dyDescent="0.3">
      <c r="A17" s="54">
        <v>15</v>
      </c>
      <c r="B17" s="54" t="s">
        <v>226</v>
      </c>
      <c r="C17" s="28"/>
    </row>
    <row r="18" spans="1:3" x14ac:dyDescent="0.3">
      <c r="A18" s="54">
        <v>16</v>
      </c>
      <c r="B18" s="54" t="s">
        <v>230</v>
      </c>
      <c r="C18" s="28"/>
    </row>
    <row r="19" spans="1:3" x14ac:dyDescent="0.3">
      <c r="A19" s="54">
        <v>17</v>
      </c>
      <c r="B19" s="54" t="s">
        <v>231</v>
      </c>
      <c r="C19" s="28" t="s">
        <v>40</v>
      </c>
    </row>
    <row r="20" spans="1:3" x14ac:dyDescent="0.3">
      <c r="A20" s="54">
        <v>18</v>
      </c>
      <c r="B20" s="54" t="s">
        <v>305</v>
      </c>
      <c r="C20" s="28"/>
    </row>
    <row r="21" spans="1:3" x14ac:dyDescent="0.3">
      <c r="A21" s="54">
        <v>19</v>
      </c>
      <c r="B21" s="54" t="s">
        <v>327</v>
      </c>
      <c r="C21" s="28"/>
    </row>
    <row r="22" spans="1:3" x14ac:dyDescent="0.3">
      <c r="A22" s="54">
        <v>20</v>
      </c>
      <c r="B22" s="54" t="s">
        <v>333</v>
      </c>
      <c r="C22" s="28"/>
    </row>
    <row r="23" spans="1:3" x14ac:dyDescent="0.3">
      <c r="A23" s="54">
        <v>21</v>
      </c>
      <c r="B23" s="54" t="s">
        <v>98</v>
      </c>
    </row>
    <row r="24" spans="1:3" x14ac:dyDescent="0.3">
      <c r="A24" s="54">
        <v>22</v>
      </c>
      <c r="B24" s="5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0"/>
  <dimension ref="A1:C10"/>
  <sheetViews>
    <sheetView workbookViewId="0">
      <selection activeCell="A2" sqref="A2:G2"/>
    </sheetView>
  </sheetViews>
  <sheetFormatPr baseColWidth="10" defaultColWidth="11.44140625" defaultRowHeight="15.6" x14ac:dyDescent="0.3"/>
  <cols>
    <col min="1" max="1" width="13.109375" style="57" customWidth="1"/>
    <col min="2" max="2" width="55.109375" style="57" customWidth="1"/>
    <col min="3" max="16384" width="11.44140625" style="57"/>
  </cols>
  <sheetData>
    <row r="1" spans="1:3" ht="16.2" thickBot="1" x14ac:dyDescent="0.35">
      <c r="A1" s="57" t="s">
        <v>52</v>
      </c>
      <c r="B1" s="58">
        <v>8</v>
      </c>
      <c r="C1" s="57">
        <f>MAX($A$3:$A$10)-1</f>
        <v>7</v>
      </c>
    </row>
    <row r="2" spans="1:3" ht="16.2" thickTop="1" x14ac:dyDescent="0.3">
      <c r="A2" s="59" t="s">
        <v>36</v>
      </c>
      <c r="B2" s="59" t="s">
        <v>37</v>
      </c>
      <c r="C2" s="57" t="s">
        <v>38</v>
      </c>
    </row>
    <row r="3" spans="1:3" x14ac:dyDescent="0.3">
      <c r="A3" s="54">
        <v>1</v>
      </c>
      <c r="B3" s="54" t="s">
        <v>167</v>
      </c>
      <c r="C3" s="61"/>
    </row>
    <row r="4" spans="1:3" x14ac:dyDescent="0.3">
      <c r="A4" s="54">
        <v>2</v>
      </c>
      <c r="B4" s="54" t="s">
        <v>168</v>
      </c>
      <c r="C4" s="62"/>
    </row>
    <row r="5" spans="1:3" x14ac:dyDescent="0.3">
      <c r="A5" s="54">
        <v>3</v>
      </c>
      <c r="B5" s="54" t="s">
        <v>82</v>
      </c>
      <c r="C5" s="62"/>
    </row>
    <row r="6" spans="1:3" x14ac:dyDescent="0.3">
      <c r="A6" s="54">
        <v>4</v>
      </c>
      <c r="B6" s="54" t="s">
        <v>83</v>
      </c>
      <c r="C6" s="28"/>
    </row>
    <row r="7" spans="1:3" x14ac:dyDescent="0.3">
      <c r="A7" s="54">
        <v>5</v>
      </c>
      <c r="B7" s="54" t="s">
        <v>64</v>
      </c>
      <c r="C7" s="28"/>
    </row>
    <row r="8" spans="1:3" x14ac:dyDescent="0.3">
      <c r="A8" s="54">
        <v>6</v>
      </c>
      <c r="B8" s="54" t="s">
        <v>144</v>
      </c>
      <c r="C8" s="28"/>
    </row>
    <row r="9" spans="1:3" x14ac:dyDescent="0.3">
      <c r="A9" s="54">
        <v>7</v>
      </c>
      <c r="B9" s="60" t="s">
        <v>6</v>
      </c>
    </row>
    <row r="10" spans="1:3" x14ac:dyDescent="0.3">
      <c r="A10" s="54">
        <v>8</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8"/>
  <dimension ref="A1:C5"/>
  <sheetViews>
    <sheetView workbookViewId="0">
      <selection activeCell="A2" sqref="A2:G2"/>
    </sheetView>
  </sheetViews>
  <sheetFormatPr baseColWidth="10" defaultColWidth="11.44140625" defaultRowHeight="15.6" x14ac:dyDescent="0.3"/>
  <cols>
    <col min="1" max="1" width="13.109375" style="22" customWidth="1"/>
    <col min="2" max="2" width="55.109375" style="22" customWidth="1"/>
    <col min="3" max="16384" width="11.44140625" style="22"/>
  </cols>
  <sheetData>
    <row r="1" spans="1:3" ht="16.2" thickBot="1" x14ac:dyDescent="0.35">
      <c r="A1" s="22" t="s">
        <v>145</v>
      </c>
      <c r="B1" s="30">
        <v>3</v>
      </c>
      <c r="C1" s="22">
        <f>MAX($A$3:$A$5)-1</f>
        <v>2</v>
      </c>
    </row>
    <row r="2" spans="1:3" ht="16.2" thickTop="1" x14ac:dyDescent="0.3">
      <c r="A2" s="26" t="s">
        <v>36</v>
      </c>
      <c r="B2" s="26" t="s">
        <v>37</v>
      </c>
      <c r="C2" s="22" t="s">
        <v>38</v>
      </c>
    </row>
    <row r="3" spans="1:3" x14ac:dyDescent="0.3">
      <c r="A3" s="24">
        <v>1</v>
      </c>
      <c r="B3" s="24" t="s">
        <v>42</v>
      </c>
      <c r="C3" s="25"/>
    </row>
    <row r="4" spans="1:3" x14ac:dyDescent="0.3">
      <c r="A4" s="24">
        <v>2</v>
      </c>
      <c r="B4" s="24" t="s">
        <v>43</v>
      </c>
      <c r="C4" s="25"/>
    </row>
    <row r="5" spans="1:3" x14ac:dyDescent="0.3">
      <c r="A5" s="24">
        <v>3</v>
      </c>
      <c r="B5" s="24"/>
      <c r="C5" s="2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44140625" defaultRowHeight="13.8" x14ac:dyDescent="0.25"/>
  <cols>
    <col min="1" max="16384" width="11.44140625" style="66"/>
  </cols>
  <sheetData/>
  <sheetProtection algorithmName="SHA-512" hashValue="bdd1x4IKi2c8jY9SSEU8e4V1eHVbj+GTTF7P9Nwf8OAEdOloXcIzmTrxIhyemxdUxEOFB1GfOt2j4913YZ6O/w==" saltValue="LOTFc9LZTc02bcWoyu3s9w=="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1"/>
  <dimension ref="A1:C19"/>
  <sheetViews>
    <sheetView workbookViewId="0">
      <selection activeCell="A2" sqref="A2:G2"/>
    </sheetView>
  </sheetViews>
  <sheetFormatPr baseColWidth="10" defaultColWidth="11.44140625" defaultRowHeight="15.6" x14ac:dyDescent="0.3"/>
  <cols>
    <col min="1" max="1" width="19.44140625" style="22" customWidth="1"/>
    <col min="2" max="2" width="55.109375" style="21" customWidth="1"/>
    <col min="3" max="16384" width="11.44140625" style="22"/>
  </cols>
  <sheetData>
    <row r="1" spans="1:3" ht="16.2" thickBot="1" x14ac:dyDescent="0.35">
      <c r="A1" s="27" t="s">
        <v>172</v>
      </c>
      <c r="B1" s="29">
        <v>17</v>
      </c>
      <c r="C1" s="22">
        <f>MAX($A$3:$A$19)-1</f>
        <v>16</v>
      </c>
    </row>
    <row r="2" spans="1:3" ht="16.2" thickTop="1" x14ac:dyDescent="0.3">
      <c r="A2" s="26" t="s">
        <v>36</v>
      </c>
      <c r="B2" s="23" t="s">
        <v>37</v>
      </c>
      <c r="C2" s="22" t="s">
        <v>38</v>
      </c>
    </row>
    <row r="3" spans="1:3" x14ac:dyDescent="0.3">
      <c r="A3" s="24">
        <v>1</v>
      </c>
      <c r="B3" s="31" t="s">
        <v>87</v>
      </c>
      <c r="C3" s="31"/>
    </row>
    <row r="4" spans="1:3" x14ac:dyDescent="0.3">
      <c r="A4" s="24">
        <v>2</v>
      </c>
      <c r="B4" s="31" t="s">
        <v>88</v>
      </c>
      <c r="C4" s="31" t="s">
        <v>40</v>
      </c>
    </row>
    <row r="5" spans="1:3" x14ac:dyDescent="0.3">
      <c r="A5" s="24">
        <v>3</v>
      </c>
      <c r="B5" s="31" t="s">
        <v>174</v>
      </c>
      <c r="C5" s="31"/>
    </row>
    <row r="6" spans="1:3" x14ac:dyDescent="0.3">
      <c r="A6" s="24">
        <v>4</v>
      </c>
      <c r="B6" s="31" t="s">
        <v>89</v>
      </c>
      <c r="C6" s="31"/>
    </row>
    <row r="7" spans="1:3" x14ac:dyDescent="0.3">
      <c r="A7" s="24">
        <v>5</v>
      </c>
      <c r="B7" s="31" t="s">
        <v>90</v>
      </c>
      <c r="C7" s="31"/>
    </row>
    <row r="8" spans="1:3" x14ac:dyDescent="0.3">
      <c r="A8" s="24">
        <v>6</v>
      </c>
      <c r="B8" s="31" t="s">
        <v>91</v>
      </c>
      <c r="C8" s="31"/>
    </row>
    <row r="9" spans="1:3" x14ac:dyDescent="0.3">
      <c r="A9" s="24">
        <v>7</v>
      </c>
      <c r="B9" s="31" t="s">
        <v>63</v>
      </c>
      <c r="C9" s="31"/>
    </row>
    <row r="10" spans="1:3" x14ac:dyDescent="0.3">
      <c r="A10" s="24">
        <v>8</v>
      </c>
      <c r="B10" s="31" t="s">
        <v>65</v>
      </c>
      <c r="C10" s="31"/>
    </row>
    <row r="11" spans="1:3" ht="26.4" x14ac:dyDescent="0.3">
      <c r="A11" s="24">
        <v>9</v>
      </c>
      <c r="B11" s="31" t="s">
        <v>92</v>
      </c>
      <c r="C11" s="31"/>
    </row>
    <row r="12" spans="1:3" x14ac:dyDescent="0.3">
      <c r="A12" s="24">
        <v>10</v>
      </c>
      <c r="B12" s="31" t="s">
        <v>105</v>
      </c>
      <c r="C12" s="31"/>
    </row>
    <row r="13" spans="1:3" x14ac:dyDescent="0.3">
      <c r="A13" s="24">
        <v>11</v>
      </c>
      <c r="B13" s="31" t="s">
        <v>106</v>
      </c>
      <c r="C13" s="31"/>
    </row>
    <row r="14" spans="1:3" ht="26.4" x14ac:dyDescent="0.3">
      <c r="A14" s="24">
        <v>12</v>
      </c>
      <c r="B14" s="31" t="s">
        <v>107</v>
      </c>
      <c r="C14" s="31"/>
    </row>
    <row r="15" spans="1:3" x14ac:dyDescent="0.3">
      <c r="A15" s="24">
        <v>13</v>
      </c>
      <c r="B15" s="31" t="s">
        <v>173</v>
      </c>
      <c r="C15" s="31"/>
    </row>
    <row r="16" spans="1:3" x14ac:dyDescent="0.3">
      <c r="A16" s="24">
        <v>14</v>
      </c>
      <c r="B16" s="31" t="s">
        <v>229</v>
      </c>
      <c r="C16" s="31"/>
    </row>
    <row r="17" spans="1:3" x14ac:dyDescent="0.3">
      <c r="A17" s="24">
        <v>15</v>
      </c>
      <c r="B17" s="31" t="s">
        <v>324</v>
      </c>
      <c r="C17" s="31"/>
    </row>
    <row r="18" spans="1:3" x14ac:dyDescent="0.3">
      <c r="A18" s="24">
        <v>16</v>
      </c>
      <c r="B18" s="31" t="s">
        <v>6</v>
      </c>
      <c r="C18" s="25"/>
    </row>
    <row r="19" spans="1:3" x14ac:dyDescent="0.3">
      <c r="A19" s="24">
        <v>17</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26"/>
  <sheetViews>
    <sheetView workbookViewId="0">
      <selection activeCell="A2" sqref="A2:G2"/>
    </sheetView>
  </sheetViews>
  <sheetFormatPr baseColWidth="10" defaultColWidth="11.44140625" defaultRowHeight="15.6" x14ac:dyDescent="0.3"/>
  <cols>
    <col min="1" max="1" width="13.109375" style="57" customWidth="1"/>
    <col min="2" max="2" width="55.109375" style="57" customWidth="1"/>
    <col min="3" max="16384" width="11.44140625" style="57"/>
  </cols>
  <sheetData>
    <row r="1" spans="1:3" ht="16.2" thickBot="1" x14ac:dyDescent="0.35">
      <c r="A1" s="57" t="s">
        <v>188</v>
      </c>
      <c r="B1" s="58">
        <v>24</v>
      </c>
      <c r="C1" s="57">
        <f>MAX($A$3:$A$26)-1</f>
        <v>23</v>
      </c>
    </row>
    <row r="2" spans="1:3" ht="16.2" thickTop="1" x14ac:dyDescent="0.3">
      <c r="A2" s="59" t="s">
        <v>36</v>
      </c>
      <c r="B2" s="59" t="s">
        <v>37</v>
      </c>
      <c r="C2" s="57" t="s">
        <v>38</v>
      </c>
    </row>
    <row r="3" spans="1:3" x14ac:dyDescent="0.3">
      <c r="A3" s="54">
        <v>1</v>
      </c>
      <c r="B3" s="68" t="s">
        <v>187</v>
      </c>
      <c r="C3" s="61"/>
    </row>
    <row r="4" spans="1:3" x14ac:dyDescent="0.3">
      <c r="A4" s="54">
        <v>2</v>
      </c>
      <c r="B4" s="68" t="s">
        <v>186</v>
      </c>
      <c r="C4" s="62" t="s">
        <v>40</v>
      </c>
    </row>
    <row r="5" spans="1:3" x14ac:dyDescent="0.3">
      <c r="A5" s="54">
        <v>3</v>
      </c>
      <c r="B5" s="68" t="s">
        <v>66</v>
      </c>
      <c r="C5" s="62"/>
    </row>
    <row r="6" spans="1:3" x14ac:dyDescent="0.3">
      <c r="A6" s="54">
        <v>4</v>
      </c>
      <c r="B6" s="68" t="s">
        <v>67</v>
      </c>
      <c r="C6" s="62" t="s">
        <v>40</v>
      </c>
    </row>
    <row r="7" spans="1:3" ht="27.6" x14ac:dyDescent="0.3">
      <c r="A7" s="54">
        <v>5</v>
      </c>
      <c r="B7" s="68" t="s">
        <v>185</v>
      </c>
      <c r="C7" s="62"/>
    </row>
    <row r="8" spans="1:3" x14ac:dyDescent="0.3">
      <c r="A8" s="54">
        <v>6</v>
      </c>
      <c r="B8" s="68" t="s">
        <v>184</v>
      </c>
      <c r="C8" s="28"/>
    </row>
    <row r="9" spans="1:3" x14ac:dyDescent="0.3">
      <c r="A9" s="54">
        <v>7</v>
      </c>
      <c r="B9" s="68" t="s">
        <v>183</v>
      </c>
      <c r="C9" s="28"/>
    </row>
    <row r="10" spans="1:3" x14ac:dyDescent="0.3">
      <c r="A10" s="54">
        <v>8</v>
      </c>
      <c r="B10" s="68" t="s">
        <v>182</v>
      </c>
      <c r="C10" s="28"/>
    </row>
    <row r="11" spans="1:3" ht="55.2" x14ac:dyDescent="0.3">
      <c r="A11" s="54">
        <v>9</v>
      </c>
      <c r="B11" s="68" t="s">
        <v>218</v>
      </c>
      <c r="C11" s="28"/>
    </row>
    <row r="12" spans="1:3" ht="41.4" x14ac:dyDescent="0.3">
      <c r="A12" s="54">
        <v>10</v>
      </c>
      <c r="B12" s="68" t="s">
        <v>306</v>
      </c>
      <c r="C12" s="28"/>
    </row>
    <row r="13" spans="1:3" x14ac:dyDescent="0.3">
      <c r="A13" s="54">
        <v>11</v>
      </c>
      <c r="B13" s="68" t="s">
        <v>219</v>
      </c>
      <c r="C13" s="28"/>
    </row>
    <row r="14" spans="1:3" x14ac:dyDescent="0.3">
      <c r="A14" s="54">
        <v>12</v>
      </c>
      <c r="B14" s="68" t="s">
        <v>217</v>
      </c>
      <c r="C14" s="28"/>
    </row>
    <row r="15" spans="1:3" x14ac:dyDescent="0.3">
      <c r="A15" s="54">
        <v>13</v>
      </c>
      <c r="B15" s="68" t="s">
        <v>220</v>
      </c>
      <c r="C15" s="28"/>
    </row>
    <row r="16" spans="1:3" ht="41.4" x14ac:dyDescent="0.3">
      <c r="A16" s="54">
        <v>14</v>
      </c>
      <c r="B16" s="68" t="s">
        <v>227</v>
      </c>
      <c r="C16" s="28"/>
    </row>
    <row r="17" spans="1:3" x14ac:dyDescent="0.3">
      <c r="A17" s="54">
        <v>15</v>
      </c>
      <c r="B17" s="68" t="s">
        <v>223</v>
      </c>
      <c r="C17" s="28"/>
    </row>
    <row r="18" spans="1:3" x14ac:dyDescent="0.3">
      <c r="A18" s="54">
        <v>16</v>
      </c>
      <c r="B18" s="68" t="s">
        <v>224</v>
      </c>
      <c r="C18" s="28"/>
    </row>
    <row r="19" spans="1:3" x14ac:dyDescent="0.3">
      <c r="A19" s="54">
        <v>17</v>
      </c>
      <c r="B19" s="68" t="s">
        <v>225</v>
      </c>
      <c r="C19" s="28"/>
    </row>
    <row r="20" spans="1:3" ht="41.4" x14ac:dyDescent="0.3">
      <c r="A20" s="54">
        <v>18</v>
      </c>
      <c r="B20" s="68" t="s">
        <v>307</v>
      </c>
      <c r="C20" s="28"/>
    </row>
    <row r="21" spans="1:3" ht="41.4" x14ac:dyDescent="0.3">
      <c r="A21" s="54">
        <v>19</v>
      </c>
      <c r="B21" s="68" t="s">
        <v>325</v>
      </c>
      <c r="C21" s="28"/>
    </row>
    <row r="22" spans="1:3" x14ac:dyDescent="0.3">
      <c r="A22" s="54">
        <v>20</v>
      </c>
      <c r="B22" s="68" t="s">
        <v>326</v>
      </c>
      <c r="C22" s="28"/>
    </row>
    <row r="23" spans="1:3" x14ac:dyDescent="0.3">
      <c r="A23" s="54">
        <v>21</v>
      </c>
      <c r="B23" s="68" t="s">
        <v>229</v>
      </c>
      <c r="C23" s="28"/>
    </row>
    <row r="24" spans="1:3" ht="27.6" x14ac:dyDescent="0.3">
      <c r="A24" s="54">
        <v>22</v>
      </c>
      <c r="B24" s="68" t="s">
        <v>332</v>
      </c>
      <c r="C24" s="28"/>
    </row>
    <row r="25" spans="1:3" x14ac:dyDescent="0.3">
      <c r="A25" s="54">
        <v>23</v>
      </c>
      <c r="B25" s="54" t="s">
        <v>98</v>
      </c>
    </row>
    <row r="26" spans="1:3" x14ac:dyDescent="0.3">
      <c r="A26" s="54">
        <v>24</v>
      </c>
      <c r="B26" s="54"/>
    </row>
  </sheetData>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pageSetUpPr fitToPage="1"/>
  </sheetPr>
  <dimension ref="A1:E18"/>
  <sheetViews>
    <sheetView workbookViewId="0">
      <selection sqref="A1:C1"/>
    </sheetView>
  </sheetViews>
  <sheetFormatPr baseColWidth="10" defaultColWidth="11.44140625" defaultRowHeight="15.6" x14ac:dyDescent="0.3"/>
  <cols>
    <col min="1" max="3" width="27.6640625" style="5" customWidth="1"/>
    <col min="4" max="16384" width="11.44140625" style="5"/>
  </cols>
  <sheetData>
    <row r="1" spans="1:5" ht="27.75" customHeight="1" x14ac:dyDescent="0.3">
      <c r="A1" s="129" t="s">
        <v>113</v>
      </c>
      <c r="B1" s="129"/>
      <c r="C1" s="129"/>
    </row>
    <row r="2" spans="1:5" ht="54" customHeight="1" x14ac:dyDescent="0.3">
      <c r="A2" s="128" t="s">
        <v>147</v>
      </c>
      <c r="B2" s="128"/>
      <c r="C2" s="128"/>
    </row>
    <row r="3" spans="1:5" ht="98.4" customHeight="1" x14ac:dyDescent="0.3">
      <c r="A3" s="123" t="s">
        <v>45</v>
      </c>
      <c r="B3" s="123"/>
      <c r="C3" s="123"/>
    </row>
    <row r="4" spans="1:5" ht="39.9" customHeight="1" x14ac:dyDescent="0.3">
      <c r="A4" s="132" t="s">
        <v>114</v>
      </c>
      <c r="B4" s="132"/>
      <c r="C4" s="132"/>
    </row>
    <row r="5" spans="1:5" ht="96.75" customHeight="1" x14ac:dyDescent="0.3">
      <c r="A5" s="130" t="s">
        <v>148</v>
      </c>
      <c r="B5" s="124"/>
      <c r="C5" s="124"/>
    </row>
    <row r="6" spans="1:5" ht="96.75" customHeight="1" x14ac:dyDescent="0.3">
      <c r="A6" s="130" t="s">
        <v>149</v>
      </c>
      <c r="B6" s="123"/>
      <c r="C6" s="123"/>
    </row>
    <row r="7" spans="1:5" ht="117.75" customHeight="1" x14ac:dyDescent="0.3">
      <c r="A7" s="128" t="s">
        <v>150</v>
      </c>
      <c r="B7" s="131"/>
      <c r="C7" s="131"/>
      <c r="E7" s="6"/>
    </row>
    <row r="8" spans="1:5" ht="66.75" customHeight="1" x14ac:dyDescent="0.3">
      <c r="A8" s="125" t="s">
        <v>115</v>
      </c>
      <c r="B8" s="126"/>
      <c r="C8" s="127"/>
      <c r="E8" s="6"/>
    </row>
    <row r="9" spans="1:5" ht="31.2" x14ac:dyDescent="0.3">
      <c r="A9" s="36" t="s">
        <v>41</v>
      </c>
      <c r="B9" s="36" t="s">
        <v>116</v>
      </c>
      <c r="C9" s="37"/>
    </row>
    <row r="10" spans="1:5" x14ac:dyDescent="0.3">
      <c r="A10" s="38">
        <v>1379</v>
      </c>
      <c r="B10" s="38">
        <v>1380</v>
      </c>
    </row>
    <row r="11" spans="1:5" x14ac:dyDescent="0.3">
      <c r="A11" s="38">
        <v>179.34</v>
      </c>
      <c r="B11" s="38">
        <v>179</v>
      </c>
    </row>
    <row r="12" spans="1:5" x14ac:dyDescent="0.3">
      <c r="A12" s="38">
        <v>80.12</v>
      </c>
      <c r="B12" s="38">
        <v>80.099999999999994</v>
      </c>
    </row>
    <row r="13" spans="1:5" x14ac:dyDescent="0.3">
      <c r="A13" s="38">
        <v>7.8</v>
      </c>
      <c r="B13" s="39">
        <v>7.8</v>
      </c>
    </row>
    <row r="14" spans="1:5" ht="24" hidden="1" customHeight="1" x14ac:dyDescent="0.3">
      <c r="A14" s="123"/>
      <c r="B14" s="124"/>
      <c r="C14" s="124"/>
    </row>
    <row r="15" spans="1:5" ht="126" customHeight="1" x14ac:dyDescent="0.3">
      <c r="A15" s="128" t="s">
        <v>151</v>
      </c>
      <c r="B15" s="128"/>
      <c r="C15" s="128"/>
    </row>
    <row r="16" spans="1:5" ht="84.3" customHeight="1" x14ac:dyDescent="0.3">
      <c r="A16" s="128" t="s">
        <v>152</v>
      </c>
      <c r="B16" s="128"/>
      <c r="C16" s="128"/>
    </row>
    <row r="17" spans="1:3" ht="50.1" customHeight="1" x14ac:dyDescent="0.3">
      <c r="A17" s="123" t="s">
        <v>153</v>
      </c>
      <c r="B17" s="124"/>
      <c r="C17" s="124"/>
    </row>
    <row r="18" spans="1:3" ht="80.400000000000006" customHeight="1" x14ac:dyDescent="0.3">
      <c r="A18" s="123" t="s">
        <v>21</v>
      </c>
      <c r="B18" s="124"/>
      <c r="C18" s="124"/>
    </row>
  </sheetData>
  <sheetProtection algorithmName="SHA-512" hashValue="t0obrnWLgBkBFcjItbjfmRmzG9eht23Q+XA3iK0mOSWeakxet8rRdpv7nd9gM98YNSFGLo2SUda4rrXX1zNOFw==" saltValue="S3wGlc48clw/M23f6s7WiA==" spinCount="100000" sheet="1" objects="1" scenarios="1"/>
  <mergeCells count="13">
    <mergeCell ref="A1:C1"/>
    <mergeCell ref="A2:C2"/>
    <mergeCell ref="A5:C5"/>
    <mergeCell ref="A7:C7"/>
    <mergeCell ref="A3:C3"/>
    <mergeCell ref="A4:C4"/>
    <mergeCell ref="A6:C6"/>
    <mergeCell ref="A17:C17"/>
    <mergeCell ref="A8:C8"/>
    <mergeCell ref="A18:C18"/>
    <mergeCell ref="A14:C14"/>
    <mergeCell ref="A15:C15"/>
    <mergeCell ref="A16:C16"/>
  </mergeCells>
  <phoneticPr fontId="0" type="noConversion"/>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D16"/>
  <sheetViews>
    <sheetView workbookViewId="0"/>
  </sheetViews>
  <sheetFormatPr baseColWidth="10" defaultColWidth="11.44140625" defaultRowHeight="15.6" x14ac:dyDescent="0.3"/>
  <cols>
    <col min="1" max="3" width="27.6640625" style="1" customWidth="1"/>
    <col min="4" max="16384" width="11.44140625" style="1"/>
  </cols>
  <sheetData>
    <row r="1" spans="1:4" x14ac:dyDescent="0.3">
      <c r="A1" s="3" t="s">
        <v>11</v>
      </c>
      <c r="B1" s="3"/>
      <c r="C1" s="3"/>
      <c r="D1" s="3"/>
    </row>
    <row r="2" spans="1:4" ht="72" customHeight="1" x14ac:dyDescent="0.3">
      <c r="A2" s="134" t="s">
        <v>25</v>
      </c>
      <c r="B2" s="133"/>
      <c r="C2" s="133"/>
    </row>
    <row r="3" spans="1:4" ht="59.25" customHeight="1" x14ac:dyDescent="0.3">
      <c r="A3" s="134" t="s">
        <v>26</v>
      </c>
      <c r="B3" s="133"/>
      <c r="C3" s="133"/>
    </row>
    <row r="4" spans="1:4" ht="108" customHeight="1" x14ac:dyDescent="0.3">
      <c r="A4" s="134" t="s">
        <v>27</v>
      </c>
      <c r="B4" s="133"/>
      <c r="C4" s="133"/>
    </row>
    <row r="5" spans="1:4" ht="154.5" customHeight="1" x14ac:dyDescent="0.3">
      <c r="A5" s="134" t="s">
        <v>28</v>
      </c>
      <c r="B5" s="134"/>
      <c r="C5" s="134"/>
    </row>
    <row r="6" spans="1:4" ht="141.75" customHeight="1" x14ac:dyDescent="0.3">
      <c r="A6" s="134" t="s">
        <v>29</v>
      </c>
      <c r="B6" s="134"/>
      <c r="C6" s="134"/>
    </row>
    <row r="7" spans="1:4" ht="195" customHeight="1" x14ac:dyDescent="0.3">
      <c r="A7" s="134" t="s">
        <v>30</v>
      </c>
      <c r="B7" s="133"/>
      <c r="C7" s="133"/>
    </row>
    <row r="8" spans="1:4" ht="79.5" customHeight="1" x14ac:dyDescent="0.3">
      <c r="A8" s="134" t="s">
        <v>117</v>
      </c>
      <c r="B8" s="133"/>
      <c r="C8" s="133"/>
    </row>
    <row r="9" spans="1:4" x14ac:dyDescent="0.3">
      <c r="A9" s="133"/>
      <c r="B9" s="133"/>
      <c r="C9" s="133"/>
    </row>
    <row r="10" spans="1:4" x14ac:dyDescent="0.3">
      <c r="A10" s="133"/>
      <c r="B10" s="133"/>
      <c r="C10" s="133"/>
    </row>
    <row r="11" spans="1:4" x14ac:dyDescent="0.3">
      <c r="A11" s="133"/>
      <c r="B11" s="133"/>
      <c r="C11" s="133"/>
    </row>
    <row r="12" spans="1:4" x14ac:dyDescent="0.3">
      <c r="A12" s="133"/>
      <c r="B12" s="133"/>
      <c r="C12" s="133"/>
    </row>
    <row r="13" spans="1:4" x14ac:dyDescent="0.3">
      <c r="A13" s="133"/>
      <c r="B13" s="133"/>
      <c r="C13" s="133"/>
    </row>
    <row r="14" spans="1:4" x14ac:dyDescent="0.3">
      <c r="A14" s="133"/>
      <c r="B14" s="133"/>
      <c r="C14" s="133"/>
    </row>
    <row r="15" spans="1:4" x14ac:dyDescent="0.3">
      <c r="A15" s="133"/>
      <c r="B15" s="133"/>
      <c r="C15" s="133"/>
    </row>
    <row r="16" spans="1:4" x14ac:dyDescent="0.3">
      <c r="A16" s="133"/>
      <c r="B16" s="133"/>
      <c r="C16" s="133"/>
    </row>
  </sheetData>
  <sheetProtection password="CAA1" sheet="1" objects="1" scenarios="1"/>
  <mergeCells count="15">
    <mergeCell ref="A2:C2"/>
    <mergeCell ref="A4:C4"/>
    <mergeCell ref="A7:C7"/>
    <mergeCell ref="A8:C8"/>
    <mergeCell ref="A3:C3"/>
    <mergeCell ref="A5:C5"/>
    <mergeCell ref="A6:C6"/>
    <mergeCell ref="A13:C13"/>
    <mergeCell ref="A14:C14"/>
    <mergeCell ref="A15:C15"/>
    <mergeCell ref="A16:C16"/>
    <mergeCell ref="A9:C9"/>
    <mergeCell ref="A10:C10"/>
    <mergeCell ref="A11:C11"/>
    <mergeCell ref="A12:C12"/>
  </mergeCells>
  <phoneticPr fontId="0" type="noConversion"/>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0"/>
  <dimension ref="A1:C7"/>
  <sheetViews>
    <sheetView workbookViewId="0">
      <selection sqref="A1:C1"/>
    </sheetView>
  </sheetViews>
  <sheetFormatPr baseColWidth="10" defaultColWidth="11.44140625" defaultRowHeight="13.8" x14ac:dyDescent="0.25"/>
  <cols>
    <col min="1" max="3" width="27.6640625" style="40" customWidth="1"/>
    <col min="4" max="16384" width="11.44140625" style="40"/>
  </cols>
  <sheetData>
    <row r="1" spans="1:3" ht="15.6" x14ac:dyDescent="0.3">
      <c r="A1" s="117" t="s">
        <v>118</v>
      </c>
      <c r="B1" s="117"/>
      <c r="C1" s="117"/>
    </row>
    <row r="2" spans="1:3" ht="79.5" customHeight="1" x14ac:dyDescent="0.25">
      <c r="A2" s="119" t="s">
        <v>119</v>
      </c>
      <c r="B2" s="120"/>
      <c r="C2" s="120"/>
    </row>
    <row r="3" spans="1:3" ht="66.3" customHeight="1" x14ac:dyDescent="0.25">
      <c r="A3" s="119" t="s">
        <v>154</v>
      </c>
      <c r="B3" s="120"/>
      <c r="C3" s="120"/>
    </row>
    <row r="4" spans="1:3" ht="60.75" customHeight="1" x14ac:dyDescent="0.25">
      <c r="A4" s="119" t="s">
        <v>120</v>
      </c>
      <c r="B4" s="120"/>
      <c r="C4" s="120"/>
    </row>
    <row r="5" spans="1:3" ht="50.1" customHeight="1" x14ac:dyDescent="0.25">
      <c r="A5" s="119" t="s">
        <v>155</v>
      </c>
      <c r="B5" s="119"/>
      <c r="C5" s="119"/>
    </row>
    <row r="6" spans="1:3" ht="80.099999999999994" customHeight="1" x14ac:dyDescent="0.25">
      <c r="A6" s="119" t="s">
        <v>156</v>
      </c>
      <c r="B6" s="120"/>
      <c r="C6" s="120"/>
    </row>
    <row r="7" spans="1:3" ht="65.099999999999994" customHeight="1" x14ac:dyDescent="0.25">
      <c r="A7" s="119" t="s">
        <v>158</v>
      </c>
      <c r="B7" s="120"/>
      <c r="C7" s="120"/>
    </row>
  </sheetData>
  <sheetProtection algorithmName="SHA-512" hashValue="x+InS5wg9FHjtlWsSCotbXGVRsb9K+5vHCfPltRTGEVdFcmGzr8pSA3Hlv0LHEGGNjKm4TtOPJ/7Q1/XxV4DCA==" saltValue="7KkuP4B0Pq/uFrga9k/2hA==" spinCount="100000" sheet="1" objects="1" scenarios="1"/>
  <mergeCells count="7">
    <mergeCell ref="A7:C7"/>
    <mergeCell ref="A5:C5"/>
    <mergeCell ref="A6:C6"/>
    <mergeCell ref="A1:C1"/>
    <mergeCell ref="A2:C2"/>
    <mergeCell ref="A3:C3"/>
    <mergeCell ref="A4:C4"/>
  </mergeCells>
  <phoneticPr fontId="0" type="noConversion"/>
  <pageMargins left="0.98425196850393704" right="0.59055118110236227" top="0.78740157480314965" bottom="0.78740157480314965" header="0.39370078740157483" footer="0.3937007874015748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0"/>
  <sheetViews>
    <sheetView zoomScaleNormal="100" workbookViewId="0">
      <selection sqref="A1:H1"/>
    </sheetView>
  </sheetViews>
  <sheetFormatPr baseColWidth="10" defaultColWidth="11.44140625" defaultRowHeight="13.8" x14ac:dyDescent="0.25"/>
  <cols>
    <col min="1" max="8" width="10.6640625" style="110" customWidth="1"/>
    <col min="9" max="256" width="11.44140625" style="110"/>
    <col min="257" max="264" width="10.6640625" style="110" customWidth="1"/>
    <col min="265" max="512" width="11.44140625" style="110"/>
    <col min="513" max="520" width="10.6640625" style="110" customWidth="1"/>
    <col min="521" max="768" width="11.44140625" style="110"/>
    <col min="769" max="776" width="10.6640625" style="110" customWidth="1"/>
    <col min="777" max="1024" width="11.44140625" style="110"/>
    <col min="1025" max="1032" width="10.6640625" style="110" customWidth="1"/>
    <col min="1033" max="1280" width="11.44140625" style="110"/>
    <col min="1281" max="1288" width="10.6640625" style="110" customWidth="1"/>
    <col min="1289" max="1536" width="11.44140625" style="110"/>
    <col min="1537" max="1544" width="10.6640625" style="110" customWidth="1"/>
    <col min="1545" max="1792" width="11.44140625" style="110"/>
    <col min="1793" max="1800" width="10.6640625" style="110" customWidth="1"/>
    <col min="1801" max="2048" width="11.44140625" style="110"/>
    <col min="2049" max="2056" width="10.6640625" style="110" customWidth="1"/>
    <col min="2057" max="2304" width="11.44140625" style="110"/>
    <col min="2305" max="2312" width="10.6640625" style="110" customWidth="1"/>
    <col min="2313" max="2560" width="11.44140625" style="110"/>
    <col min="2561" max="2568" width="10.6640625" style="110" customWidth="1"/>
    <col min="2569" max="2816" width="11.44140625" style="110"/>
    <col min="2817" max="2824" width="10.6640625" style="110" customWidth="1"/>
    <col min="2825" max="3072" width="11.44140625" style="110"/>
    <col min="3073" max="3080" width="10.6640625" style="110" customWidth="1"/>
    <col min="3081" max="3328" width="11.44140625" style="110"/>
    <col min="3329" max="3336" width="10.6640625" style="110" customWidth="1"/>
    <col min="3337" max="3584" width="11.44140625" style="110"/>
    <col min="3585" max="3592" width="10.6640625" style="110" customWidth="1"/>
    <col min="3593" max="3840" width="11.44140625" style="110"/>
    <col min="3841" max="3848" width="10.6640625" style="110" customWidth="1"/>
    <col min="3849" max="4096" width="11.44140625" style="110"/>
    <col min="4097" max="4104" width="10.6640625" style="110" customWidth="1"/>
    <col min="4105" max="4352" width="11.44140625" style="110"/>
    <col min="4353" max="4360" width="10.6640625" style="110" customWidth="1"/>
    <col min="4361" max="4608" width="11.44140625" style="110"/>
    <col min="4609" max="4616" width="10.6640625" style="110" customWidth="1"/>
    <col min="4617" max="4864" width="11.44140625" style="110"/>
    <col min="4865" max="4872" width="10.6640625" style="110" customWidth="1"/>
    <col min="4873" max="5120" width="11.44140625" style="110"/>
    <col min="5121" max="5128" width="10.6640625" style="110" customWidth="1"/>
    <col min="5129" max="5376" width="11.44140625" style="110"/>
    <col min="5377" max="5384" width="10.6640625" style="110" customWidth="1"/>
    <col min="5385" max="5632" width="11.44140625" style="110"/>
    <col min="5633" max="5640" width="10.6640625" style="110" customWidth="1"/>
    <col min="5641" max="5888" width="11.44140625" style="110"/>
    <col min="5889" max="5896" width="10.6640625" style="110" customWidth="1"/>
    <col min="5897" max="6144" width="11.44140625" style="110"/>
    <col min="6145" max="6152" width="10.6640625" style="110" customWidth="1"/>
    <col min="6153" max="6400" width="11.44140625" style="110"/>
    <col min="6401" max="6408" width="10.6640625" style="110" customWidth="1"/>
    <col min="6409" max="6656" width="11.44140625" style="110"/>
    <col min="6657" max="6664" width="10.6640625" style="110" customWidth="1"/>
    <col min="6665" max="6912" width="11.44140625" style="110"/>
    <col min="6913" max="6920" width="10.6640625" style="110" customWidth="1"/>
    <col min="6921" max="7168" width="11.44140625" style="110"/>
    <col min="7169" max="7176" width="10.6640625" style="110" customWidth="1"/>
    <col min="7177" max="7424" width="11.44140625" style="110"/>
    <col min="7425" max="7432" width="10.6640625" style="110" customWidth="1"/>
    <col min="7433" max="7680" width="11.44140625" style="110"/>
    <col min="7681" max="7688" width="10.6640625" style="110" customWidth="1"/>
    <col min="7689" max="7936" width="11.44140625" style="110"/>
    <col min="7937" max="7944" width="10.6640625" style="110" customWidth="1"/>
    <col min="7945" max="8192" width="11.44140625" style="110"/>
    <col min="8193" max="8200" width="10.6640625" style="110" customWidth="1"/>
    <col min="8201" max="8448" width="11.44140625" style="110"/>
    <col min="8449" max="8456" width="10.6640625" style="110" customWidth="1"/>
    <col min="8457" max="8704" width="11.44140625" style="110"/>
    <col min="8705" max="8712" width="10.6640625" style="110" customWidth="1"/>
    <col min="8713" max="8960" width="11.44140625" style="110"/>
    <col min="8961" max="8968" width="10.6640625" style="110" customWidth="1"/>
    <col min="8969" max="9216" width="11.44140625" style="110"/>
    <col min="9217" max="9224" width="10.6640625" style="110" customWidth="1"/>
    <col min="9225" max="9472" width="11.44140625" style="110"/>
    <col min="9473" max="9480" width="10.6640625" style="110" customWidth="1"/>
    <col min="9481" max="9728" width="11.44140625" style="110"/>
    <col min="9729" max="9736" width="10.6640625" style="110" customWidth="1"/>
    <col min="9737" max="9984" width="11.44140625" style="110"/>
    <col min="9985" max="9992" width="10.6640625" style="110" customWidth="1"/>
    <col min="9993" max="10240" width="11.44140625" style="110"/>
    <col min="10241" max="10248" width="10.6640625" style="110" customWidth="1"/>
    <col min="10249" max="10496" width="11.44140625" style="110"/>
    <col min="10497" max="10504" width="10.6640625" style="110" customWidth="1"/>
    <col min="10505" max="10752" width="11.44140625" style="110"/>
    <col min="10753" max="10760" width="10.6640625" style="110" customWidth="1"/>
    <col min="10761" max="11008" width="11.44140625" style="110"/>
    <col min="11009" max="11016" width="10.6640625" style="110" customWidth="1"/>
    <col min="11017" max="11264" width="11.44140625" style="110"/>
    <col min="11265" max="11272" width="10.6640625" style="110" customWidth="1"/>
    <col min="11273" max="11520" width="11.44140625" style="110"/>
    <col min="11521" max="11528" width="10.6640625" style="110" customWidth="1"/>
    <col min="11529" max="11776" width="11.44140625" style="110"/>
    <col min="11777" max="11784" width="10.6640625" style="110" customWidth="1"/>
    <col min="11785" max="12032" width="11.44140625" style="110"/>
    <col min="12033" max="12040" width="10.6640625" style="110" customWidth="1"/>
    <col min="12041" max="12288" width="11.44140625" style="110"/>
    <col min="12289" max="12296" width="10.6640625" style="110" customWidth="1"/>
    <col min="12297" max="12544" width="11.44140625" style="110"/>
    <col min="12545" max="12552" width="10.6640625" style="110" customWidth="1"/>
    <col min="12553" max="12800" width="11.44140625" style="110"/>
    <col min="12801" max="12808" width="10.6640625" style="110" customWidth="1"/>
    <col min="12809" max="13056" width="11.44140625" style="110"/>
    <col min="13057" max="13064" width="10.6640625" style="110" customWidth="1"/>
    <col min="13065" max="13312" width="11.44140625" style="110"/>
    <col min="13313" max="13320" width="10.6640625" style="110" customWidth="1"/>
    <col min="13321" max="13568" width="11.44140625" style="110"/>
    <col min="13569" max="13576" width="10.6640625" style="110" customWidth="1"/>
    <col min="13577" max="13824" width="11.44140625" style="110"/>
    <col min="13825" max="13832" width="10.6640625" style="110" customWidth="1"/>
    <col min="13833" max="14080" width="11.44140625" style="110"/>
    <col min="14081" max="14088" width="10.6640625" style="110" customWidth="1"/>
    <col min="14089" max="14336" width="11.44140625" style="110"/>
    <col min="14337" max="14344" width="10.6640625" style="110" customWidth="1"/>
    <col min="14345" max="14592" width="11.44140625" style="110"/>
    <col min="14593" max="14600" width="10.6640625" style="110" customWidth="1"/>
    <col min="14601" max="14848" width="11.44140625" style="110"/>
    <col min="14849" max="14856" width="10.6640625" style="110" customWidth="1"/>
    <col min="14857" max="15104" width="11.44140625" style="110"/>
    <col min="15105" max="15112" width="10.6640625" style="110" customWidth="1"/>
    <col min="15113" max="15360" width="11.44140625" style="110"/>
    <col min="15361" max="15368" width="10.6640625" style="110" customWidth="1"/>
    <col min="15369" max="15616" width="11.44140625" style="110"/>
    <col min="15617" max="15624" width="10.6640625" style="110" customWidth="1"/>
    <col min="15625" max="15872" width="11.44140625" style="110"/>
    <col min="15873" max="15880" width="10.6640625" style="110" customWidth="1"/>
    <col min="15881" max="16128" width="11.44140625" style="110"/>
    <col min="16129" max="16136" width="10.6640625" style="110" customWidth="1"/>
    <col min="16137" max="16384" width="11.44140625" style="110"/>
  </cols>
  <sheetData>
    <row r="1" spans="1:8" ht="20.100000000000001" customHeight="1" x14ac:dyDescent="0.3">
      <c r="A1" s="137" t="s">
        <v>309</v>
      </c>
      <c r="B1" s="137"/>
      <c r="C1" s="137"/>
      <c r="D1" s="137"/>
      <c r="E1" s="137"/>
      <c r="F1" s="137"/>
      <c r="G1" s="137"/>
      <c r="H1" s="137"/>
    </row>
    <row r="2" spans="1:8" ht="34.950000000000003" customHeight="1" x14ac:dyDescent="0.25">
      <c r="A2" s="135" t="s">
        <v>310</v>
      </c>
      <c r="B2" s="136"/>
      <c r="C2" s="136"/>
      <c r="D2" s="136"/>
      <c r="E2" s="136"/>
      <c r="F2" s="136"/>
      <c r="G2" s="136"/>
      <c r="H2" s="136"/>
    </row>
    <row r="3" spans="1:8" ht="34.950000000000003" customHeight="1" x14ac:dyDescent="0.25">
      <c r="A3" s="135" t="s">
        <v>311</v>
      </c>
      <c r="B3" s="136"/>
      <c r="C3" s="136"/>
      <c r="D3" s="136"/>
      <c r="E3" s="136"/>
      <c r="F3" s="136"/>
      <c r="G3" s="136"/>
      <c r="H3" s="136"/>
    </row>
    <row r="4" spans="1:8" ht="70.05" customHeight="1" x14ac:dyDescent="0.25">
      <c r="A4" s="135" t="s">
        <v>312</v>
      </c>
      <c r="B4" s="136"/>
      <c r="C4" s="136"/>
      <c r="D4" s="136"/>
      <c r="E4" s="136"/>
      <c r="F4" s="136"/>
      <c r="G4" s="136"/>
      <c r="H4" s="136"/>
    </row>
    <row r="5" spans="1:8" ht="52.95" customHeight="1" x14ac:dyDescent="0.25">
      <c r="A5" s="135" t="s">
        <v>313</v>
      </c>
      <c r="B5" s="136"/>
      <c r="C5" s="136"/>
      <c r="D5" s="136"/>
      <c r="E5" s="136"/>
      <c r="F5" s="136"/>
      <c r="G5" s="136"/>
      <c r="H5" s="136"/>
    </row>
    <row r="6" spans="1:8" ht="34.950000000000003" customHeight="1" x14ac:dyDescent="0.25">
      <c r="A6" s="135" t="s">
        <v>314</v>
      </c>
      <c r="B6" s="136"/>
      <c r="C6" s="136"/>
      <c r="D6" s="136"/>
      <c r="E6" s="136"/>
      <c r="F6" s="136"/>
      <c r="G6" s="136"/>
      <c r="H6" s="136"/>
    </row>
    <row r="7" spans="1:8" ht="88.05" customHeight="1" x14ac:dyDescent="0.25">
      <c r="A7" s="135" t="s">
        <v>315</v>
      </c>
      <c r="B7" s="136"/>
      <c r="C7" s="136"/>
      <c r="D7" s="136"/>
      <c r="E7" s="136"/>
      <c r="F7" s="136"/>
      <c r="G7" s="136"/>
      <c r="H7" s="136"/>
    </row>
    <row r="8" spans="1:8" ht="88.05" customHeight="1" x14ac:dyDescent="0.25">
      <c r="A8" s="135" t="s">
        <v>316</v>
      </c>
      <c r="B8" s="136"/>
      <c r="C8" s="136"/>
      <c r="D8" s="136"/>
      <c r="E8" s="136"/>
      <c r="F8" s="136"/>
      <c r="G8" s="136"/>
      <c r="H8" s="136"/>
    </row>
    <row r="9" spans="1:8" ht="70.05" customHeight="1" x14ac:dyDescent="0.25">
      <c r="A9" s="135" t="s">
        <v>317</v>
      </c>
      <c r="B9" s="136"/>
      <c r="C9" s="136"/>
      <c r="D9" s="136"/>
      <c r="E9" s="136"/>
      <c r="F9" s="136"/>
      <c r="G9" s="136"/>
      <c r="H9" s="136"/>
    </row>
    <row r="10" spans="1:8" ht="52.95" customHeight="1" x14ac:dyDescent="0.25">
      <c r="A10" s="135" t="s">
        <v>318</v>
      </c>
      <c r="B10" s="136"/>
      <c r="C10" s="136"/>
      <c r="D10" s="136"/>
      <c r="E10" s="136"/>
      <c r="F10" s="136"/>
      <c r="G10" s="136"/>
      <c r="H10" s="136"/>
    </row>
    <row r="11" spans="1:8" ht="70.05" customHeight="1" x14ac:dyDescent="0.25">
      <c r="A11" s="135" t="s">
        <v>319</v>
      </c>
      <c r="B11" s="136"/>
      <c r="C11" s="136"/>
      <c r="D11" s="136"/>
      <c r="E11" s="136"/>
      <c r="F11" s="136"/>
      <c r="G11" s="136"/>
      <c r="H11" s="136"/>
    </row>
    <row r="12" spans="1:8" ht="34.950000000000003" customHeight="1" x14ac:dyDescent="0.25">
      <c r="A12" s="135" t="s">
        <v>320</v>
      </c>
      <c r="B12" s="136"/>
      <c r="C12" s="136"/>
      <c r="D12" s="136"/>
      <c r="E12" s="136"/>
      <c r="F12" s="136"/>
      <c r="G12" s="136"/>
      <c r="H12" s="136"/>
    </row>
    <row r="13" spans="1:8" ht="97.05" customHeight="1" x14ac:dyDescent="0.25">
      <c r="A13" s="135" t="s">
        <v>321</v>
      </c>
      <c r="B13" s="136"/>
      <c r="C13" s="136"/>
      <c r="D13" s="136"/>
      <c r="E13" s="136"/>
      <c r="F13" s="136"/>
      <c r="G13" s="136"/>
      <c r="H13" s="136"/>
    </row>
    <row r="14" spans="1:8" ht="97.05" customHeight="1" x14ac:dyDescent="0.25">
      <c r="A14" s="135" t="s">
        <v>322</v>
      </c>
      <c r="B14" s="136"/>
      <c r="C14" s="136"/>
      <c r="D14" s="136"/>
      <c r="E14" s="136"/>
      <c r="F14" s="136"/>
      <c r="G14" s="136"/>
      <c r="H14" s="136"/>
    </row>
    <row r="15" spans="1:8" ht="20.100000000000001" customHeight="1" x14ac:dyDescent="0.25">
      <c r="A15" s="135" t="s">
        <v>323</v>
      </c>
      <c r="B15" s="136"/>
      <c r="C15" s="136"/>
      <c r="D15" s="136"/>
      <c r="E15" s="136"/>
      <c r="F15" s="136"/>
      <c r="G15" s="136"/>
      <c r="H15" s="136"/>
    </row>
    <row r="16" spans="1:8" x14ac:dyDescent="0.25">
      <c r="A16" s="135"/>
      <c r="B16" s="136"/>
      <c r="C16" s="136"/>
      <c r="D16" s="136"/>
      <c r="E16" s="136"/>
      <c r="F16" s="136"/>
      <c r="G16" s="136"/>
      <c r="H16" s="136"/>
    </row>
    <row r="17" spans="1:8" x14ac:dyDescent="0.25">
      <c r="A17" s="135"/>
      <c r="B17" s="136"/>
      <c r="C17" s="136"/>
      <c r="D17" s="136"/>
      <c r="E17" s="136"/>
      <c r="F17" s="136"/>
      <c r="G17" s="136"/>
      <c r="H17" s="136"/>
    </row>
    <row r="18" spans="1:8" x14ac:dyDescent="0.25">
      <c r="A18" s="135"/>
      <c r="B18" s="136"/>
      <c r="C18" s="136"/>
      <c r="D18" s="136"/>
      <c r="E18" s="136"/>
      <c r="F18" s="136"/>
      <c r="G18" s="136"/>
      <c r="H18" s="136"/>
    </row>
    <row r="19" spans="1:8" x14ac:dyDescent="0.25">
      <c r="A19" s="135"/>
      <c r="B19" s="136"/>
      <c r="C19" s="136"/>
      <c r="D19" s="136"/>
      <c r="E19" s="136"/>
      <c r="F19" s="136"/>
      <c r="G19" s="136"/>
      <c r="H19" s="136"/>
    </row>
    <row r="20" spans="1:8" x14ac:dyDescent="0.25">
      <c r="A20" s="135"/>
      <c r="B20" s="136"/>
      <c r="C20" s="136"/>
      <c r="D20" s="136"/>
      <c r="E20" s="136"/>
      <c r="F20" s="136"/>
      <c r="G20" s="136"/>
      <c r="H20" s="136"/>
    </row>
  </sheetData>
  <sheetProtection password="CAA1" sheet="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dimension ref="A1:G20"/>
  <sheetViews>
    <sheetView tabSelected="1" workbookViewId="0">
      <selection activeCell="B2" sqref="B2"/>
    </sheetView>
  </sheetViews>
  <sheetFormatPr baseColWidth="10" defaultColWidth="11.44140625" defaultRowHeight="13.8" x14ac:dyDescent="0.25"/>
  <cols>
    <col min="1" max="1" width="25.109375" style="44" bestFit="1" customWidth="1"/>
    <col min="2" max="2" width="39" style="44" customWidth="1"/>
    <col min="3" max="16384" width="11.44140625" style="44"/>
  </cols>
  <sheetData>
    <row r="1" spans="1:7" ht="20.100000000000001" customHeight="1" x14ac:dyDescent="0.25">
      <c r="A1" s="43" t="s">
        <v>127</v>
      </c>
      <c r="C1" s="45" t="s">
        <v>128</v>
      </c>
    </row>
    <row r="2" spans="1:7" ht="20.100000000000001" customHeight="1" x14ac:dyDescent="0.25">
      <c r="A2" s="44" t="s">
        <v>129</v>
      </c>
      <c r="B2" s="165"/>
      <c r="C2" s="44" t="s">
        <v>129</v>
      </c>
    </row>
    <row r="3" spans="1:7" ht="20.100000000000001" customHeight="1" x14ac:dyDescent="0.25">
      <c r="A3" s="44" t="s">
        <v>130</v>
      </c>
      <c r="B3" s="67"/>
      <c r="C3" s="44" t="s">
        <v>131</v>
      </c>
    </row>
    <row r="4" spans="1:7" ht="20.100000000000001" customHeight="1" x14ac:dyDescent="0.25">
      <c r="A4" s="44" t="s">
        <v>132</v>
      </c>
      <c r="B4" s="165"/>
      <c r="C4" s="44" t="s">
        <v>133</v>
      </c>
    </row>
    <row r="5" spans="1:7" ht="20.100000000000001" customHeight="1" x14ac:dyDescent="0.25"/>
    <row r="6" spans="1:7" ht="45" customHeight="1" x14ac:dyDescent="0.25">
      <c r="A6" s="159" t="s">
        <v>345</v>
      </c>
      <c r="B6" s="160"/>
      <c r="C6" s="160"/>
      <c r="D6" s="160"/>
      <c r="E6" s="160"/>
      <c r="F6" s="160"/>
      <c r="G6" s="160"/>
    </row>
    <row r="7" spans="1:7" ht="15" customHeight="1" x14ac:dyDescent="0.25">
      <c r="A7" s="161"/>
      <c r="B7" s="161"/>
      <c r="C7" s="161"/>
      <c r="D7" s="161"/>
      <c r="E7" s="161"/>
      <c r="F7" s="161"/>
      <c r="G7" s="161"/>
    </row>
    <row r="8" spans="1:7" ht="45" customHeight="1" x14ac:dyDescent="0.25">
      <c r="A8" s="159" t="s">
        <v>346</v>
      </c>
      <c r="B8" s="160"/>
      <c r="C8" s="160"/>
      <c r="D8" s="160"/>
      <c r="E8" s="160"/>
      <c r="F8" s="160"/>
      <c r="G8" s="160"/>
    </row>
    <row r="9" spans="1:7" ht="20.100000000000001" customHeight="1" x14ac:dyDescent="0.25">
      <c r="A9" s="46"/>
    </row>
    <row r="10" spans="1:7" ht="45" customHeight="1" x14ac:dyDescent="0.25">
      <c r="A10" s="162" t="s">
        <v>347</v>
      </c>
      <c r="B10" s="162"/>
      <c r="C10" s="162"/>
      <c r="D10" s="162"/>
      <c r="E10" s="162"/>
      <c r="F10" s="162"/>
      <c r="G10" s="162"/>
    </row>
    <row r="11" spans="1:7" ht="45" customHeight="1" x14ac:dyDescent="0.25">
      <c r="A11" s="162" t="s">
        <v>348</v>
      </c>
      <c r="B11" s="163"/>
      <c r="C11" s="163"/>
      <c r="D11" s="163"/>
      <c r="E11" s="163"/>
      <c r="F11" s="163"/>
      <c r="G11" s="163"/>
    </row>
    <row r="12" spans="1:7" ht="45" customHeight="1" x14ac:dyDescent="0.25">
      <c r="A12" s="162" t="s">
        <v>179</v>
      </c>
      <c r="B12" s="162"/>
      <c r="C12" s="163" t="s">
        <v>180</v>
      </c>
      <c r="D12" s="163"/>
      <c r="E12" s="163"/>
      <c r="F12" s="163"/>
      <c r="G12" s="164"/>
    </row>
    <row r="13" spans="1:7" ht="45" customHeight="1" x14ac:dyDescent="0.25">
      <c r="A13" s="63"/>
      <c r="B13" s="63"/>
      <c r="C13" s="64"/>
      <c r="D13" s="64"/>
      <c r="E13" s="64"/>
      <c r="F13" s="64"/>
      <c r="G13" s="64"/>
    </row>
    <row r="15" spans="1:7" x14ac:dyDescent="0.25">
      <c r="A15" s="44" t="s">
        <v>134</v>
      </c>
      <c r="B15" s="67"/>
      <c r="C15" s="138" t="s">
        <v>175</v>
      </c>
      <c r="D15" s="138"/>
      <c r="E15" s="138"/>
    </row>
    <row r="16" spans="1:7" x14ac:dyDescent="0.25">
      <c r="A16" s="44" t="s">
        <v>135</v>
      </c>
      <c r="B16" s="72" t="str">
        <f>IF(ISBLANK(B15),"",IF(B3=B15,"Kontrolle erfolgreich - check ok","FEHLER - ERROR"))</f>
        <v/>
      </c>
      <c r="C16" s="44" t="s">
        <v>176</v>
      </c>
    </row>
    <row r="17" spans="2:2" x14ac:dyDescent="0.25">
      <c r="B17" s="72" t="str">
        <f>IF(ISBLANK(B15),"",IF(ISERROR(FIND("@",B15,1)),"keine gültige eMail-Adresse",IF((VALUE(FIND("@",B15,1))&gt;1),"","keine gültige eMail-Adresse!")))</f>
        <v/>
      </c>
    </row>
    <row r="18" spans="2:2" x14ac:dyDescent="0.25">
      <c r="B18" s="72" t="str">
        <f>IF(ISBLANK(B15),"",IF(ISERROR(FIND("@",B15,1)),"no valid eMail-adress",IF((VALUE(FIND("@",B15,1))&gt;1),"","no valid eMail-address!")))</f>
        <v/>
      </c>
    </row>
    <row r="19" spans="2:2" x14ac:dyDescent="0.25">
      <c r="B19" s="73" t="str">
        <f>IF(ISBLANK(B15),"",IF(ISERROR(FIND("; ",B15,1)),"",IF((VALUE(FIND("; ",B15,1))&gt;8),"","Achtung - die zweite eMail-Adresse wurde nicht korrekt eingegeben")))</f>
        <v/>
      </c>
    </row>
    <row r="20" spans="2:2" x14ac:dyDescent="0.25">
      <c r="B20" s="73"/>
    </row>
  </sheetData>
  <sheetProtection algorithmName="SHA-512" hashValue="lkQ50dnrmAu8qSZjAKGg18wUYyGERfyKM2nWMaA4uoJlJvrkUUyplLj2a3ki/MgSVum49AiYeetIfC6pMesRqg==" saltValue="NIxvhiKN8lbiSrxjKhvGfg=="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4"/>
  <dimension ref="A1:G27"/>
  <sheetViews>
    <sheetView workbookViewId="0">
      <selection activeCell="B9" sqref="B9"/>
    </sheetView>
  </sheetViews>
  <sheetFormatPr baseColWidth="10" defaultRowHeight="13.8" x14ac:dyDescent="0.25"/>
  <cols>
    <col min="1" max="1" width="39.44140625" bestFit="1" customWidth="1"/>
    <col min="2" max="2" width="33.109375" bestFit="1" customWidth="1"/>
  </cols>
  <sheetData>
    <row r="1" spans="1:7" x14ac:dyDescent="0.25">
      <c r="A1" t="s">
        <v>12</v>
      </c>
      <c r="B1" s="4" t="str">
        <f>IF(ISNUMBER(VALUE(Ergebnisse!G1)),IF(VALUE(Ergebnisse!G1)&gt;0,VALUE(Ergebnisse!G1),""),"")</f>
        <v/>
      </c>
      <c r="D1" t="s">
        <v>19</v>
      </c>
    </row>
    <row r="2" spans="1:7" x14ac:dyDescent="0.25">
      <c r="A2" t="s">
        <v>4</v>
      </c>
      <c r="B2" s="4" t="str">
        <f>IF(ISNUMBER(VALUE(Ergebnisse!G2)),IF(VALUE(Ergebnisse!G2)&gt;0,VALUE(Ergebnisse!G2),""),"")</f>
        <v/>
      </c>
    </row>
    <row r="3" spans="1:7" x14ac:dyDescent="0.25">
      <c r="A3" t="s">
        <v>13</v>
      </c>
      <c r="B3" s="4">
        <v>16</v>
      </c>
      <c r="D3" t="s">
        <v>18</v>
      </c>
    </row>
    <row r="4" spans="1:7" x14ac:dyDescent="0.25">
      <c r="A4" t="s">
        <v>14</v>
      </c>
      <c r="B4" s="4">
        <f>YEAR(Ergebnisse!B5)</f>
        <v>2022</v>
      </c>
      <c r="D4" s="7">
        <v>2</v>
      </c>
    </row>
    <row r="5" spans="1:7" x14ac:dyDescent="0.25">
      <c r="A5" t="s">
        <v>15</v>
      </c>
      <c r="B5" s="4" t="str">
        <f>D8</f>
        <v>N</v>
      </c>
      <c r="D5" t="str">
        <f>IF(D4=2,"N","J")</f>
        <v>N</v>
      </c>
      <c r="F5">
        <v>1</v>
      </c>
      <c r="G5" s="51" t="s">
        <v>165</v>
      </c>
    </row>
    <row r="6" spans="1:7" x14ac:dyDescent="0.25">
      <c r="A6" t="s">
        <v>46</v>
      </c>
      <c r="B6" s="4">
        <f>Ergebnisse!G3</f>
        <v>1</v>
      </c>
      <c r="F6">
        <v>2</v>
      </c>
      <c r="G6" s="51" t="s">
        <v>166</v>
      </c>
    </row>
    <row r="7" spans="1:7" x14ac:dyDescent="0.25">
      <c r="A7" t="s">
        <v>136</v>
      </c>
      <c r="B7" s="47">
        <f>Ergebnisse!B5</f>
        <v>44703</v>
      </c>
    </row>
    <row r="8" spans="1:7" x14ac:dyDescent="0.25">
      <c r="A8" t="s">
        <v>16</v>
      </c>
      <c r="B8" s="4">
        <v>15</v>
      </c>
      <c r="D8" t="str">
        <f>LEFT(D5,1)</f>
        <v>N</v>
      </c>
    </row>
    <row r="9" spans="1:7" x14ac:dyDescent="0.25">
      <c r="A9" t="s">
        <v>17</v>
      </c>
      <c r="B9" s="4">
        <v>2</v>
      </c>
    </row>
    <row r="10" spans="1:7" x14ac:dyDescent="0.25">
      <c r="A10" t="s">
        <v>336</v>
      </c>
      <c r="B10" s="155">
        <f>Kontakt!B2</f>
        <v>0</v>
      </c>
    </row>
    <row r="11" spans="1:7" x14ac:dyDescent="0.25">
      <c r="A11" t="s">
        <v>337</v>
      </c>
      <c r="B11" s="157">
        <f>IF(Kontakt!B3=Kontakt!B15,Kontakt!B3,0)</f>
        <v>0</v>
      </c>
    </row>
    <row r="12" spans="1:7" x14ac:dyDescent="0.25">
      <c r="A12" s="51" t="s">
        <v>338</v>
      </c>
      <c r="B12" s="156">
        <v>1</v>
      </c>
    </row>
    <row r="13" spans="1:7" x14ac:dyDescent="0.25">
      <c r="A13" t="s">
        <v>22</v>
      </c>
      <c r="B13" s="2" t="str">
        <f>Ergebnisse!A20</f>
        <v>Relative Dichte 20 °C/20 °C</v>
      </c>
      <c r="C13" s="2">
        <f>Ergebnisse!B20</f>
        <v>0</v>
      </c>
    </row>
    <row r="14" spans="1:7" x14ac:dyDescent="0.25">
      <c r="A14" t="s">
        <v>23</v>
      </c>
      <c r="B14" s="2" t="str">
        <f>Ergebnisse!A21</f>
        <v>Alkohol</v>
      </c>
      <c r="C14" s="2" t="str">
        <f>Ergebnisse!B21</f>
        <v>% vol</v>
      </c>
    </row>
    <row r="15" spans="1:7" x14ac:dyDescent="0.25">
      <c r="A15" t="s">
        <v>24</v>
      </c>
      <c r="B15" s="2" t="str">
        <f>Ergebnisse!A22</f>
        <v>Ethylcarbamat</v>
      </c>
      <c r="C15" s="2" t="str">
        <f>Ergebnisse!B22</f>
        <v>mg/l Probe</v>
      </c>
    </row>
    <row r="16" spans="1:7" x14ac:dyDescent="0.25">
      <c r="A16" t="s">
        <v>331</v>
      </c>
      <c r="B16" s="2" t="str">
        <f>Ergebnisse!A24</f>
        <v>Acetaldehyd</v>
      </c>
      <c r="C16" s="2" t="str">
        <f>Ergebnisse!B24</f>
        <v>mg/100 ml r.A.</v>
      </c>
    </row>
    <row r="17" spans="1:3" x14ac:dyDescent="0.25">
      <c r="A17" t="s">
        <v>32</v>
      </c>
      <c r="B17" s="2" t="str">
        <f>Ergebnisse!A25</f>
        <v>Butan-1-ol</v>
      </c>
      <c r="C17" s="2" t="str">
        <f>Ergebnisse!B25</f>
        <v>mg/100 ml r.A.</v>
      </c>
    </row>
    <row r="18" spans="1:3" x14ac:dyDescent="0.25">
      <c r="A18" t="s">
        <v>33</v>
      </c>
      <c r="B18" s="2" t="str">
        <f>Ergebnisse!A26</f>
        <v>Essigsäureethylester</v>
      </c>
      <c r="C18" s="2" t="str">
        <f>Ergebnisse!B26</f>
        <v>mg/100 ml r.A.</v>
      </c>
    </row>
    <row r="19" spans="1:3" x14ac:dyDescent="0.25">
      <c r="A19" t="s">
        <v>34</v>
      </c>
      <c r="B19" s="2" t="str">
        <f>Ergebnisse!A27</f>
        <v>Isoamylalkohole</v>
      </c>
      <c r="C19" s="2" t="str">
        <f>Ergebnisse!B27</f>
        <v>mg/100 ml r.A.</v>
      </c>
    </row>
    <row r="20" spans="1:3" x14ac:dyDescent="0.25">
      <c r="A20" t="s">
        <v>35</v>
      </c>
      <c r="B20" s="2" t="str">
        <f>Ergebnisse!A28</f>
        <v>Isobutanol</v>
      </c>
      <c r="C20" s="2" t="str">
        <f>Ergebnisse!B28</f>
        <v>mg/100 ml r.A.</v>
      </c>
    </row>
    <row r="21" spans="1:3" x14ac:dyDescent="0.25">
      <c r="A21" t="s">
        <v>44</v>
      </c>
      <c r="B21" s="2" t="str">
        <f>Ergebnisse!A29</f>
        <v>Methanol</v>
      </c>
      <c r="C21" s="2" t="str">
        <f>Ergebnisse!B29</f>
        <v>mg/100 ml r.A.</v>
      </c>
    </row>
    <row r="22" spans="1:3" x14ac:dyDescent="0.25">
      <c r="A22" t="s">
        <v>59</v>
      </c>
      <c r="B22" s="2" t="str">
        <f>Ergebnisse!A30</f>
        <v>Milchsäureethylester</v>
      </c>
      <c r="C22" s="2" t="str">
        <f>Ergebnisse!B30</f>
        <v>mg/100 ml r.A.</v>
      </c>
    </row>
    <row r="23" spans="1:3" x14ac:dyDescent="0.25">
      <c r="A23" t="s">
        <v>170</v>
      </c>
      <c r="B23" s="2" t="str">
        <f>Ergebnisse!A31</f>
        <v>Propan-1-ol</v>
      </c>
      <c r="C23" s="2" t="str">
        <f>Ergebnisse!B31</f>
        <v>mg/100 ml r.A.</v>
      </c>
    </row>
    <row r="24" spans="1:3" x14ac:dyDescent="0.25">
      <c r="A24" t="s">
        <v>178</v>
      </c>
      <c r="B24" s="2" t="str">
        <f>Ergebnisse!A32</f>
        <v>Extrakt</v>
      </c>
      <c r="C24" s="2" t="str">
        <f>Ergebnisse!B32</f>
        <v>g/l Probe</v>
      </c>
    </row>
    <row r="25" spans="1:3" x14ac:dyDescent="0.25">
      <c r="A25" t="s">
        <v>342</v>
      </c>
      <c r="B25" s="2" t="str">
        <f>Ergebnisse!A33</f>
        <v>Glucose, wasserfrei</v>
      </c>
      <c r="C25" s="2" t="str">
        <f>Ergebnisse!B33</f>
        <v>g/l Probe</v>
      </c>
    </row>
    <row r="26" spans="1:3" x14ac:dyDescent="0.25">
      <c r="A26" t="s">
        <v>343</v>
      </c>
      <c r="B26" s="2" t="str">
        <f>Ergebnisse!A34</f>
        <v>Fructose, wasserfrei</v>
      </c>
      <c r="C26" s="2" t="str">
        <f>Ergebnisse!B34</f>
        <v>g/l Probe</v>
      </c>
    </row>
    <row r="27" spans="1:3" x14ac:dyDescent="0.25">
      <c r="A27" t="s">
        <v>344</v>
      </c>
      <c r="B27" s="2" t="str">
        <f>Ergebnisse!A35</f>
        <v>Saccharose, wasserfrei</v>
      </c>
      <c r="C27" s="2" t="str">
        <f>Ergebnisse!B35</f>
        <v>g/l Probe</v>
      </c>
    </row>
  </sheetData>
  <sheetProtection algorithmName="SHA-512" hashValue="JQOof6T3ZGEFlnvUU5GNPsx6YPvZnY1c0sfBsPv7y9NF9z6Ekj4AmN+Q+W0PkIWPVG9ebb0VvFTRM1oSKFK+Vw==" saltValue="7RAWUORRm3K1mgatoyfFhw==" spinCount="100000" sheet="1" objects="1" scenarios="1"/>
  <phoneticPr fontId="0" type="noConversion"/>
  <pageMargins left="0.78740157499999996" right="0.78740157499999996" top="0.984251969" bottom="0.984251969" header="0.4921259845" footer="0.4921259845"/>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
  <dimension ref="A1:J73"/>
  <sheetViews>
    <sheetView zoomScale="110" zoomScaleNormal="110" workbookViewId="0">
      <selection activeCell="G1" sqref="G1"/>
    </sheetView>
  </sheetViews>
  <sheetFormatPr baseColWidth="10" defaultColWidth="11.44140625" defaultRowHeight="13.8" x14ac:dyDescent="0.25"/>
  <cols>
    <col min="1" max="1" width="29.6640625" style="12" customWidth="1"/>
    <col min="2" max="2" width="15.6640625" style="12" customWidth="1"/>
    <col min="3" max="7" width="13.6640625" style="12" customWidth="1"/>
    <col min="8" max="8" width="9.6640625" style="12" customWidth="1"/>
    <col min="9" max="9" width="8.6640625" style="32" customWidth="1"/>
    <col min="10" max="10" width="11.6640625" style="12" customWidth="1"/>
    <col min="11" max="16384" width="11.44140625" style="12"/>
  </cols>
  <sheetData>
    <row r="1" spans="1:9" ht="21.9" customHeight="1" x14ac:dyDescent="0.4">
      <c r="A1" s="8" t="s">
        <v>0</v>
      </c>
      <c r="B1" s="9"/>
      <c r="E1" s="10" t="s">
        <v>3</v>
      </c>
      <c r="F1" s="11"/>
      <c r="G1" s="75" t="s">
        <v>330</v>
      </c>
    </row>
    <row r="2" spans="1:9" ht="21.9" customHeight="1" x14ac:dyDescent="0.4">
      <c r="A2" s="8" t="s">
        <v>169</v>
      </c>
      <c r="B2" s="9"/>
      <c r="E2" s="10" t="s">
        <v>4</v>
      </c>
      <c r="F2" s="11"/>
      <c r="G2" s="75" t="s">
        <v>330</v>
      </c>
    </row>
    <row r="3" spans="1:9" ht="21.9" customHeight="1" x14ac:dyDescent="0.4">
      <c r="A3" s="8"/>
      <c r="B3" s="9"/>
      <c r="E3" s="48" t="s">
        <v>137</v>
      </c>
      <c r="G3" s="49">
        <v>1</v>
      </c>
      <c r="I3" s="32" t="s">
        <v>329</v>
      </c>
    </row>
    <row r="4" spans="1:9" ht="21.9" customHeight="1" x14ac:dyDescent="0.35">
      <c r="A4" s="10" t="s">
        <v>10</v>
      </c>
      <c r="B4" s="145" t="s">
        <v>5</v>
      </c>
      <c r="C4" s="145"/>
      <c r="E4" s="111" t="str">
        <f>IF(OR(ISBLANK(G1),G1="?"),"",IF(ISNUMBER(VALUE(G1)),"","Bitte nur Ziffern eingeben (numbers only)"))</f>
        <v/>
      </c>
      <c r="H4" s="13"/>
    </row>
    <row r="5" spans="1:9" ht="21.9" customHeight="1" x14ac:dyDescent="0.35">
      <c r="A5" s="13" t="s">
        <v>31</v>
      </c>
      <c r="B5" s="17">
        <v>44703</v>
      </c>
      <c r="E5" s="111" t="str">
        <f>IF(OR(ISBLANK(G2),G2="?"),"",IF(ISNUMBER(VALUE(G2)),"","Bitte nur Ziffern eingeben (numbers only)"))</f>
        <v/>
      </c>
      <c r="H5" s="13"/>
    </row>
    <row r="6" spans="1:9" ht="12.3" customHeight="1" x14ac:dyDescent="0.25"/>
    <row r="7" spans="1:9" ht="37.950000000000003" customHeight="1" x14ac:dyDescent="0.25">
      <c r="A7" s="144" t="s">
        <v>139</v>
      </c>
      <c r="B7" s="144"/>
      <c r="C7" s="144"/>
      <c r="D7" s="144"/>
      <c r="E7" s="144"/>
      <c r="F7" s="144"/>
      <c r="G7" s="144"/>
      <c r="H7" s="144"/>
    </row>
    <row r="8" spans="1:9" ht="37.950000000000003" customHeight="1" x14ac:dyDescent="0.25">
      <c r="A8" s="144" t="s">
        <v>161</v>
      </c>
      <c r="B8" s="144"/>
      <c r="C8" s="144"/>
      <c r="D8" s="144"/>
      <c r="E8" s="144"/>
      <c r="F8" s="144"/>
      <c r="G8" s="144"/>
      <c r="H8" s="144"/>
    </row>
    <row r="9" spans="1:9" ht="37.950000000000003" customHeight="1" x14ac:dyDescent="0.25">
      <c r="A9" s="144" t="s">
        <v>162</v>
      </c>
      <c r="B9" s="144"/>
      <c r="C9" s="144"/>
      <c r="D9" s="144"/>
      <c r="E9" s="144"/>
      <c r="F9" s="144"/>
      <c r="G9" s="144"/>
      <c r="H9" s="144"/>
    </row>
    <row r="10" spans="1:9" ht="37.950000000000003" customHeight="1" x14ac:dyDescent="0.25">
      <c r="A10" s="144" t="s">
        <v>163</v>
      </c>
      <c r="B10" s="144"/>
      <c r="C10" s="144"/>
      <c r="D10" s="144"/>
      <c r="E10" s="144"/>
      <c r="F10" s="144"/>
      <c r="G10" s="144"/>
      <c r="H10" s="144"/>
    </row>
    <row r="11" spans="1:9" ht="37.950000000000003" customHeight="1" x14ac:dyDescent="0.25">
      <c r="A11" s="144" t="s">
        <v>140</v>
      </c>
      <c r="B11" s="144"/>
      <c r="C11" s="144"/>
      <c r="D11" s="144"/>
      <c r="E11" s="144"/>
      <c r="F11" s="144"/>
      <c r="G11" s="144"/>
      <c r="H11" s="144"/>
    </row>
    <row r="12" spans="1:9" ht="37.950000000000003" customHeight="1" x14ac:dyDescent="0.25">
      <c r="A12" s="144" t="s">
        <v>164</v>
      </c>
      <c r="B12" s="144"/>
      <c r="C12" s="144"/>
      <c r="D12" s="144"/>
      <c r="E12" s="144"/>
      <c r="F12" s="144"/>
      <c r="G12" s="144"/>
      <c r="H12" s="144"/>
    </row>
    <row r="13" spans="1:9" ht="25.2" customHeight="1" x14ac:dyDescent="0.25">
      <c r="A13" s="146"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3" s="146"/>
      <c r="C13" s="146"/>
      <c r="D13" s="146"/>
      <c r="E13" s="146"/>
      <c r="F13" s="146"/>
      <c r="G13" s="146"/>
      <c r="H13" s="146"/>
    </row>
    <row r="14" spans="1:9" ht="25.2" customHeight="1" x14ac:dyDescent="0.25">
      <c r="A14" s="146" t="str">
        <f>IF(OR(OR(G1="?",ISBLANK(G1)),OR(G2="?",ISBLANK(G2))),"Nur wenn diese beiden Felder korrekt ausgefüllt sind, kann der Absender dieser Tabelle identifiziert werden.","")</f>
        <v>Nur wenn diese beiden Felder korrekt ausgefüllt sind, kann der Absender dieser Tabelle identifiziert werden.</v>
      </c>
      <c r="B14" s="146"/>
      <c r="C14" s="146"/>
      <c r="D14" s="146"/>
      <c r="E14" s="146"/>
      <c r="F14" s="146"/>
      <c r="G14" s="146"/>
      <c r="H14" s="146"/>
    </row>
    <row r="15" spans="1:9" s="19" customFormat="1" ht="37.950000000000003" customHeight="1" x14ac:dyDescent="0.35">
      <c r="A15" s="150" t="s">
        <v>160</v>
      </c>
      <c r="B15" s="150"/>
      <c r="C15" s="150"/>
      <c r="D15" s="150"/>
      <c r="E15" s="150"/>
      <c r="F15" s="150"/>
      <c r="G15" s="50"/>
      <c r="H15" s="10"/>
      <c r="I15" s="32"/>
    </row>
    <row r="16" spans="1:9" s="19" customFormat="1" ht="25.2" customHeight="1" x14ac:dyDescent="0.25">
      <c r="A16" s="149" t="s">
        <v>335</v>
      </c>
      <c r="B16" s="149"/>
      <c r="C16" s="149"/>
      <c r="D16" s="149"/>
      <c r="E16" s="149"/>
      <c r="F16" s="149"/>
      <c r="G16" s="149"/>
      <c r="H16" s="149"/>
      <c r="I16" s="32"/>
    </row>
    <row r="17" spans="1:10" s="19" customFormat="1" ht="22.05" customHeight="1" x14ac:dyDescent="0.3">
      <c r="A17" s="142" t="s">
        <v>141</v>
      </c>
      <c r="B17" s="142"/>
      <c r="C17" s="142"/>
      <c r="D17" s="142"/>
      <c r="E17" s="142"/>
      <c r="F17" s="142"/>
      <c r="G17" s="142"/>
      <c r="I17" s="33"/>
    </row>
    <row r="18" spans="1:10" s="104" customFormat="1" ht="33" customHeight="1" x14ac:dyDescent="0.3">
      <c r="A18" s="18" t="s">
        <v>1</v>
      </c>
      <c r="B18" s="18" t="s">
        <v>2</v>
      </c>
      <c r="C18" s="14" t="s">
        <v>138</v>
      </c>
      <c r="D18" s="102" t="s">
        <v>7</v>
      </c>
      <c r="E18" s="102" t="s">
        <v>8</v>
      </c>
      <c r="F18" s="102" t="s">
        <v>9</v>
      </c>
      <c r="G18" s="103" t="s">
        <v>60</v>
      </c>
      <c r="H18" s="16"/>
      <c r="I18" s="14"/>
    </row>
    <row r="19" spans="1:10" s="104" customFormat="1" ht="9.9" hidden="1" customHeight="1" x14ac:dyDescent="0.3">
      <c r="A19" s="18"/>
      <c r="B19" s="18"/>
      <c r="C19" s="14"/>
      <c r="D19" s="102"/>
      <c r="E19" s="102"/>
      <c r="F19" s="102"/>
      <c r="G19" s="103"/>
      <c r="H19" s="16"/>
      <c r="I19" s="14"/>
    </row>
    <row r="20" spans="1:10" s="104" customFormat="1" ht="25.05" customHeight="1" x14ac:dyDescent="0.3">
      <c r="A20" s="97" t="str">
        <f>RelativeDichte!A1</f>
        <v>Relative Dichte 20 °C/20 °C</v>
      </c>
      <c r="B20" s="97"/>
      <c r="C20" s="77">
        <v>5</v>
      </c>
      <c r="D20" s="101"/>
      <c r="E20" s="101"/>
      <c r="F20" s="77">
        <f>RelativeDichte!$B$1</f>
        <v>16</v>
      </c>
      <c r="G20" s="105"/>
      <c r="H20" s="20">
        <f>RelativeDichte!$C$1</f>
        <v>15</v>
      </c>
      <c r="I20" s="15"/>
      <c r="J20" s="15"/>
    </row>
    <row r="21" spans="1:10" s="104" customFormat="1" ht="25.05" customHeight="1" x14ac:dyDescent="0.3">
      <c r="A21" s="97" t="str">
        <f>Alkohol!A1</f>
        <v>Alkohol</v>
      </c>
      <c r="B21" s="97" t="s">
        <v>53</v>
      </c>
      <c r="C21" s="77">
        <v>4</v>
      </c>
      <c r="D21" s="101"/>
      <c r="E21" s="101"/>
      <c r="F21" s="77">
        <f>Alkohol!$B$1</f>
        <v>29</v>
      </c>
      <c r="G21" s="105"/>
      <c r="H21" s="20">
        <f>Alkohol!$C$1</f>
        <v>28</v>
      </c>
      <c r="I21" s="15"/>
      <c r="J21" s="15"/>
    </row>
    <row r="22" spans="1:10" s="104" customFormat="1" ht="10.95" customHeight="1" x14ac:dyDescent="0.3">
      <c r="A22" s="141" t="str">
        <f>Parameter3b!A1</f>
        <v>Ethylcarbamat</v>
      </c>
      <c r="B22" s="141" t="s">
        <v>54</v>
      </c>
      <c r="C22" s="139">
        <v>3</v>
      </c>
      <c r="D22" s="140"/>
      <c r="E22" s="140"/>
      <c r="F22" s="77">
        <f>Parameter3a!$B$1</f>
        <v>22</v>
      </c>
      <c r="G22" s="139">
        <f>Parameter3c!B1</f>
        <v>3</v>
      </c>
      <c r="H22" s="152">
        <f>Parameter3a!$C$1</f>
        <v>21</v>
      </c>
      <c r="I22" s="139">
        <f>Parameter3b!$C$1</f>
        <v>7</v>
      </c>
      <c r="J22" s="15"/>
    </row>
    <row r="23" spans="1:10" s="104" customFormat="1" ht="10.95" customHeight="1" x14ac:dyDescent="0.3">
      <c r="A23" s="141"/>
      <c r="B23" s="141"/>
      <c r="C23" s="139"/>
      <c r="D23" s="140"/>
      <c r="E23" s="140"/>
      <c r="F23" s="77">
        <f>Parameter3b!$B$1</f>
        <v>8</v>
      </c>
      <c r="G23" s="139"/>
      <c r="H23" s="152"/>
      <c r="I23" s="139"/>
      <c r="J23" s="15"/>
    </row>
    <row r="24" spans="1:10" s="104" customFormat="1" ht="25.05" customHeight="1" x14ac:dyDescent="0.3">
      <c r="A24" s="106" t="s">
        <v>47</v>
      </c>
      <c r="B24" s="18" t="s">
        <v>48</v>
      </c>
      <c r="C24" s="77">
        <v>3</v>
      </c>
      <c r="D24" s="101"/>
      <c r="E24" s="101"/>
      <c r="F24" s="77">
        <f>Parameter4!B1</f>
        <v>17</v>
      </c>
      <c r="G24" s="105"/>
      <c r="H24" s="20">
        <f>Parameter4!$C$1</f>
        <v>16</v>
      </c>
      <c r="I24" s="15"/>
      <c r="J24" s="15"/>
    </row>
    <row r="25" spans="1:10" s="104" customFormat="1" ht="25.05" customHeight="1" x14ac:dyDescent="0.3">
      <c r="A25" s="106" t="s">
        <v>146</v>
      </c>
      <c r="B25" s="18" t="s">
        <v>48</v>
      </c>
      <c r="C25" s="77">
        <v>3</v>
      </c>
      <c r="D25" s="101"/>
      <c r="E25" s="101"/>
      <c r="F25" s="77">
        <f>Parameter4!B1</f>
        <v>17</v>
      </c>
      <c r="G25" s="105"/>
      <c r="H25" s="20"/>
      <c r="I25" s="15"/>
      <c r="J25" s="15"/>
    </row>
    <row r="26" spans="1:10" s="104" customFormat="1" ht="25.05" customHeight="1" x14ac:dyDescent="0.3">
      <c r="A26" s="106" t="s">
        <v>55</v>
      </c>
      <c r="B26" s="18" t="s">
        <v>48</v>
      </c>
      <c r="C26" s="77">
        <v>3</v>
      </c>
      <c r="D26" s="101"/>
      <c r="E26" s="101"/>
      <c r="F26" s="77">
        <f>Parameter4!B1</f>
        <v>17</v>
      </c>
      <c r="G26" s="105"/>
      <c r="H26" s="20"/>
      <c r="I26" s="15"/>
      <c r="J26" s="15"/>
    </row>
    <row r="27" spans="1:10" s="104" customFormat="1" ht="25.05" customHeight="1" x14ac:dyDescent="0.3">
      <c r="A27" s="106" t="s">
        <v>97</v>
      </c>
      <c r="B27" s="18" t="s">
        <v>48</v>
      </c>
      <c r="C27" s="77">
        <v>3</v>
      </c>
      <c r="D27" s="101"/>
      <c r="E27" s="101"/>
      <c r="F27" s="77">
        <f>Parameter4!B1</f>
        <v>17</v>
      </c>
      <c r="G27" s="105"/>
      <c r="H27" s="20"/>
      <c r="I27" s="15"/>
      <c r="J27" s="15"/>
    </row>
    <row r="28" spans="1:10" s="104" customFormat="1" ht="25.05" customHeight="1" x14ac:dyDescent="0.3">
      <c r="A28" s="106" t="s">
        <v>56</v>
      </c>
      <c r="B28" s="18" t="s">
        <v>48</v>
      </c>
      <c r="C28" s="77">
        <v>3</v>
      </c>
      <c r="D28" s="101"/>
      <c r="E28" s="101"/>
      <c r="F28" s="77">
        <f>Parameter4!B1</f>
        <v>17</v>
      </c>
      <c r="G28" s="105"/>
      <c r="H28" s="20"/>
      <c r="I28" s="15"/>
      <c r="J28" s="15"/>
    </row>
    <row r="29" spans="1:10" s="104" customFormat="1" ht="25.05" customHeight="1" x14ac:dyDescent="0.3">
      <c r="A29" s="106" t="s">
        <v>49</v>
      </c>
      <c r="B29" s="18" t="s">
        <v>48</v>
      </c>
      <c r="C29" s="77">
        <v>3</v>
      </c>
      <c r="D29" s="101"/>
      <c r="E29" s="101"/>
      <c r="F29" s="77">
        <f>Parameter4!B1</f>
        <v>17</v>
      </c>
      <c r="G29" s="105"/>
      <c r="H29" s="20"/>
    </row>
    <row r="30" spans="1:10" s="104" customFormat="1" ht="25.05" customHeight="1" x14ac:dyDescent="0.3">
      <c r="A30" s="106" t="s">
        <v>57</v>
      </c>
      <c r="B30" s="18" t="s">
        <v>48</v>
      </c>
      <c r="C30" s="77">
        <v>3</v>
      </c>
      <c r="D30" s="101"/>
      <c r="E30" s="101"/>
      <c r="F30" s="77">
        <f>Parameter4!B1</f>
        <v>17</v>
      </c>
      <c r="G30" s="105"/>
      <c r="H30" s="20"/>
    </row>
    <row r="31" spans="1:10" s="104" customFormat="1" ht="25.05" customHeight="1" x14ac:dyDescent="0.3">
      <c r="A31" s="106" t="s">
        <v>58</v>
      </c>
      <c r="B31" s="18" t="s">
        <v>48</v>
      </c>
      <c r="C31" s="77">
        <v>3</v>
      </c>
      <c r="D31" s="101"/>
      <c r="E31" s="101"/>
      <c r="F31" s="77">
        <f>Parameter4!B1</f>
        <v>17</v>
      </c>
      <c r="G31" s="105"/>
      <c r="H31" s="20"/>
    </row>
    <row r="32" spans="1:10" s="104" customFormat="1" ht="25.05" customHeight="1" x14ac:dyDescent="0.3">
      <c r="A32" s="18" t="s">
        <v>188</v>
      </c>
      <c r="B32" s="18" t="s">
        <v>215</v>
      </c>
      <c r="C32" s="77">
        <v>4</v>
      </c>
      <c r="D32" s="101"/>
      <c r="E32" s="101"/>
      <c r="F32" s="77">
        <f>Extrakt!$B$1</f>
        <v>24</v>
      </c>
      <c r="G32" s="105"/>
      <c r="H32" s="20">
        <f>Extrakt!$C$1</f>
        <v>23</v>
      </c>
    </row>
    <row r="33" spans="1:9" s="104" customFormat="1" ht="25.05" customHeight="1" x14ac:dyDescent="0.3">
      <c r="A33" s="18" t="s">
        <v>339</v>
      </c>
      <c r="B33" s="18" t="s">
        <v>215</v>
      </c>
      <c r="C33" s="112">
        <v>3</v>
      </c>
      <c r="D33" s="113"/>
      <c r="E33" s="113"/>
      <c r="F33" s="112">
        <f>'Sac-Glu-Fru'!C1</f>
        <v>25</v>
      </c>
      <c r="G33" s="105"/>
      <c r="H33" s="20">
        <f>'Sac-Glu-Fru'!B1</f>
        <v>24</v>
      </c>
    </row>
    <row r="34" spans="1:9" s="104" customFormat="1" ht="25.05" customHeight="1" x14ac:dyDescent="0.3">
      <c r="A34" s="18" t="s">
        <v>340</v>
      </c>
      <c r="B34" s="18" t="s">
        <v>215</v>
      </c>
      <c r="C34" s="112">
        <v>3</v>
      </c>
      <c r="D34" s="113"/>
      <c r="E34" s="113"/>
      <c r="F34" s="112">
        <f>'Sac-Glu-Fru'!D1</f>
        <v>25</v>
      </c>
      <c r="G34" s="105"/>
      <c r="H34" s="20">
        <f>'Sac-Glu-Fru'!B1</f>
        <v>24</v>
      </c>
    </row>
    <row r="35" spans="1:9" s="104" customFormat="1" ht="25.05" customHeight="1" x14ac:dyDescent="0.3">
      <c r="A35" s="18" t="s">
        <v>341</v>
      </c>
      <c r="B35" s="18" t="s">
        <v>215</v>
      </c>
      <c r="C35" s="112">
        <v>3</v>
      </c>
      <c r="D35" s="113"/>
      <c r="E35" s="113"/>
      <c r="F35" s="112">
        <f>'Sac-Glu-Fru'!E1</f>
        <v>25</v>
      </c>
      <c r="G35" s="105"/>
      <c r="H35" s="20">
        <f>'Sac-Glu-Fru'!B1</f>
        <v>24</v>
      </c>
    </row>
    <row r="36" spans="1:9" s="104" customFormat="1" ht="19.05" hidden="1" customHeight="1" x14ac:dyDescent="0.3">
      <c r="A36" s="97" t="s">
        <v>288</v>
      </c>
      <c r="B36" s="97" t="s">
        <v>289</v>
      </c>
      <c r="C36" s="98" t="s">
        <v>290</v>
      </c>
      <c r="D36" s="143" t="s">
        <v>291</v>
      </c>
      <c r="E36" s="143"/>
      <c r="F36" s="77">
        <f>Farbstoffe_qual!$B$1</f>
        <v>28</v>
      </c>
      <c r="G36" s="105"/>
      <c r="H36" s="76">
        <f>Farbstoffe_qual!$C$1</f>
        <v>27</v>
      </c>
    </row>
    <row r="37" spans="1:9" s="104" customFormat="1" ht="19.05" hidden="1" customHeight="1" x14ac:dyDescent="0.3">
      <c r="A37" s="97" t="s">
        <v>288</v>
      </c>
      <c r="B37" s="97" t="s">
        <v>289</v>
      </c>
      <c r="C37" s="98" t="s">
        <v>290</v>
      </c>
      <c r="D37" s="143" t="s">
        <v>292</v>
      </c>
      <c r="E37" s="143"/>
      <c r="F37" s="77">
        <f>Farbstoffe_qual!$B$1</f>
        <v>28</v>
      </c>
      <c r="G37" s="105"/>
      <c r="H37" s="76">
        <f>Farbstoffe_qual!$C$1</f>
        <v>27</v>
      </c>
    </row>
    <row r="38" spans="1:9" s="104" customFormat="1" ht="19.05" hidden="1" customHeight="1" x14ac:dyDescent="0.3">
      <c r="A38" s="97" t="s">
        <v>288</v>
      </c>
      <c r="B38" s="97" t="s">
        <v>289</v>
      </c>
      <c r="C38" s="98" t="s">
        <v>290</v>
      </c>
      <c r="D38" s="143" t="s">
        <v>293</v>
      </c>
      <c r="E38" s="143"/>
      <c r="F38" s="77">
        <f>Farbstoffe_qual!$B$1</f>
        <v>28</v>
      </c>
      <c r="G38" s="105"/>
      <c r="H38" s="76">
        <f>Farbstoffe_qual!$C$1</f>
        <v>27</v>
      </c>
    </row>
    <row r="39" spans="1:9" s="104" customFormat="1" ht="19.05" hidden="1" customHeight="1" x14ac:dyDescent="0.3">
      <c r="A39" s="97" t="s">
        <v>288</v>
      </c>
      <c r="B39" s="97" t="s">
        <v>289</v>
      </c>
      <c r="C39" s="98" t="s">
        <v>290</v>
      </c>
      <c r="D39" s="143" t="s">
        <v>294</v>
      </c>
      <c r="E39" s="143"/>
      <c r="F39" s="77">
        <f>Farbstoffe_qual!$B$1</f>
        <v>28</v>
      </c>
      <c r="G39" s="105"/>
      <c r="H39" s="76">
        <f>Farbstoffe_qual!$C$1</f>
        <v>27</v>
      </c>
    </row>
    <row r="40" spans="1:9" s="104" customFormat="1" ht="19.05" hidden="1" customHeight="1" x14ac:dyDescent="0.3">
      <c r="A40" s="99">
        <f>Farbstoffe!B31</f>
        <v>18</v>
      </c>
      <c r="B40" s="100" t="s">
        <v>54</v>
      </c>
      <c r="C40" s="77">
        <v>3</v>
      </c>
      <c r="D40" s="101"/>
      <c r="E40" s="101"/>
      <c r="F40" s="77">
        <f>Farbstoffe_quan!$B$1</f>
        <v>22</v>
      </c>
      <c r="G40" s="105"/>
      <c r="H40" s="76">
        <f>Farbstoffe_quan!$C$1</f>
        <v>21</v>
      </c>
    </row>
    <row r="41" spans="1:9" s="104" customFormat="1" ht="19.05" hidden="1" customHeight="1" x14ac:dyDescent="0.3">
      <c r="A41" s="99">
        <f>Farbstoffe!C31</f>
        <v>18</v>
      </c>
      <c r="B41" s="100" t="s">
        <v>54</v>
      </c>
      <c r="C41" s="77">
        <v>3</v>
      </c>
      <c r="D41" s="101"/>
      <c r="E41" s="101"/>
      <c r="F41" s="77">
        <f>Farbstoffe_quan!$B$1</f>
        <v>22</v>
      </c>
      <c r="G41" s="105"/>
      <c r="H41" s="76">
        <f>Farbstoffe_quan!$C$1</f>
        <v>21</v>
      </c>
    </row>
    <row r="42" spans="1:9" s="104" customFormat="1" ht="19.05" hidden="1" customHeight="1" x14ac:dyDescent="0.3">
      <c r="A42" s="99">
        <f>Farbstoffe!D31</f>
        <v>18</v>
      </c>
      <c r="B42" s="100" t="s">
        <v>54</v>
      </c>
      <c r="C42" s="77">
        <v>3</v>
      </c>
      <c r="D42" s="101"/>
      <c r="E42" s="101"/>
      <c r="F42" s="77">
        <f>Farbstoffe_quan!$B$1</f>
        <v>22</v>
      </c>
      <c r="G42" s="105"/>
      <c r="H42" s="76">
        <f>Farbstoffe_quan!$C$1</f>
        <v>21</v>
      </c>
    </row>
    <row r="43" spans="1:9" s="104" customFormat="1" ht="19.05" hidden="1" customHeight="1" x14ac:dyDescent="0.3">
      <c r="A43" s="99">
        <f>Farbstoffe!E31</f>
        <v>18</v>
      </c>
      <c r="B43" s="100" t="s">
        <v>54</v>
      </c>
      <c r="C43" s="77">
        <v>3</v>
      </c>
      <c r="D43" s="101"/>
      <c r="E43" s="101"/>
      <c r="F43" s="77">
        <f>Farbstoffe_quan!$B$1</f>
        <v>22</v>
      </c>
      <c r="G43" s="105"/>
      <c r="H43" s="76">
        <f>Farbstoffe_quan!$C$1</f>
        <v>21</v>
      </c>
    </row>
    <row r="44" spans="1:9" s="19" customFormat="1" ht="34.950000000000003" customHeight="1" x14ac:dyDescent="0.25">
      <c r="A44" s="65" t="s">
        <v>328</v>
      </c>
      <c r="I44" s="33"/>
    </row>
    <row r="45" spans="1:9" s="104" customFormat="1" ht="25.2" customHeight="1" x14ac:dyDescent="0.3">
      <c r="A45" s="107" t="str">
        <f>RelativeDichte!A1</f>
        <v>Relative Dichte 20 °C/20 °C</v>
      </c>
      <c r="B45" s="148"/>
      <c r="C45" s="148"/>
      <c r="D45" s="148"/>
      <c r="E45" s="148"/>
      <c r="F45" s="148"/>
      <c r="G45" s="148"/>
      <c r="H45" s="148"/>
      <c r="I45" s="108" t="b">
        <f>ISBLANK(VLOOKUP(F20,RelativeDichte!A3:C17,3))</f>
        <v>1</v>
      </c>
    </row>
    <row r="46" spans="1:9" s="104" customFormat="1" ht="34.200000000000003" customHeight="1" x14ac:dyDescent="0.3">
      <c r="A46" s="109" t="str">
        <f>IF(F20=H20,"bitte eingeben:",IF(I45,"","Art der Modifikation:"))</f>
        <v/>
      </c>
      <c r="B46" s="147"/>
      <c r="C46" s="147"/>
      <c r="D46" s="147"/>
      <c r="E46" s="147"/>
      <c r="F46" s="147"/>
      <c r="G46" s="147"/>
      <c r="H46" s="147"/>
      <c r="I46" s="108"/>
    </row>
    <row r="47" spans="1:9" s="104" customFormat="1" ht="25.2" customHeight="1" x14ac:dyDescent="0.3">
      <c r="A47" s="107" t="str">
        <f>Alkohol!A1</f>
        <v>Alkohol</v>
      </c>
      <c r="B47" s="148"/>
      <c r="C47" s="148"/>
      <c r="D47" s="148"/>
      <c r="E47" s="148"/>
      <c r="F47" s="148"/>
      <c r="G47" s="148"/>
      <c r="H47" s="148"/>
      <c r="I47" s="108" t="b">
        <f>ISBLANK(VLOOKUP(F21,Alkohol!A3:C30,3))</f>
        <v>1</v>
      </c>
    </row>
    <row r="48" spans="1:9" s="104" customFormat="1" ht="34.200000000000003" customHeight="1" x14ac:dyDescent="0.3">
      <c r="A48" s="109" t="str">
        <f>IF(F21=H21,"bitte eingeben:",IF(I47,"","Art der Modifikation:"))</f>
        <v/>
      </c>
      <c r="B48" s="147"/>
      <c r="C48" s="147"/>
      <c r="D48" s="147"/>
      <c r="E48" s="147"/>
      <c r="F48" s="147"/>
      <c r="G48" s="147"/>
      <c r="H48" s="147"/>
      <c r="I48" s="108"/>
    </row>
    <row r="49" spans="1:9" s="104" customFormat="1" ht="35.1" customHeight="1" x14ac:dyDescent="0.3">
      <c r="A49" s="107" t="s">
        <v>95</v>
      </c>
      <c r="B49" s="148"/>
      <c r="C49" s="148"/>
      <c r="D49" s="148"/>
      <c r="E49" s="148"/>
      <c r="F49" s="148"/>
      <c r="G49" s="148"/>
      <c r="H49" s="148"/>
      <c r="I49" s="108" t="b">
        <f>ISBLANK(VLOOKUP(F22,Parameter3a!A3:C8,3))</f>
        <v>1</v>
      </c>
    </row>
    <row r="50" spans="1:9" s="104" customFormat="1" ht="34.200000000000003" customHeight="1" x14ac:dyDescent="0.3">
      <c r="A50" s="109" t="str">
        <f>IF(F22=H22,"bitte eingeben:",IF(I49,"","Art der Modifikation:"))</f>
        <v/>
      </c>
      <c r="B50" s="147"/>
      <c r="C50" s="147"/>
      <c r="D50" s="147"/>
      <c r="E50" s="147"/>
      <c r="F50" s="147"/>
      <c r="G50" s="147"/>
      <c r="H50" s="147"/>
      <c r="I50" s="108"/>
    </row>
    <row r="51" spans="1:9" s="104" customFormat="1" ht="25.2" customHeight="1" x14ac:dyDescent="0.3">
      <c r="A51" s="109" t="str">
        <f>IF(F22&lt;H22+1,"Wurde die Probe belichtet?","")</f>
        <v/>
      </c>
      <c r="B51" s="151"/>
      <c r="C51" s="151"/>
      <c r="D51" s="151"/>
      <c r="E51" s="151"/>
      <c r="F51" s="151"/>
      <c r="G51" s="151"/>
      <c r="H51" s="151"/>
      <c r="I51" s="108"/>
    </row>
    <row r="52" spans="1:9" s="104" customFormat="1" ht="35.1" customHeight="1" x14ac:dyDescent="0.3">
      <c r="A52" s="107" t="s">
        <v>96</v>
      </c>
      <c r="B52" s="148"/>
      <c r="C52" s="148"/>
      <c r="D52" s="148"/>
      <c r="E52" s="148"/>
      <c r="F52" s="148"/>
      <c r="G52" s="148"/>
      <c r="H52" s="148"/>
      <c r="I52" s="108" t="b">
        <f>ISBLANK(VLOOKUP(F23,Parameter3b!A3:C10,3))</f>
        <v>1</v>
      </c>
    </row>
    <row r="53" spans="1:9" s="104" customFormat="1" ht="34.200000000000003" customHeight="1" x14ac:dyDescent="0.3">
      <c r="A53" s="109" t="str">
        <f>IF(F23=I22,"bitte eingeben:",IF(I52,"","Art der Modifikation:"))</f>
        <v/>
      </c>
      <c r="B53" s="147"/>
      <c r="C53" s="147"/>
      <c r="D53" s="147"/>
      <c r="E53" s="147"/>
      <c r="F53" s="147"/>
      <c r="G53" s="147"/>
      <c r="H53" s="147"/>
      <c r="I53" s="108"/>
    </row>
    <row r="54" spans="1:9" s="104" customFormat="1" ht="25.2" customHeight="1" x14ac:dyDescent="0.3">
      <c r="A54" s="107" t="s">
        <v>99</v>
      </c>
      <c r="B54" s="148"/>
      <c r="C54" s="148"/>
      <c r="D54" s="148"/>
      <c r="E54" s="148"/>
      <c r="F54" s="148"/>
      <c r="G54" s="148"/>
      <c r="H54" s="148"/>
      <c r="I54" s="108" t="b">
        <f>ISBLANK(VLOOKUP(F24,Parameter4!A3:C19,3))</f>
        <v>1</v>
      </c>
    </row>
    <row r="55" spans="1:9" s="104" customFormat="1" ht="34.200000000000003" customHeight="1" x14ac:dyDescent="0.3">
      <c r="A55" s="109" t="str">
        <f>IF(F24=H24,"bitte eingeben:",IF(I54,"","Art der Modifikation:"))</f>
        <v/>
      </c>
      <c r="B55" s="147"/>
      <c r="C55" s="147"/>
      <c r="D55" s="147"/>
      <c r="E55" s="147"/>
      <c r="F55" s="147"/>
      <c r="G55" s="147"/>
      <c r="H55" s="147"/>
      <c r="I55" s="108"/>
    </row>
    <row r="56" spans="1:9" s="104" customFormat="1" ht="34.200000000000003" customHeight="1" x14ac:dyDescent="0.3">
      <c r="A56" s="109" t="str">
        <f>IF(F24&lt;H24+1,"Zusätzliche Hinweise:","")</f>
        <v/>
      </c>
      <c r="B56" s="147"/>
      <c r="C56" s="147"/>
      <c r="D56" s="147"/>
      <c r="E56" s="147"/>
      <c r="F56" s="147"/>
      <c r="G56" s="147"/>
      <c r="H56" s="147"/>
      <c r="I56" s="108"/>
    </row>
    <row r="57" spans="1:9" ht="7.95" hidden="1" customHeight="1" x14ac:dyDescent="0.25">
      <c r="I57" s="35"/>
    </row>
    <row r="58" spans="1:9" ht="34.950000000000003" hidden="1" customHeight="1" x14ac:dyDescent="0.25">
      <c r="A58" s="65" t="s">
        <v>297</v>
      </c>
      <c r="I58" s="35"/>
    </row>
    <row r="59" spans="1:9" s="104" customFormat="1" ht="25.2" customHeight="1" x14ac:dyDescent="0.3">
      <c r="A59" s="107" t="str">
        <f>A32</f>
        <v>Extrakt</v>
      </c>
      <c r="B59" s="148"/>
      <c r="C59" s="148"/>
      <c r="D59" s="148"/>
      <c r="E59" s="148"/>
      <c r="F59" s="148"/>
      <c r="G59" s="148"/>
      <c r="H59" s="148"/>
      <c r="I59" s="108" t="b">
        <f>ISBLANK(VLOOKUP(F32,Extrakt!A3:C26,3))</f>
        <v>1</v>
      </c>
    </row>
    <row r="60" spans="1:9" s="104" customFormat="1" ht="34.200000000000003" customHeight="1" x14ac:dyDescent="0.3">
      <c r="A60" s="109" t="str">
        <f>IF(F32=H32,"bitte eingeben:",IF(I59,"","Art der Modifikation:"))</f>
        <v/>
      </c>
      <c r="B60" s="147"/>
      <c r="C60" s="147"/>
      <c r="D60" s="147"/>
      <c r="E60" s="147"/>
      <c r="F60" s="147"/>
      <c r="G60" s="147"/>
      <c r="H60" s="147"/>
      <c r="I60" s="108"/>
    </row>
    <row r="61" spans="1:9" s="104" customFormat="1" ht="25.2" customHeight="1" x14ac:dyDescent="0.3">
      <c r="A61" s="107" t="str">
        <f>A33</f>
        <v>Glucose, wasserfrei</v>
      </c>
      <c r="B61" s="158"/>
      <c r="C61" s="158"/>
      <c r="D61" s="158"/>
      <c r="E61" s="158"/>
      <c r="F61" s="158"/>
      <c r="G61" s="158"/>
      <c r="H61" s="158"/>
      <c r="I61" s="108" t="b">
        <f>ISBLANK(VLOOKUP(F33,'Sac-Glu-Fru'!A3:C27,3))</f>
        <v>1</v>
      </c>
    </row>
    <row r="62" spans="1:9" s="104" customFormat="1" ht="34.200000000000003" customHeight="1" x14ac:dyDescent="0.3">
      <c r="A62" s="109" t="str">
        <f>IF(F33=H33,"bitte eingeben:",IF(I61,"","Art der Modifikation:"))</f>
        <v/>
      </c>
      <c r="B62" s="147"/>
      <c r="C62" s="147"/>
      <c r="D62" s="147"/>
      <c r="E62" s="147"/>
      <c r="F62" s="147"/>
      <c r="G62" s="147"/>
      <c r="H62" s="147"/>
      <c r="I62" s="108"/>
    </row>
    <row r="63" spans="1:9" s="104" customFormat="1" ht="25.2" customHeight="1" x14ac:dyDescent="0.3">
      <c r="A63" s="107" t="str">
        <f>A34</f>
        <v>Fructose, wasserfrei</v>
      </c>
      <c r="B63" s="158"/>
      <c r="C63" s="158"/>
      <c r="D63" s="158"/>
      <c r="E63" s="158"/>
      <c r="F63" s="158"/>
      <c r="G63" s="158"/>
      <c r="H63" s="158"/>
      <c r="I63" s="108" t="b">
        <f>ISBLANK(VLOOKUP(F34,'Sac-Glu-Fru'!A3:C27,3))</f>
        <v>1</v>
      </c>
    </row>
    <row r="64" spans="1:9" s="104" customFormat="1" ht="34.200000000000003" customHeight="1" x14ac:dyDescent="0.3">
      <c r="A64" s="109" t="str">
        <f>IF(F34=H34,"bitte eingeben:",IF(I63,"","Art der Modifikation:"))</f>
        <v/>
      </c>
      <c r="B64" s="147"/>
      <c r="C64" s="147"/>
      <c r="D64" s="147"/>
      <c r="E64" s="147"/>
      <c r="F64" s="147"/>
      <c r="G64" s="147"/>
      <c r="H64" s="147"/>
      <c r="I64" s="108"/>
    </row>
    <row r="65" spans="1:9" s="104" customFormat="1" ht="25.2" customHeight="1" x14ac:dyDescent="0.3">
      <c r="A65" s="107" t="str">
        <f>A35</f>
        <v>Saccharose, wasserfrei</v>
      </c>
      <c r="B65" s="158"/>
      <c r="C65" s="158"/>
      <c r="D65" s="158"/>
      <c r="E65" s="158"/>
      <c r="F65" s="158"/>
      <c r="G65" s="158"/>
      <c r="H65" s="158"/>
      <c r="I65" s="108" t="b">
        <f>ISBLANK(VLOOKUP(F35,'Sac-Glu-Fru'!A3:C27,3))</f>
        <v>1</v>
      </c>
    </row>
    <row r="66" spans="1:9" s="104" customFormat="1" ht="34.200000000000003" customHeight="1" x14ac:dyDescent="0.3">
      <c r="A66" s="109" t="str">
        <f>IF(F35=H35,"bitte eingeben:",IF(I65,"","Art der Modifikation:"))</f>
        <v/>
      </c>
      <c r="B66" s="147"/>
      <c r="C66" s="147"/>
      <c r="D66" s="147"/>
      <c r="E66" s="147"/>
      <c r="F66" s="147"/>
      <c r="G66" s="147"/>
      <c r="H66" s="147"/>
      <c r="I66" s="108"/>
    </row>
    <row r="67" spans="1:9" s="104" customFormat="1" ht="25.2" hidden="1" customHeight="1" x14ac:dyDescent="0.3">
      <c r="A67" s="107" t="s">
        <v>295</v>
      </c>
      <c r="B67" s="148"/>
      <c r="C67" s="148"/>
      <c r="D67" s="148"/>
      <c r="E67" s="148"/>
      <c r="F67" s="148"/>
      <c r="G67" s="148"/>
      <c r="H67" s="148"/>
      <c r="I67" s="108" t="b">
        <f>ISBLANK(VLOOKUP(F36,Farbstoffe_qual!A3:C30,3))</f>
        <v>1</v>
      </c>
    </row>
    <row r="68" spans="1:9" s="104" customFormat="1" ht="40.049999999999997" hidden="1" customHeight="1" x14ac:dyDescent="0.3">
      <c r="A68" s="109" t="str">
        <f>IF(F36=H36,"bitte eingeben:",IF(I67,"","Art der Modifikation:"))</f>
        <v/>
      </c>
      <c r="B68" s="153"/>
      <c r="C68" s="153"/>
      <c r="D68" s="153"/>
      <c r="E68" s="153"/>
      <c r="F68" s="153"/>
      <c r="G68" s="153"/>
      <c r="H68" s="153"/>
    </row>
    <row r="69" spans="1:9" s="104" customFormat="1" ht="25.2" hidden="1" customHeight="1" x14ac:dyDescent="0.3">
      <c r="A69" s="107" t="s">
        <v>296</v>
      </c>
      <c r="B69" s="148"/>
      <c r="C69" s="148"/>
      <c r="D69" s="148"/>
      <c r="E69" s="148"/>
      <c r="F69" s="148"/>
      <c r="G69" s="148"/>
      <c r="H69" s="148"/>
      <c r="I69" s="108" t="b">
        <f>ISBLANK(VLOOKUP(F40,Farbstoffe_quan!A3:C24,3))</f>
        <v>1</v>
      </c>
    </row>
    <row r="70" spans="1:9" s="104" customFormat="1" ht="40.049999999999997" hidden="1" customHeight="1" x14ac:dyDescent="0.3">
      <c r="A70" s="109" t="str">
        <f>IF(F40=H40,"bitte eingeben:",IF(I69,"","Art der Modifikation:"))</f>
        <v/>
      </c>
      <c r="B70" s="153"/>
      <c r="C70" s="153"/>
      <c r="D70" s="153"/>
      <c r="E70" s="153"/>
      <c r="F70" s="153"/>
      <c r="G70" s="153"/>
      <c r="H70" s="153"/>
    </row>
    <row r="71" spans="1:9" s="104" customFormat="1" ht="25.2" hidden="1" customHeight="1" x14ac:dyDescent="0.3">
      <c r="A71" s="107"/>
      <c r="B71" s="148"/>
      <c r="C71" s="148"/>
      <c r="D71" s="148"/>
      <c r="E71" s="148"/>
      <c r="F71" s="148"/>
      <c r="G71" s="148"/>
      <c r="H71" s="148"/>
      <c r="I71" s="108" t="b">
        <f>ISBLANK(VLOOKUP(F43,'Sac-Glu-Fru'!A3:C27,3))</f>
        <v>1</v>
      </c>
    </row>
    <row r="72" spans="1:9" s="104" customFormat="1" ht="40.049999999999997" hidden="1" customHeight="1" x14ac:dyDescent="0.3">
      <c r="A72" s="109" t="str">
        <f>IF(F43=H43,"bitte eingeben:",IF(I71,"","Art der Modifikation:"))</f>
        <v/>
      </c>
      <c r="B72" s="153"/>
      <c r="C72" s="153"/>
      <c r="D72" s="153"/>
      <c r="E72" s="153"/>
      <c r="F72" s="153"/>
      <c r="G72" s="153"/>
      <c r="H72" s="153"/>
    </row>
    <row r="73" spans="1:9" s="104" customFormat="1" ht="15.6" x14ac:dyDescent="0.3"/>
  </sheetData>
  <sheetProtection algorithmName="SHA-512" hashValue="yjd4iJGCkqJlXNfM4H5939uerbnFhR9palz7b2ESS4X+zu0TfrAUUIIF/WE7Dv+LT1KstTEhnPISsrJA1TkNWg==" saltValue="gd2sF0KWx81MAgSf4/F4Cg==" spinCount="100000" sheet="1" objects="1" scenarios="1"/>
  <mergeCells count="50">
    <mergeCell ref="B64:H64"/>
    <mergeCell ref="B62:H62"/>
    <mergeCell ref="D38:E38"/>
    <mergeCell ref="D39:E39"/>
    <mergeCell ref="B52:H52"/>
    <mergeCell ref="B71:H71"/>
    <mergeCell ref="B72:H72"/>
    <mergeCell ref="B59:H59"/>
    <mergeCell ref="B60:H60"/>
    <mergeCell ref="B67:H67"/>
    <mergeCell ref="B68:H68"/>
    <mergeCell ref="B69:H69"/>
    <mergeCell ref="B70:H70"/>
    <mergeCell ref="B49:H49"/>
    <mergeCell ref="B61:H61"/>
    <mergeCell ref="B63:H63"/>
    <mergeCell ref="B65:H65"/>
    <mergeCell ref="B66:H66"/>
    <mergeCell ref="B4:C4"/>
    <mergeCell ref="A13:H13"/>
    <mergeCell ref="A14:H14"/>
    <mergeCell ref="B56:H56"/>
    <mergeCell ref="B54:H54"/>
    <mergeCell ref="B55:H55"/>
    <mergeCell ref="B50:H50"/>
    <mergeCell ref="B53:H53"/>
    <mergeCell ref="A16:H16"/>
    <mergeCell ref="B48:H48"/>
    <mergeCell ref="A15:F15"/>
    <mergeCell ref="B51:H51"/>
    <mergeCell ref="B45:H45"/>
    <mergeCell ref="B46:H46"/>
    <mergeCell ref="B47:H47"/>
    <mergeCell ref="H22:H23"/>
    <mergeCell ref="A17:G17"/>
    <mergeCell ref="D36:E36"/>
    <mergeCell ref="D37:E37"/>
    <mergeCell ref="A7:H7"/>
    <mergeCell ref="A8:H8"/>
    <mergeCell ref="A9:H9"/>
    <mergeCell ref="A10:H10"/>
    <mergeCell ref="A11:H11"/>
    <mergeCell ref="A12:H12"/>
    <mergeCell ref="I22:I23"/>
    <mergeCell ref="D22:D23"/>
    <mergeCell ref="E22:E23"/>
    <mergeCell ref="G22:G23"/>
    <mergeCell ref="A22:A23"/>
    <mergeCell ref="B22:B23"/>
    <mergeCell ref="C22:C23"/>
  </mergeCells>
  <phoneticPr fontId="0" type="noConversion"/>
  <conditionalFormatting sqref="H20:H24 H27:H28">
    <cfRule type="cellIs" dxfId="43" priority="40" stopIfTrue="1" operator="equal">
      <formula>6</formula>
    </cfRule>
  </conditionalFormatting>
  <conditionalFormatting sqref="J20:J28">
    <cfRule type="cellIs" dxfId="42" priority="41" stopIfTrue="1" operator="equal">
      <formula>15</formula>
    </cfRule>
  </conditionalFormatting>
  <conditionalFormatting sqref="I20:I21 I24:I28">
    <cfRule type="cellIs" dxfId="41" priority="42" stopIfTrue="1" operator="equal">
      <formula>11</formula>
    </cfRule>
  </conditionalFormatting>
  <conditionalFormatting sqref="G20:G21 G24:G43">
    <cfRule type="cellIs" dxfId="40" priority="43" stopIfTrue="1" operator="equal">
      <formula>10</formula>
    </cfRule>
  </conditionalFormatting>
  <conditionalFormatting sqref="F20">
    <cfRule type="expression" dxfId="39" priority="44" stopIfTrue="1">
      <formula>$F$20-$H$20=1</formula>
    </cfRule>
  </conditionalFormatting>
  <conditionalFormatting sqref="F21">
    <cfRule type="expression" dxfId="38" priority="45" stopIfTrue="1">
      <formula>$F$21-$H$21=1</formula>
    </cfRule>
  </conditionalFormatting>
  <conditionalFormatting sqref="G22:G23">
    <cfRule type="cellIs" dxfId="37" priority="46" stopIfTrue="1" operator="equal">
      <formula>3</formula>
    </cfRule>
  </conditionalFormatting>
  <conditionalFormatting sqref="A56">
    <cfRule type="expression" dxfId="36" priority="47" stopIfTrue="1">
      <formula>F24&lt;(H24+1)</formula>
    </cfRule>
  </conditionalFormatting>
  <conditionalFormatting sqref="B51:H51">
    <cfRule type="expression" dxfId="35" priority="48" stopIfTrue="1">
      <formula>F22&lt;(H22+1)</formula>
    </cfRule>
  </conditionalFormatting>
  <conditionalFormatting sqref="B53:H53">
    <cfRule type="expression" dxfId="34" priority="49" stopIfTrue="1">
      <formula>OR($F$23-$I$22=0,NOT($I$52))</formula>
    </cfRule>
  </conditionalFormatting>
  <conditionalFormatting sqref="B50:H50">
    <cfRule type="expression" dxfId="33" priority="50" stopIfTrue="1">
      <formula>OR($F$22-$H$22=0,NOT($I$49))</formula>
    </cfRule>
  </conditionalFormatting>
  <conditionalFormatting sqref="B47:H47">
    <cfRule type="expression" dxfId="32" priority="51" stopIfTrue="1">
      <formula>OR($F$21-$H$21=0,NOT($I$46))</formula>
    </cfRule>
  </conditionalFormatting>
  <conditionalFormatting sqref="B45:H45">
    <cfRule type="expression" dxfId="31" priority="52" stopIfTrue="1">
      <formula>OR($F$20-$H$20=0,NOT($I$44))</formula>
    </cfRule>
  </conditionalFormatting>
  <conditionalFormatting sqref="B55:H55">
    <cfRule type="expression" dxfId="30" priority="53" stopIfTrue="1">
      <formula>OR($F$24-$H$24=0,NOT($I$54))</formula>
    </cfRule>
  </conditionalFormatting>
  <conditionalFormatting sqref="B56:H56">
    <cfRule type="expression" dxfId="29" priority="54" stopIfTrue="1">
      <formula>OR($F$24-$H$24&lt;=0,NOT($I$54))</formula>
    </cfRule>
  </conditionalFormatting>
  <conditionalFormatting sqref="F22">
    <cfRule type="expression" dxfId="28" priority="55" stopIfTrue="1">
      <formula>$F$22-$H$22=1</formula>
    </cfRule>
  </conditionalFormatting>
  <conditionalFormatting sqref="F23">
    <cfRule type="expression" dxfId="27" priority="56" stopIfTrue="1">
      <formula>$F$23-$I$22=1</formula>
    </cfRule>
  </conditionalFormatting>
  <conditionalFormatting sqref="I22:I23">
    <cfRule type="cellIs" dxfId="26" priority="57" stopIfTrue="1" operator="equal">
      <formula>7</formula>
    </cfRule>
  </conditionalFormatting>
  <conditionalFormatting sqref="F24:F31">
    <cfRule type="expression" dxfId="25" priority="58" stopIfTrue="1">
      <formula>$F$24-$H$24=1</formula>
    </cfRule>
  </conditionalFormatting>
  <conditionalFormatting sqref="F32:F35">
    <cfRule type="expression" dxfId="24" priority="35" stopIfTrue="1">
      <formula>$F$32-$H$32=1</formula>
    </cfRule>
  </conditionalFormatting>
  <conditionalFormatting sqref="B68:H68">
    <cfRule type="expression" dxfId="23" priority="32" stopIfTrue="1">
      <formula>OR($F$36-$H$36=0,NOT($I$67))</formula>
    </cfRule>
  </conditionalFormatting>
  <conditionalFormatting sqref="B62:H62">
    <cfRule type="expression" dxfId="22" priority="33" stopIfTrue="1">
      <formula>OR($F$33-$H$33=0,NOT($I$61))</formula>
    </cfRule>
  </conditionalFormatting>
  <conditionalFormatting sqref="B72:H72">
    <cfRule type="expression" dxfId="21" priority="30" stopIfTrue="1">
      <formula>OR($F$21-$H$21=0,NOT($I$46))</formula>
    </cfRule>
  </conditionalFormatting>
  <conditionalFormatting sqref="B70:H70">
    <cfRule type="expression" dxfId="20" priority="31" stopIfTrue="1">
      <formula>OR($F$40-$H$40=0,NOT($I$69))</formula>
    </cfRule>
  </conditionalFormatting>
  <conditionalFormatting sqref="B48:H48">
    <cfRule type="expression" dxfId="19" priority="27" stopIfTrue="1">
      <formula>OR($F$21-$H$21=0,NOT($I$47))</formula>
    </cfRule>
  </conditionalFormatting>
  <conditionalFormatting sqref="B46:H46">
    <cfRule type="expression" dxfId="18" priority="26" stopIfTrue="1">
      <formula>OR($F$20-$H$20=0,NOT($I$45))</formula>
    </cfRule>
  </conditionalFormatting>
  <conditionalFormatting sqref="G36:G42">
    <cfRule type="cellIs" dxfId="17" priority="24" stopIfTrue="1" operator="equal">
      <formula>4</formula>
    </cfRule>
  </conditionalFormatting>
  <conditionalFormatting sqref="G43">
    <cfRule type="cellIs" dxfId="16" priority="23" stopIfTrue="1" operator="equal">
      <formula>4</formula>
    </cfRule>
  </conditionalFormatting>
  <conditionalFormatting sqref="C36">
    <cfRule type="cellIs" dxfId="15" priority="22" stopIfTrue="1" operator="equal">
      <formula>4</formula>
    </cfRule>
  </conditionalFormatting>
  <conditionalFormatting sqref="C37">
    <cfRule type="cellIs" dxfId="14" priority="21" stopIfTrue="1" operator="equal">
      <formula>4</formula>
    </cfRule>
  </conditionalFormatting>
  <conditionalFormatting sqref="C38">
    <cfRule type="cellIs" dxfId="13" priority="20" stopIfTrue="1" operator="equal">
      <formula>4</formula>
    </cfRule>
  </conditionalFormatting>
  <conditionalFormatting sqref="C39">
    <cfRule type="cellIs" dxfId="12" priority="19" stopIfTrue="1" operator="equal">
      <formula>4</formula>
    </cfRule>
  </conditionalFormatting>
  <conditionalFormatting sqref="F41">
    <cfRule type="expression" dxfId="11" priority="17" stopIfTrue="1">
      <formula>$F$41-$H$41=1</formula>
    </cfRule>
  </conditionalFormatting>
  <conditionalFormatting sqref="F42">
    <cfRule type="expression" dxfId="10" priority="16" stopIfTrue="1">
      <formula>$F$42-$H$43=1</formula>
    </cfRule>
  </conditionalFormatting>
  <conditionalFormatting sqref="F43">
    <cfRule type="expression" dxfId="9" priority="15" stopIfTrue="1">
      <formula>$F$43-$H$43=1</formula>
    </cfRule>
  </conditionalFormatting>
  <conditionalFormatting sqref="H36:H43">
    <cfRule type="cellIs" dxfId="8" priority="11" stopIfTrue="1" operator="equal">
      <formula>6</formula>
    </cfRule>
  </conditionalFormatting>
  <conditionalFormatting sqref="F37">
    <cfRule type="expression" dxfId="7" priority="10" stopIfTrue="1">
      <formula>$F$37-$H$37=1</formula>
    </cfRule>
  </conditionalFormatting>
  <conditionalFormatting sqref="F39">
    <cfRule type="expression" dxfId="6" priority="9" stopIfTrue="1">
      <formula>$F$39-$H$39=1</formula>
    </cfRule>
  </conditionalFormatting>
  <conditionalFormatting sqref="F36">
    <cfRule type="expression" dxfId="5" priority="8" stopIfTrue="1">
      <formula>$F$36-$H$36=1</formula>
    </cfRule>
  </conditionalFormatting>
  <conditionalFormatting sqref="F38">
    <cfRule type="expression" dxfId="4" priority="7" stopIfTrue="1">
      <formula>$F$38-$H$38=1</formula>
    </cfRule>
  </conditionalFormatting>
  <conditionalFormatting sqref="F40">
    <cfRule type="expression" dxfId="3" priority="6" stopIfTrue="1">
      <formula>$F$40-$H$40=1</formula>
    </cfRule>
  </conditionalFormatting>
  <conditionalFormatting sqref="B66:H66">
    <cfRule type="expression" dxfId="2" priority="3" stopIfTrue="1">
      <formula>OR($F$33-$H$33=0,NOT($I$65))</formula>
    </cfRule>
  </conditionalFormatting>
  <conditionalFormatting sqref="B60:H60">
    <cfRule type="expression" dxfId="1" priority="2" stopIfTrue="1">
      <formula>OR($F$32-$H$32=0,NOT($I$59))</formula>
    </cfRule>
  </conditionalFormatting>
  <conditionalFormatting sqref="B64:H64">
    <cfRule type="expression" dxfId="0" priority="1" stopIfTrue="1">
      <formula>OR($F$34-$H$34=0,NOT($I$63))</formula>
    </cfRule>
  </conditionalFormatting>
  <hyperlinks>
    <hyperlink ref="B4" r:id="rId1" xr:uid="{00000000-0004-0000-0800-000000000000}"/>
  </hyperlinks>
  <pageMargins left="0.78740157480314965" right="0.59055118110236227" top="0.78740157480314965" bottom="0.78740157480314965" header="0.39370078740157483" footer="0.39370078740157483"/>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6" max="16383" man="1"/>
    <brk id="43"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0</xdr:colOff>
                    <xdr:row>44</xdr:row>
                    <xdr:rowOff>15240</xdr:rowOff>
                  </from>
                  <to>
                    <xdr:col>8</xdr:col>
                    <xdr:colOff>0</xdr:colOff>
                    <xdr:row>44</xdr:row>
                    <xdr:rowOff>304800</xdr:rowOff>
                  </to>
                </anchor>
              </controlPr>
            </control>
          </mc:Choice>
        </mc:AlternateContent>
        <mc:AlternateContent xmlns:mc="http://schemas.openxmlformats.org/markup-compatibility/2006">
          <mc:Choice Requires="x14">
            <control shapeId="2096" r:id="rId6" name="Drop Down 48">
              <controlPr locked="0" defaultSize="0" autoLine="0" autoPict="0">
                <anchor moveWithCells="1">
                  <from>
                    <xdr:col>1</xdr:col>
                    <xdr:colOff>0</xdr:colOff>
                    <xdr:row>46</xdr:row>
                    <xdr:rowOff>15240</xdr:rowOff>
                  </from>
                  <to>
                    <xdr:col>8</xdr:col>
                    <xdr:colOff>0</xdr:colOff>
                    <xdr:row>46</xdr:row>
                    <xdr:rowOff>304800</xdr:rowOff>
                  </to>
                </anchor>
              </controlPr>
            </control>
          </mc:Choice>
        </mc:AlternateContent>
        <mc:AlternateContent xmlns:mc="http://schemas.openxmlformats.org/markup-compatibility/2006">
          <mc:Choice Requires="x14">
            <control shapeId="2097" r:id="rId7" name="Drop Down 49">
              <controlPr locked="0" defaultSize="0" autoLine="0" autoPict="0">
                <anchor moveWithCells="1">
                  <from>
                    <xdr:col>1</xdr:col>
                    <xdr:colOff>0</xdr:colOff>
                    <xdr:row>48</xdr:row>
                    <xdr:rowOff>83820</xdr:rowOff>
                  </from>
                  <to>
                    <xdr:col>8</xdr:col>
                    <xdr:colOff>0</xdr:colOff>
                    <xdr:row>48</xdr:row>
                    <xdr:rowOff>365760</xdr:rowOff>
                  </to>
                </anchor>
              </controlPr>
            </control>
          </mc:Choice>
        </mc:AlternateContent>
        <mc:AlternateContent xmlns:mc="http://schemas.openxmlformats.org/markup-compatibility/2006">
          <mc:Choice Requires="x14">
            <control shapeId="2098" r:id="rId8" name="Drop Down 50">
              <controlPr locked="0" defaultSize="0" autoLine="0" autoPict="0">
                <anchor moveWithCells="1">
                  <from>
                    <xdr:col>1</xdr:col>
                    <xdr:colOff>0</xdr:colOff>
                    <xdr:row>53</xdr:row>
                    <xdr:rowOff>15240</xdr:rowOff>
                  </from>
                  <to>
                    <xdr:col>8</xdr:col>
                    <xdr:colOff>0</xdr:colOff>
                    <xdr:row>53</xdr:row>
                    <xdr:rowOff>304800</xdr:rowOff>
                  </to>
                </anchor>
              </controlPr>
            </control>
          </mc:Choice>
        </mc:AlternateContent>
        <mc:AlternateContent xmlns:mc="http://schemas.openxmlformats.org/markup-compatibility/2006">
          <mc:Choice Requires="x14">
            <control shapeId="2104" r:id="rId9" name="Drop Down 56">
              <controlPr locked="0" defaultSize="0" autoLine="0" autoPict="0">
                <anchor moveWithCells="1">
                  <from>
                    <xdr:col>1</xdr:col>
                    <xdr:colOff>0</xdr:colOff>
                    <xdr:row>50</xdr:row>
                    <xdr:rowOff>38100</xdr:rowOff>
                  </from>
                  <to>
                    <xdr:col>1</xdr:col>
                    <xdr:colOff>541020</xdr:colOff>
                    <xdr:row>51</xdr:row>
                    <xdr:rowOff>0</xdr:rowOff>
                  </to>
                </anchor>
              </controlPr>
            </control>
          </mc:Choice>
        </mc:AlternateContent>
        <mc:AlternateContent xmlns:mc="http://schemas.openxmlformats.org/markup-compatibility/2006">
          <mc:Choice Requires="x14">
            <control shapeId="2116" r:id="rId10" name="Drop Down 68">
              <controlPr locked="0" defaultSize="0" autoLine="0" autoPict="0">
                <anchor moveWithCells="1">
                  <from>
                    <xdr:col>1</xdr:col>
                    <xdr:colOff>0</xdr:colOff>
                    <xdr:row>51</xdr:row>
                    <xdr:rowOff>38100</xdr:rowOff>
                  </from>
                  <to>
                    <xdr:col>8</xdr:col>
                    <xdr:colOff>0</xdr:colOff>
                    <xdr:row>51</xdr:row>
                    <xdr:rowOff>304800</xdr:rowOff>
                  </to>
                </anchor>
              </controlPr>
            </control>
          </mc:Choice>
        </mc:AlternateContent>
        <mc:AlternateContent xmlns:mc="http://schemas.openxmlformats.org/markup-compatibility/2006">
          <mc:Choice Requires="x14">
            <control shapeId="2123" r:id="rId11" name="Drop Down 75">
              <controlPr locked="0" defaultSize="0" autoLine="0" autoPict="0">
                <anchor moveWithCells="1">
                  <from>
                    <xdr:col>6</xdr:col>
                    <xdr:colOff>38100</xdr:colOff>
                    <xdr:row>14</xdr:row>
                    <xdr:rowOff>106680</xdr:rowOff>
                  </from>
                  <to>
                    <xdr:col>6</xdr:col>
                    <xdr:colOff>899160</xdr:colOff>
                    <xdr:row>14</xdr:row>
                    <xdr:rowOff>381000</xdr:rowOff>
                  </to>
                </anchor>
              </controlPr>
            </control>
          </mc:Choice>
        </mc:AlternateContent>
        <mc:AlternateContent xmlns:mc="http://schemas.openxmlformats.org/markup-compatibility/2006">
          <mc:Choice Requires="x14">
            <control shapeId="2153" r:id="rId12" name="Drop Down 105">
              <controlPr locked="0" defaultSize="0" autoLine="0" autoPict="0">
                <anchor moveWithCells="1">
                  <from>
                    <xdr:col>1</xdr:col>
                    <xdr:colOff>0</xdr:colOff>
                    <xdr:row>58</xdr:row>
                    <xdr:rowOff>7620</xdr:rowOff>
                  </from>
                  <to>
                    <xdr:col>8</xdr:col>
                    <xdr:colOff>0</xdr:colOff>
                    <xdr:row>58</xdr:row>
                    <xdr:rowOff>289560</xdr:rowOff>
                  </to>
                </anchor>
              </controlPr>
            </control>
          </mc:Choice>
        </mc:AlternateContent>
        <mc:AlternateContent xmlns:mc="http://schemas.openxmlformats.org/markup-compatibility/2006">
          <mc:Choice Requires="x14">
            <control shapeId="2154" r:id="rId13" name="Drop Down 106">
              <controlPr locked="0" defaultSize="0" autoLine="0" autoPict="0">
                <anchor moveWithCells="1">
                  <from>
                    <xdr:col>1</xdr:col>
                    <xdr:colOff>0</xdr:colOff>
                    <xdr:row>60</xdr:row>
                    <xdr:rowOff>7620</xdr:rowOff>
                  </from>
                  <to>
                    <xdr:col>8</xdr:col>
                    <xdr:colOff>0</xdr:colOff>
                    <xdr:row>60</xdr:row>
                    <xdr:rowOff>289560</xdr:rowOff>
                  </to>
                </anchor>
              </controlPr>
            </control>
          </mc:Choice>
        </mc:AlternateContent>
        <mc:AlternateContent xmlns:mc="http://schemas.openxmlformats.org/markup-compatibility/2006">
          <mc:Choice Requires="x14">
            <control shapeId="2155" r:id="rId14" name="Drop Down 107">
              <controlPr locked="0" defaultSize="0" autoLine="0" autoPict="0">
                <anchor moveWithCells="1">
                  <from>
                    <xdr:col>1</xdr:col>
                    <xdr:colOff>0</xdr:colOff>
                    <xdr:row>62</xdr:row>
                    <xdr:rowOff>7620</xdr:rowOff>
                  </from>
                  <to>
                    <xdr:col>8</xdr:col>
                    <xdr:colOff>0</xdr:colOff>
                    <xdr:row>62</xdr:row>
                    <xdr:rowOff>289560</xdr:rowOff>
                  </to>
                </anchor>
              </controlPr>
            </control>
          </mc:Choice>
        </mc:AlternateContent>
        <mc:AlternateContent xmlns:mc="http://schemas.openxmlformats.org/markup-compatibility/2006">
          <mc:Choice Requires="x14">
            <control shapeId="2156" r:id="rId15" name="Drop Down 108">
              <controlPr locked="0" defaultSize="0" autoLine="0" autoPict="0">
                <anchor moveWithCells="1">
                  <from>
                    <xdr:col>1</xdr:col>
                    <xdr:colOff>0</xdr:colOff>
                    <xdr:row>64</xdr:row>
                    <xdr:rowOff>7620</xdr:rowOff>
                  </from>
                  <to>
                    <xdr:col>8</xdr:col>
                    <xdr:colOff>0</xdr:colOff>
                    <xdr:row>64</xdr:row>
                    <xdr:rowOff>289560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21</vt:i4>
      </vt:variant>
      <vt:variant>
        <vt:lpstr>Benannte Bereiche</vt:lpstr>
      </vt:variant>
      <vt:variant>
        <vt:i4>9</vt:i4>
      </vt:variant>
    </vt:vector>
  </HeadingPairs>
  <TitlesOfParts>
    <vt:vector size="30" baseType="lpstr">
      <vt:lpstr>Hints1</vt:lpstr>
      <vt:lpstr>Reporting</vt:lpstr>
      <vt:lpstr>Hinweise1</vt:lpstr>
      <vt:lpstr>Hinweise2</vt:lpstr>
      <vt:lpstr>Hinweise3</vt:lpstr>
      <vt:lpstr>Ergebnisangabe</vt:lpstr>
      <vt:lpstr>Kontakt</vt:lpstr>
      <vt:lpstr>Teilnehmerdaten</vt:lpstr>
      <vt:lpstr>Ergebnisse</vt:lpstr>
      <vt:lpstr>Mitteilungen</vt:lpstr>
      <vt:lpstr>Sac-Glu-Fru</vt:lpstr>
      <vt:lpstr>Farbstoffe_qual</vt:lpstr>
      <vt:lpstr>Farbstoffe_quan</vt:lpstr>
      <vt:lpstr>Farbstoffe</vt:lpstr>
      <vt:lpstr>RelativeDichte</vt:lpstr>
      <vt:lpstr>Alkohol</vt:lpstr>
      <vt:lpstr>Parameter3a</vt:lpstr>
      <vt:lpstr>Parameter3b</vt:lpstr>
      <vt:lpstr>Parameter3c</vt:lpstr>
      <vt:lpstr>Parameter4</vt:lpstr>
      <vt:lpstr>Extrakt</vt:lpstr>
      <vt:lpstr>Hinweise3!_ftn1</vt:lpstr>
      <vt:lpstr>Hints1!_ftnref1</vt:lpstr>
      <vt:lpstr>Hinweise1!_ftnref1</vt:lpstr>
      <vt:lpstr>Hinweise1!Druckbereich</vt:lpstr>
      <vt:lpstr>Hinweise2!Druckbereich</vt:lpstr>
      <vt:lpstr>Ergebnisangabe!OLE_LINK1</vt:lpstr>
      <vt:lpstr>Reporting!OLE_LINK1</vt:lpstr>
      <vt:lpstr>Reporting!OLE_LINK2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LVU</dc:creator>
  <cp:lastModifiedBy>Laborvergleichsuntersuchungen Lippold</cp:lastModifiedBy>
  <cp:lastPrinted>2022-03-20T19:53:05Z</cp:lastPrinted>
  <dcterms:created xsi:type="dcterms:W3CDTF">2005-02-14T18:41:01Z</dcterms:created>
  <dcterms:modified xsi:type="dcterms:W3CDTF">2022-03-20T19:54:37Z</dcterms:modified>
</cp:coreProperties>
</file>