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DieseArbeitsmappe"/>
  <mc:AlternateContent xmlns:mc="http://schemas.openxmlformats.org/markup-compatibility/2006">
    <mc:Choice Requires="x15">
      <x15ac:absPath xmlns:x15ac="http://schemas.microsoft.com/office/spreadsheetml/2010/11/ac" url="C:\Daten\TABELLEN\LVU\Ergebnistabellen\2022\"/>
    </mc:Choice>
  </mc:AlternateContent>
  <xr:revisionPtr revIDLastSave="0" documentId="13_ncr:1_{58A1513B-5C7F-46C4-AE8B-1D0C2E5ADCAC}" xr6:coauthVersionLast="47" xr6:coauthVersionMax="47" xr10:uidLastSave="{00000000-0000-0000-0000-000000000000}"/>
  <workbookProtection workbookAlgorithmName="SHA-512" workbookHashValue="QbC2+U8+O6++9AqBlFxqrvTUnXcanDVmB79Tb0KX2O4zPiyU8KOZbe9L8l+npsldM0mPJ8s3alN7Ij040oc6TQ==" workbookSaltValue="3xyN1HSH9jdA+o1GCU1Ftw==" workbookSpinCount="100000" lockStructure="1"/>
  <bookViews>
    <workbookView xWindow="-108" yWindow="-108" windowWidth="30936" windowHeight="16896" activeTab="6" xr2:uid="{00000000-000D-0000-FFFF-FFFF00000000}"/>
  </bookViews>
  <sheets>
    <sheet name="Hints1" sheetId="47" r:id="rId1"/>
    <sheet name="Reporting" sheetId="48" r:id="rId2"/>
    <sheet name="Hinweise1" sheetId="49" r:id="rId3"/>
    <sheet name="Hinweise2" sheetId="50" r:id="rId4"/>
    <sheet name="Hinweise3" sheetId="51" r:id="rId5"/>
    <sheet name="Ergebnisangabe" sheetId="55" r:id="rId6"/>
    <sheet name="Kontakt" sheetId="53" r:id="rId7"/>
    <sheet name="Teilnehmerdaten" sheetId="17" state="hidden" r:id="rId8"/>
    <sheet name="Ergebnisse" sheetId="5" r:id="rId9"/>
    <sheet name="Mitteilungen" sheetId="15" r:id="rId10"/>
    <sheet name="Wasser" sheetId="18" state="hidden" r:id="rId11"/>
    <sheet name="Asche" sheetId="21" state="hidden" r:id="rId12"/>
    <sheet name="Stärke" sheetId="22" state="hidden" r:id="rId13"/>
    <sheet name="Rohprotein" sheetId="23" state="hidden" r:id="rId14"/>
    <sheet name="Parameter5" sheetId="24" state="hidden" r:id="rId15"/>
    <sheet name="Parameter5a" sheetId="46" state="hidden" r:id="rId16"/>
    <sheet name="Parameter6" sheetId="25" state="hidden" r:id="rId17"/>
    <sheet name="Tabelle1" sheetId="54" state="hidden" r:id="rId18"/>
  </sheets>
  <externalReferences>
    <externalReference r:id="rId19"/>
    <externalReference r:id="rId20"/>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#REF!</definedName>
    <definedName name="_xlnm.Print_Area" localSheetId="2">Hinweise1!$A$1:$C$18</definedName>
    <definedName name="_xlnm.Print_Area" localSheetId="3">Hinweise2!$A$1:$C$8</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Asche!$B$5:$B$17</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B11" i="17"/>
  <c r="B10" i="17"/>
  <c r="A13" i="5" l="1"/>
  <c r="F4" i="5"/>
  <c r="F5" i="5"/>
  <c r="B4" i="17" l="1"/>
  <c r="F21" i="5"/>
  <c r="I31" i="5" s="1"/>
  <c r="F22" i="5"/>
  <c r="G22" i="5"/>
  <c r="F23" i="5"/>
  <c r="F24" i="5"/>
  <c r="I38" i="5" s="1"/>
  <c r="F25" i="5"/>
  <c r="F26" i="5"/>
  <c r="I42" i="5" s="1"/>
  <c r="A43" i="5" s="1"/>
  <c r="F27" i="5"/>
  <c r="A36" i="5"/>
  <c r="A38" i="5"/>
  <c r="A40" i="5"/>
  <c r="I40" i="5"/>
  <c r="A44" i="5"/>
  <c r="B16" i="53"/>
  <c r="B17" i="53"/>
  <c r="B18" i="53"/>
  <c r="B19" i="53"/>
  <c r="H1" i="15"/>
  <c r="A1" i="18"/>
  <c r="C1" i="18"/>
  <c r="H21" i="5"/>
  <c r="A1" i="21"/>
  <c r="C1" i="21"/>
  <c r="H22" i="5" s="1"/>
  <c r="C25" i="21"/>
  <c r="I22" i="5" s="1"/>
  <c r="A1" i="22"/>
  <c r="C1" i="22"/>
  <c r="H23" i="5"/>
  <c r="A1" i="23"/>
  <c r="C1" i="23"/>
  <c r="H24" i="5"/>
  <c r="A1" i="24"/>
  <c r="C1" i="24"/>
  <c r="H25" i="5" s="1"/>
  <c r="A41" i="5" s="1"/>
  <c r="A1" i="46"/>
  <c r="C1" i="46"/>
  <c r="H26" i="5" s="1"/>
  <c r="A1" i="25"/>
  <c r="C1" i="25"/>
  <c r="H27" i="5"/>
  <c r="B1" i="17"/>
  <c r="B2" i="17"/>
  <c r="D5" i="17"/>
  <c r="D8" i="17" s="1"/>
  <c r="B5" i="17" s="1"/>
  <c r="B6" i="17"/>
  <c r="B7" i="17"/>
  <c r="B13" i="17"/>
  <c r="C13" i="17"/>
  <c r="B14" i="17"/>
  <c r="C14" i="17"/>
  <c r="B15" i="17"/>
  <c r="C15" i="17"/>
  <c r="B16" i="17"/>
  <c r="C16" i="17"/>
  <c r="B17" i="17"/>
  <c r="C17" i="17"/>
  <c r="B18" i="17"/>
  <c r="C18" i="17"/>
  <c r="B19" i="17"/>
  <c r="C19" i="17"/>
  <c r="I33" i="5" l="1"/>
  <c r="A35" i="5" s="1"/>
  <c r="A39" i="5"/>
  <c r="I44" i="5"/>
  <c r="A45" i="5" s="1"/>
  <c r="I36" i="5"/>
  <c r="A37" i="5" s="1"/>
  <c r="A3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0"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<sst xmlns="http://schemas.openxmlformats.org/spreadsheetml/2006/main" count="275" uniqueCount="217">
  <si>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</si>
  <si>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</si>
  <si>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</si>
  <si>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</si>
  <si>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</si>
  <si>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</si>
  <si>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</si>
  <si>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</si>
  <si>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</si>
  <si>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</si>
  <si>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</si>
  <si>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</si>
  <si>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</si>
  <si>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</si>
  <si>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</si>
  <si>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</si>
  <si>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</si>
  <si>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</si>
  <si>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</si>
  <si>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</si>
  <si>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</si>
  <si>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</si>
  <si>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</si>
  <si>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</si>
  <si>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</si>
  <si>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</si>
  <si>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</si>
  <si>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</si>
  <si>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</si>
  <si>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</si>
  <si>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</si>
  <si>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</si>
  <si>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</si>
  <si>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</si>
  <si>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</si>
  <si>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</si>
  <si>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</si>
  <si>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</si>
  <si>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</si>
  <si>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</si>
  <si>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</si>
  <si>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</si>
  <si>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</si>
  <si>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</si>
  <si>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</si>
  <si>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</si>
  <si>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</si>
  <si>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</si>
  <si>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</si>
  <si>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</si>
  <si>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</si>
  <si>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</si>
  <si>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</si>
  <si>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</si>
  <si>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</si>
  <si>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</si>
  <si>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</si>
  <si>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</si>
  <si>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</si>
  <si>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</si>
  <si>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</si>
  <si>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</si>
  <si>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</si>
  <si>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</si>
  <si>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</si>
  <si>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</si>
  <si>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</si>
  <si>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Asche</t>
  </si>
  <si>
    <t>Wasser</t>
  </si>
  <si>
    <t>Stärke</t>
  </si>
  <si>
    <t>Feuchtklebergehalt</t>
  </si>
  <si>
    <t>%</t>
  </si>
  <si>
    <t>Fallzahl</t>
  </si>
  <si>
    <t>Sekunden</t>
  </si>
  <si>
    <t>14</t>
  </si>
  <si>
    <t>ICC Nr. 106/2</t>
  </si>
  <si>
    <t>ICC Nr. 106/2, modifiziert</t>
  </si>
  <si>
    <t>ICC Nr. 137/1, modifiziert</t>
  </si>
  <si>
    <t>ICC Nr. 137/1</t>
  </si>
  <si>
    <t>VO (EWG) Nr. 824/2000 vom 19.4.2000 Anhang IV</t>
  </si>
  <si>
    <t>ICC 110/1</t>
  </si>
  <si>
    <t>ICC 110/1, modifiziert</t>
  </si>
  <si>
    <t>§ 64 LFGB Nr. L 16.01-1</t>
  </si>
  <si>
    <t>§ 64 LFGB Nr. L 16.01-1, modifiziert</t>
  </si>
  <si>
    <t>VO (EWG) Nr. 1501/95 vom 29.06.1995, Anhang II</t>
  </si>
  <si>
    <t>ICC 104, modifiziert</t>
  </si>
  <si>
    <t>ICC 104</t>
  </si>
  <si>
    <t>§ 64 LFGB Nr. L 16.01-2</t>
  </si>
  <si>
    <t>§ 64 LFGB Nr. L 16.01-2, modifiziert</t>
  </si>
  <si>
    <t>DIN EN ISO 10520</t>
  </si>
  <si>
    <t>Polarimetrisch: Anhang zur RL (EG) 79/1999 vom 27.7.99 (ABl. EG L 209 vom 7.8.99)</t>
  </si>
  <si>
    <t>Polarimetrisch nach Ewers (auch modifiziert)</t>
  </si>
  <si>
    <t>Anhang II zur VO 4154/87/EWG (VO 203/98/EWG): Säurehydrolyse der Stärke; Bestimmung reduzierender Zucker mit Fehling-Lösung</t>
  </si>
  <si>
    <t>Kjeldahl</t>
  </si>
  <si>
    <t>Dumas</t>
  </si>
  <si>
    <t>Veraschungstemperatur</t>
  </si>
  <si>
    <t>&lt; 525 °C</t>
  </si>
  <si>
    <t>525 °C - 575 °C</t>
  </si>
  <si>
    <t>575 °C - 625 °C</t>
  </si>
  <si>
    <t>625 °C - 675 °C</t>
  </si>
  <si>
    <t>675 °C - 725 °C</t>
  </si>
  <si>
    <t>725 °C - 775 °C</t>
  </si>
  <si>
    <t>775 °C - 825 °C</t>
  </si>
  <si>
    <t>&gt; 925 °C</t>
  </si>
  <si>
    <t>825 °C - 860 °C</t>
  </si>
  <si>
    <t>860 °C - 890 °C</t>
  </si>
  <si>
    <t>890 °C - 910 °C</t>
  </si>
  <si>
    <t>910 °C - 925 °C</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</si>
  <si>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</si>
  <si>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</si>
  <si>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</si>
  <si>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</si>
  <si>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</si>
  <si>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</si>
  <si>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</si>
  <si>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</si>
  <si>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</si>
  <si>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</si>
  <si>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</si>
  <si>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</si>
  <si>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</si>
  <si>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</si>
  <si>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</si>
  <si>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Beschreibung der verwendeten Analysenverfahren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</si>
  <si>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</si>
  <si>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 64 LFGB Nr. L 17.00-15</t>
  </si>
  <si>
    <t>§ 64 LFGB Nr. L 17.00-15, modifiziert</t>
  </si>
  <si>
    <t>§ 64 LFGB Nr. L 06.00-7</t>
  </si>
  <si>
    <t>§ 64 LFGB Nr. L 06.00-7, modifiziert</t>
  </si>
  <si>
    <t>§ 64 LFGB Nr. L 01.00-60</t>
  </si>
  <si>
    <t>§ 64 LFGB Nr. L 01.00-60, modifiziert</t>
  </si>
  <si>
    <t>Reduktometrie</t>
  </si>
  <si>
    <t>Enzymatisch</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</si>
  <si>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</si>
  <si>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</si>
  <si>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</si>
  <si>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</si>
  <si>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</si>
  <si>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</si>
  <si>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</si>
  <si>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</si>
  <si>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ja / yes</t>
  </si>
  <si>
    <t>nein / no</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</si>
  <si>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Report your results with in column 3 shown </t>
    </r>
    <r>
      <rPr>
        <b/>
        <sz val="12"/>
        <rFont val="Times New Roman"/>
        <family val="1"/>
      </rPr>
      <t>significant numbers</t>
    </r>
    <r>
      <rPr>
        <sz val="12"/>
        <rFont val="Times New Roman"/>
        <family val="1"/>
      </rPr>
      <t xml:space="preserve"> (there are some examples in sheet "hints1".</t>
    </r>
  </si>
  <si>
    <t>Veraschung nach Vorveraschung im aufgeführten Temperaturbereich</t>
  </si>
  <si>
    <t>Veraschung ohne Vorveraschung im aufgeführten Temperaturbereich</t>
  </si>
  <si>
    <t>Enzymatisch nach r-biopharm/Roche, Best.-Nr. 10 207 748 035</t>
  </si>
  <si>
    <t>Polarimetrie</t>
  </si>
  <si>
    <t>§ 64 LFGB Nr. L 17.00-5</t>
  </si>
  <si>
    <t>§ 64 LFGB Nr. L 17.00-5, modifiziert</t>
  </si>
  <si>
    <t>VO (EG) Nr. 687/2008 vom 18.07.2008</t>
  </si>
  <si>
    <t>LECO TGA</t>
  </si>
  <si>
    <t>Kjeldahl gem. RL 72/199/EWG vom 27.04.72 i. V. m. ICC Standard 105/2 und § 64 LFGB 17.00-15</t>
  </si>
  <si>
    <t>ISO 3093 (auch modifiziert)</t>
  </si>
  <si>
    <t>ICC Nr. 107/1</t>
  </si>
  <si>
    <t>ICC Nr. 107/1, modifiziert</t>
  </si>
  <si>
    <t>In einigen Fällen, z.B. bei Gehalten um 1 % oder 10 %, ist die Vorgabe gültiger Stellen schwierig: Die Ergebnisse „1,06%" und "0,98%" sind vergleichbar, nicht aber „1,1 %“ und „0,98%“. Die Angabe einer zusätzlichen gültigen Stelle beim Beispielwert "1,06" ist hier angebracht.</t>
  </si>
  <si>
    <t>Karl Fischer</t>
  </si>
  <si>
    <t>ICC 104/1</t>
  </si>
  <si>
    <t>Trockenschrank 130 °C ± 2 °C</t>
  </si>
  <si>
    <t>ICC 104/1, modifiziert</t>
  </si>
  <si>
    <t>ISO 1871, auch modifiziert</t>
  </si>
  <si>
    <t>HPLC nach Enzymatik</t>
  </si>
  <si>
    <t>Verordnung (EU) Nr. 118/2010 der Kommission vom 09.02.2010</t>
  </si>
  <si>
    <t>enzymatisch nach Megazyme</t>
  </si>
  <si>
    <t>VO (EG) 1272/2009 vom 11.12.2009</t>
  </si>
  <si>
    <t>DIN ISO/TS 16634-2</t>
  </si>
  <si>
    <t>Feuchtklebergehalt nach ICC 155</t>
  </si>
  <si>
    <t>ICC Nr. 155 (aus dem Glutenindex)</t>
  </si>
  <si>
    <t>ICC Nr. 155 (aus dem Glutenindex), modifiziert</t>
  </si>
  <si>
    <t>Parameter 7</t>
  </si>
  <si>
    <t>Beispiel für die Eingabe von 2 eMail-Adressen:
Example how to type in 2 different e-mail addresses:</t>
  </si>
  <si>
    <t>info@lvus.de; ergebnisse@lvus.de</t>
  </si>
  <si>
    <t>§ 64 LFGB Nr. L 15.00-6</t>
  </si>
  <si>
    <t>§ 64 LFGB Nr. L 15.00-6, modifiziert</t>
  </si>
  <si>
    <t>ICC Standard 167, Dumas</t>
  </si>
  <si>
    <t>SLMB Methode Nr. 467.1 (enzymatisch)</t>
  </si>
  <si>
    <t>EN ISO 2171</t>
  </si>
  <si>
    <t>VDLUFA Bd. III, 7.2.1, polarimetrisch</t>
  </si>
  <si>
    <t>VO (EG) Nr. 152/2009 Anhang III, L vom 27.01.2009</t>
  </si>
  <si>
    <t>§ 64 LFGB Nr. L 15.00-3 (DIN EN ISO 20483)</t>
  </si>
  <si>
    <t>§ 64 LFGB Nr. L 15.00-3 (DIN EN ISO 20483), modifizert</t>
  </si>
  <si>
    <t>Infrarotwaage</t>
  </si>
  <si>
    <t>Rohprotein (N * 6,25)</t>
  </si>
  <si>
    <t>Temperatur 103°C, 3 h</t>
  </si>
  <si>
    <t>VO (EG) Nr. 152/2009 Anhang III i.V. mit DIN EN ISO 10520 (auch modifiziert)</t>
  </si>
  <si>
    <t>VO (EU) Nr. 234/2010 in Verbindung mit § 64 LFBG L16.01-2 und ICC 104 (auch modifiziert)</t>
  </si>
  <si>
    <t>VO (EG) 687/2008 Anhang IV i.V.m. ISO 712 und § 64 LFGB Nr. L 16.01-1</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</si>
  <si>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</si>
  <si>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</si>
  <si>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</si>
  <si>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</si>
  <si>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</si>
  <si>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</si>
  <si>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</si>
  <si>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</si>
  <si>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</si>
  <si>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</si>
  <si>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</si>
  <si>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</si>
  <si>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</si>
  <si>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Trockenschrank 103°C, über Nacht</t>
  </si>
  <si>
    <t>§ 64 LFGB Nr. L 7.00-2:5 1983-05</t>
  </si>
  <si>
    <t>§ 64 LFGB Nr. L 7.00-2:5 1983-05, modifiziert</t>
  </si>
  <si>
    <t>Zur Bestimmung der Parameter sollen zwei vollständig getrennte Analysengänge durchgeführt werden. Verwenden Sie für die Analysengänge 1 und 2 Probenmaterial aus verschiedenen Probeneinheiten.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</si>
  <si>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</si>
  <si>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t>
  </si>
  <si>
    <t>DIN EN ISO 2171 - Entwurf</t>
  </si>
  <si>
    <t>DIN EN ISO 712</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</si>
  <si>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</si>
  <si>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</si>
  <si>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</si>
  <si>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</si>
  <si>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</si>
  <si>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</si>
  <si>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</si>
  <si>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Mehl (Weizenmehl)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</si>
</sst>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Times New Roman"/>
      <family val="1"/>
    </font>
    <font>
      <sz val="11"/>
      <color indexed="8"/>
      <name val="Calibri"/>
      <family val="2"/>
    </font>
    <font>
      <sz val="11"/>
      <color indexed="9"/>
      <name val="Calibri"/>
      <family val="2"/>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3">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26">
    <xf numFmtId="0" fontId="0" fillId="0" borderId="0" xfId="0"/>
    <xf numFmtId="0" fontId="4" fillId="0" borderId="0" xfId="0" applyFont="1"/>
    <xf numFmtId="0" fontId="0" fillId="11" borderId="0" xfId="0" applyFill="1"/>
    <xf numFmtId="0" fontId="8" fillId="0" borderId="0" xfId="0" applyFont="1"/>
    <xf numFmtId="0" fontId="0" fillId="11" borderId="0" xfId="0" applyFill="1" applyAlignment="1">
      <alignment horizontal="center"/>
    </xf>
    <xf numFmtId="0" fontId="4" fillId="12" borderId="0" xfId="0" applyFont="1" applyFill="1" applyProtection="1"/>
    <xf numFmtId="0" fontId="4" fillId="12" borderId="1" xfId="0" applyFont="1" applyFill="1" applyBorder="1" applyAlignment="1" applyProtection="1">
      <alignment horizontal="left" vertical="top" wrapText="1"/>
    </xf>
    <xf numFmtId="0" fontId="4" fillId="12" borderId="1" xfId="0" applyFont="1" applyFill="1" applyBorder="1" applyAlignment="1" applyProtection="1">
      <alignment horizontal="center" vertical="top" wrapText="1"/>
    </xf>
    <xf numFmtId="0" fontId="4" fillId="12"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13" borderId="0" xfId="0" applyFont="1" applyFill="1" applyBorder="1" applyAlignment="1" applyProtection="1">
      <alignment vertical="center"/>
      <protection hidden="1"/>
    </xf>
    <xf numFmtId="0" fontId="7" fillId="11" borderId="0" xfId="0" applyFont="1" applyFill="1" applyBorder="1" applyProtection="1">
      <protection hidden="1"/>
    </xf>
    <xf numFmtId="0" fontId="5" fillId="0" borderId="0" xfId="0" applyFont="1" applyProtection="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5" fillId="0" borderId="4" xfId="0" applyFont="1" applyBorder="1" applyAlignment="1">
      <alignment vertical="top" wrapText="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1" fillId="0" borderId="0" xfId="0" applyFont="1" applyFill="1" applyBorder="1" applyProtection="1">
      <protection hidden="1"/>
    </xf>
    <xf numFmtId="0" fontId="17" fillId="0" borderId="0" xfId="0" applyFont="1" applyFill="1" applyBorder="1" applyProtection="1">
      <protection hidden="1"/>
    </xf>
    <xf numFmtId="0" fontId="19" fillId="13" borderId="0" xfId="0" applyFont="1" applyFill="1" applyBorder="1" applyAlignment="1" applyProtection="1">
      <alignment vertical="center" wrapText="1"/>
      <protection hidden="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19" fillId="0" borderId="0" xfId="0" applyNumberFormat="1" applyFont="1" applyFill="1" applyBorder="1" applyProtection="1">
      <protection hidden="1"/>
    </xf>
    <xf numFmtId="49" fontId="0" fillId="11" borderId="0" xfId="0" applyNumberFormat="1" applyFill="1" applyAlignment="1">
      <alignment horizontal="center"/>
    </xf>
    <xf numFmtId="0" fontId="19"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vertical="center"/>
      <protection hidden="1"/>
    </xf>
    <xf numFmtId="0" fontId="19" fillId="0" borderId="0" xfId="0" applyFont="1" applyFill="1" applyBorder="1" applyAlignment="1" applyProtection="1">
      <alignment horizontal="left" wrapText="1"/>
    </xf>
    <xf numFmtId="0" fontId="19" fillId="0" borderId="0" xfId="0" applyFont="1" applyFill="1" applyBorder="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3" fillId="12" borderId="1" xfId="0" applyNumberFormat="1" applyFont="1" applyFill="1" applyBorder="1" applyAlignment="1" applyProtection="1">
      <alignment horizontal="center" vertical="top" wrapText="1"/>
    </xf>
    <xf numFmtId="0" fontId="0" fillId="0" borderId="0" xfId="0" applyProtection="1"/>
    <xf numFmtId="0" fontId="5" fillId="13" borderId="1" xfId="0" applyFont="1" applyFill="1" applyBorder="1" applyAlignment="1" applyProtection="1">
      <alignment horizontal="left" vertical="top" wrapText="1"/>
    </xf>
    <xf numFmtId="0" fontId="23" fillId="0" borderId="0" xfId="0" applyFont="1" applyFill="1" applyBorder="1" applyAlignment="1" applyProtection="1">
      <alignment vertical="center"/>
      <protection hidden="1"/>
    </xf>
    <xf numFmtId="0" fontId="20" fillId="0" borderId="0" xfId="0" applyFont="1" applyFill="1" applyBorder="1" applyAlignment="1" applyProtection="1">
      <alignment horizontal="center" vertical="center"/>
      <protection hidden="1"/>
    </xf>
    <xf numFmtId="0" fontId="5" fillId="0" borderId="3" xfId="0" applyFont="1" applyBorder="1" applyAlignment="1">
      <alignment horizontal="justify" vertical="top" wrapText="1"/>
    </xf>
    <xf numFmtId="0" fontId="5" fillId="0" borderId="0" xfId="0" applyFont="1" applyAlignment="1">
      <alignment horizontal="justify" vertical="top" wrapText="1"/>
    </xf>
    <xf numFmtId="0" fontId="5" fillId="0" borderId="0" xfId="0" applyFont="1"/>
    <xf numFmtId="0" fontId="5" fillId="0" borderId="0" xfId="0" applyFont="1" applyAlignment="1" applyProtection="1">
      <alignment horizontal="left" wrapText="1"/>
      <protection hidden="1"/>
    </xf>
    <xf numFmtId="0" fontId="15" fillId="12" borderId="0" xfId="19" applyFont="1" applyFill="1" applyAlignment="1" applyProtection="1">
      <alignment horizontal="justify"/>
    </xf>
    <xf numFmtId="0" fontId="22" fillId="0" borderId="0" xfId="0" applyFont="1" applyProtection="1"/>
    <xf numFmtId="0" fontId="18" fillId="0" borderId="0" xfId="0" applyFont="1" applyFill="1" applyBorder="1" applyAlignment="1" applyProtection="1">
      <alignment vertical="center"/>
      <protection hidden="1"/>
    </xf>
    <xf numFmtId="0" fontId="24" fillId="12" borderId="0" xfId="0" applyFont="1" applyFill="1" applyBorder="1" applyAlignment="1" applyProtection="1">
      <alignment vertical="center"/>
      <protection hidden="1"/>
    </xf>
    <xf numFmtId="0" fontId="27" fillId="0" borderId="0" xfId="0" applyFont="1" applyProtection="1">
      <protection hidden="1"/>
    </xf>
    <xf numFmtId="0" fontId="7" fillId="13" borderId="0" xfId="0" applyFont="1" applyFill="1" applyBorder="1" applyProtection="1">
      <protection hidden="1"/>
    </xf>
    <xf numFmtId="0" fontId="5" fillId="0" borderId="0" xfId="0" applyFont="1" applyAlignment="1" applyProtection="1">
      <alignment horizontal="left"/>
      <protection hidden="1"/>
    </xf>
    <xf numFmtId="0" fontId="5" fillId="0" borderId="2" xfId="0" applyFont="1" applyBorder="1" applyAlignment="1" applyProtection="1">
      <alignment horizontal="left" vertical="top" wrapText="1"/>
      <protection hidden="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28" fillId="0" borderId="0" xfId="0" applyFont="1" applyBorder="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0" fillId="12" borderId="0" xfId="0" applyFill="1" applyBorder="1"/>
    <xf numFmtId="49" fontId="1" fillId="11" borderId="0" xfId="19" applyNumberFormat="1" applyFont="1" applyFill="1" applyAlignment="1" applyProtection="1">
      <alignment vertical="center"/>
      <protection locked="0"/>
    </xf>
    <xf numFmtId="49" fontId="4" fillId="11" borderId="0" xfId="0" applyNumberFormat="1" applyFont="1" applyFill="1" applyBorder="1" applyAlignment="1" applyProtection="1">
      <alignment horizontal="right"/>
      <protection locked="0"/>
    </xf>
    <xf numFmtId="49" fontId="19" fillId="11" borderId="0" xfId="0" applyNumberFormat="1" applyFont="1" applyFill="1" applyBorder="1" applyAlignment="1" applyProtection="1">
      <alignment vertical="center"/>
      <protection locked="0"/>
    </xf>
    <xf numFmtId="0" fontId="5" fillId="12" borderId="0" xfId="21" applyFill="1" applyBorder="1"/>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0" fillId="11" borderId="0" xfId="0" applyNumberFormat="1" applyFill="1" applyAlignment="1">
      <alignment horizontal="center"/>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4" fillId="12" borderId="0" xfId="0" applyFont="1" applyFill="1" applyAlignment="1" applyProtection="1">
      <alignment horizontal="left" wrapText="1"/>
    </xf>
    <xf numFmtId="0" fontId="4" fillId="12" borderId="0" xfId="0" applyFont="1" applyFill="1" applyAlignment="1" applyProtection="1">
      <alignment horizontal="left"/>
    </xf>
    <xf numFmtId="0" fontId="8" fillId="12" borderId="5" xfId="0" applyFont="1" applyFill="1" applyBorder="1" applyAlignment="1" applyProtection="1">
      <alignment horizontal="left" wrapText="1"/>
    </xf>
    <xf numFmtId="0" fontId="4" fillId="12" borderId="5" xfId="0" applyFont="1" applyFill="1" applyBorder="1" applyAlignment="1" applyProtection="1">
      <alignment horizontal="left"/>
    </xf>
    <xf numFmtId="0" fontId="4" fillId="12" borderId="0" xfId="0" applyFont="1" applyFill="1" applyBorder="1" applyAlignment="1" applyProtection="1">
      <alignment horizontal="left"/>
    </xf>
    <xf numFmtId="0" fontId="4" fillId="0" borderId="0" xfId="0" applyFont="1" applyFill="1" applyAlignment="1" applyProtection="1">
      <alignment horizontal="left" wrapText="1"/>
    </xf>
    <xf numFmtId="0" fontId="8" fillId="12" borderId="0" xfId="0" applyFont="1" applyFill="1" applyAlignment="1" applyProtection="1">
      <alignment horizontal="left"/>
    </xf>
    <xf numFmtId="0" fontId="8" fillId="12" borderId="0" xfId="0" applyFont="1" applyFill="1" applyAlignment="1" applyProtection="1">
      <alignment horizontal="left" wrapText="1"/>
    </xf>
    <xf numFmtId="0" fontId="4" fillId="0" borderId="0" xfId="0" applyFont="1" applyFill="1" applyAlignment="1" applyProtection="1">
      <alignment horizontal="left"/>
    </xf>
    <xf numFmtId="0" fontId="14" fillId="12"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12" borderId="0" xfId="21" applyFont="1" applyFill="1" applyBorder="1" applyAlignment="1">
      <alignment horizontal="left" wrapText="1"/>
    </xf>
    <xf numFmtId="0" fontId="5" fillId="12" borderId="0" xfId="21" applyFill="1" applyBorder="1" applyAlignment="1">
      <alignment horizontal="left" wrapText="1"/>
    </xf>
    <xf numFmtId="0" fontId="9" fillId="0" borderId="0" xfId="21" applyFont="1" applyAlignment="1">
      <alignment horizontal="left"/>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4" fillId="13" borderId="0" xfId="0" applyFont="1" applyFill="1" applyBorder="1" applyAlignment="1" applyProtection="1">
      <alignment vertical="center" wrapText="1"/>
      <protection locked="0"/>
    </xf>
    <xf numFmtId="0" fontId="0" fillId="13" borderId="0" xfId="0" applyFill="1" applyBorder="1" applyAlignment="1" applyProtection="1">
      <alignment horizontal="center" vertical="center"/>
      <protection hidden="1"/>
    </xf>
    <xf numFmtId="0" fontId="0" fillId="13" borderId="0" xfId="0" applyFill="1" applyBorder="1" applyAlignment="1" applyProtection="1">
      <alignment horizontal="left" vertical="center"/>
      <protection hidden="1"/>
    </xf>
    <xf numFmtId="0" fontId="0" fillId="13" borderId="0" xfId="0" applyFill="1" applyBorder="1" applyAlignment="1" applyProtection="1">
      <alignment vertical="center" wrapText="1"/>
      <protection locked="0"/>
    </xf>
    <xf numFmtId="0" fontId="0" fillId="13" borderId="0" xfId="0" applyNumberFormat="1" applyFill="1" applyBorder="1" applyAlignment="1" applyProtection="1">
      <alignment horizontal="center" vertical="center" wrapText="1"/>
      <protection hidden="1"/>
    </xf>
    <xf numFmtId="0" fontId="0" fillId="13" borderId="0" xfId="0" applyNumberFormat="1" applyFill="1" applyBorder="1" applyAlignment="1" applyProtection="1">
      <alignment vertical="center" wrapText="1"/>
      <protection locked="0"/>
    </xf>
    <xf numFmtId="0" fontId="2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5" fillId="13" borderId="0" xfId="0" applyFont="1" applyFill="1" applyBorder="1" applyAlignment="1" applyProtection="1">
      <alignment vertical="center" wrapText="1"/>
      <protection locked="0"/>
    </xf>
    <xf numFmtId="0" fontId="5" fillId="13" borderId="0" xfId="0"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center" wrapText="1"/>
      <protection hidden="1"/>
    </xf>
    <xf numFmtId="0" fontId="19" fillId="0" borderId="0" xfId="0" applyFont="1" applyBorder="1" applyAlignment="1">
      <alignment vertical="center" wrapText="1"/>
    </xf>
    <xf numFmtId="0" fontId="4" fillId="11" borderId="0" xfId="0" applyFont="1" applyFill="1" applyAlignment="1" applyProtection="1">
      <alignment horizontal="left"/>
      <protection locked="0"/>
    </xf>
  </cellXfs>
  <cellStyles count="2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Standard" xfId="0" builtinId="0"/>
    <cellStyle name="Standard 2" xfId="21" xr:uid="{00000000-0005-0000-0000-000015000000}"/>
    <cellStyle name="Standard 3" xfId="22" xr:uid="{00000000-0005-0000-0000-000016000000}"/>
  </cellStyles>
  <dxfs count="22">
    <dxf>
      <font>
        <condense val="0"/>
        <extend val="0"/>
        <color indexed="9"/>
      </font>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50" dropStyle="combo" dx="20" fmlaLink="Wasser!$B$1" fmlaRange="Wasser!$B$3:$B$21" sel="19" val="0"/>
</file>

<file path=xl/ctrlProps/ctrlProp2.xml><?xml version="1.0" encoding="utf-8"?>
<formControlPr xmlns="http://schemas.microsoft.com/office/spreadsheetml/2009/9/main" objectType="Drop" dropLines="50" dropStyle="combo" dx="20" fmlaLink="Asche!$B$1" fmlaRange="Asche!$B$3:$B$17" sel="15" val="0"/>
</file>

<file path=xl/ctrlProps/ctrlProp3.xml><?xml version="1.0" encoding="utf-8"?>
<formControlPr xmlns="http://schemas.microsoft.com/office/spreadsheetml/2009/9/main" objectType="Drop" dropLines="50" dropStyle="combo" dx="20" fmlaLink="Stärke!$B$1" fmlaRange="Stärke!$B$3:$B$19" sel="17" val="0"/>
</file>

<file path=xl/ctrlProps/ctrlProp4.xml><?xml version="1.0" encoding="utf-8"?>
<formControlPr xmlns="http://schemas.microsoft.com/office/spreadsheetml/2009/9/main" objectType="Drop" dropLines="50" dropStyle="combo" dx="20" fmlaLink="Rohprotein!$B$1" fmlaRange="Rohprotein!$B$3:$B$18" sel="16" val="0"/>
</file>

<file path=xl/ctrlProps/ctrlProp5.xml><?xml version="1.0" encoding="utf-8"?>
<formControlPr xmlns="http://schemas.microsoft.com/office/spreadsheetml/2009/9/main" objectType="Drop" dropLines="50" dropStyle="combo" dx="20" fmlaLink="Parameter5!$B$1" fmlaRange="Parameter5!$B$3:$B$8" sel="6" val="0"/>
</file>

<file path=xl/ctrlProps/ctrlProp6.xml><?xml version="1.0" encoding="utf-8"?>
<formControlPr xmlns="http://schemas.microsoft.com/office/spreadsheetml/2009/9/main" objectType="Drop" dropLines="15" dropStyle="combo" dx="20" fmlaLink="Parameter6!$B$1" fmlaRange="Parameter6!$B$3:$B$7" sel="5" val="0"/>
</file>

<file path=xl/ctrlProps/ctrlProp7.xml><?xml version="1.0" encoding="utf-8"?>
<formControlPr xmlns="http://schemas.microsoft.com/office/spreadsheetml/2009/9/main" objectType="Drop" dropLines="50" dropStyle="combo" dx="20" fmlaLink="Asche!$B$25" fmlaRange="Asche!$B$26:$B$38" sel="13"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50" dropStyle="combo" dx="20" fmlaLink="Parameter5a!$B$1" fmlaRange="Parameter5a!$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38100</xdr:colOff>
      <xdr:row>40</xdr:row>
      <xdr:rowOff>137160</xdr:rowOff>
    </xdr:to>
    <xdr:pic>
      <xdr:nvPicPr>
        <xdr:cNvPr id="12339" name="Picture 1">
          <a:extLst>
            <a:ext uri="{FF2B5EF4-FFF2-40B4-BE49-F238E27FC236}">
              <a16:creationId xmlns:a16="http://schemas.microsoft.com/office/drawing/2014/main" id="{00000000-0008-0000-0100-000033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560"/>
          <a:ext cx="5532120" cy="71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30</xdr:row>
          <xdr:rowOff>38100</xdr:rowOff>
        </xdr:from>
        <xdr:to>
          <xdr:col>7</xdr:col>
          <xdr:colOff>556260</xdr:colOff>
          <xdr:row>30</xdr:row>
          <xdr:rowOff>236220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22860</xdr:rowOff>
        </xdr:from>
        <xdr:to>
          <xdr:col>7</xdr:col>
          <xdr:colOff>556260</xdr:colOff>
          <xdr:row>32</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38100</xdr:rowOff>
        </xdr:from>
        <xdr:to>
          <xdr:col>7</xdr:col>
          <xdr:colOff>556260</xdr:colOff>
          <xdr:row>35</xdr:row>
          <xdr:rowOff>236220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38100</xdr:rowOff>
        </xdr:from>
        <xdr:to>
          <xdr:col>7</xdr:col>
          <xdr:colOff>556260</xdr:colOff>
          <xdr:row>37</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38100</xdr:rowOff>
        </xdr:from>
        <xdr:to>
          <xdr:col>7</xdr:col>
          <xdr:colOff>556260</xdr:colOff>
          <xdr:row>39</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38100</xdr:rowOff>
        </xdr:from>
        <xdr:to>
          <xdr:col>7</xdr:col>
          <xdr:colOff>556260</xdr:colOff>
          <xdr:row>43</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7</xdr:col>
          <xdr:colOff>556260</xdr:colOff>
          <xdr:row>33</xdr:row>
          <xdr:rowOff>236220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22860</xdr:rowOff>
        </xdr:from>
        <xdr:to>
          <xdr:col>6</xdr:col>
          <xdr:colOff>899160</xdr:colOff>
          <xdr:row>13</xdr:row>
          <xdr:rowOff>289560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38100</xdr:rowOff>
        </xdr:from>
        <xdr:to>
          <xdr:col>7</xdr:col>
          <xdr:colOff>556260</xdr:colOff>
          <xdr:row>41</xdr:row>
          <xdr:rowOff>236220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52" customWidth="1"/>
    <col min="3" max="3" width="30.44140625" style="52" customWidth="1"/>
    <col min="4" max="16384" width="11.44140625" style="52"/>
  </cols>
  <sheetData>
    <row r="1" spans="1:3" ht="30.75" customHeight="1" x14ac:dyDescent="0.3">
      <c r="A1" s="86" t="s">
        <v>57</v>
      </c>
      <c r="B1" s="87"/>
      <c r="C1" s="87"/>
    </row>
    <row r="2" spans="1:3" ht="51.75" customHeight="1" x14ac:dyDescent="0.25">
      <c r="A2" s="89" t="s">
        <v>115</v>
      </c>
      <c r="B2" s="90"/>
      <c r="C2" s="90"/>
    </row>
    <row r="3" spans="1:3" ht="74.25" customHeight="1" x14ac:dyDescent="0.25">
      <c r="A3" s="88" t="s">
        <v>124</v>
      </c>
      <c r="B3" s="88"/>
      <c r="C3" s="88"/>
    </row>
    <row r="4" spans="1:3" ht="80.400000000000006" customHeight="1" x14ac:dyDescent="0.35">
      <c r="A4" s="88" t="s">
        <v>116</v>
      </c>
      <c r="B4" s="91"/>
      <c r="C4" s="91"/>
    </row>
    <row r="5" spans="1:3" ht="30.45" customHeight="1" x14ac:dyDescent="0.3">
      <c r="A5" s="92"/>
      <c r="B5" s="92"/>
      <c r="C5" s="92"/>
    </row>
    <row r="6" spans="1:3" ht="30.45" customHeight="1" x14ac:dyDescent="0.25">
      <c r="A6" s="61" t="s">
        <v>58</v>
      </c>
    </row>
    <row r="7" spans="1:3" ht="54" customHeight="1" x14ac:dyDescent="0.25">
      <c r="A7" s="84" t="s">
        <v>59</v>
      </c>
      <c r="B7" s="85"/>
      <c r="C7" s="85"/>
    </row>
    <row r="9" spans="1:3" x14ac:dyDescent="0.25">
      <c r="A9" s="53" t="s">
        <v>60</v>
      </c>
      <c r="B9" s="53" t="s">
        <v>61</v>
      </c>
    </row>
    <row r="10" spans="1:3" ht="15.6" x14ac:dyDescent="0.25">
      <c r="A10" s="7">
        <v>1379</v>
      </c>
      <c r="B10" s="7">
        <v>1380</v>
      </c>
    </row>
    <row r="11" spans="1:3" ht="15.6" x14ac:dyDescent="0.25">
      <c r="A11" s="7">
        <v>179.34</v>
      </c>
      <c r="B11" s="7">
        <v>179</v>
      </c>
    </row>
    <row r="12" spans="1:3" ht="15.6" x14ac:dyDescent="0.25">
      <c r="A12" s="7">
        <v>80.12</v>
      </c>
      <c r="B12" s="7">
        <v>80.099999999999994</v>
      </c>
    </row>
    <row r="13" spans="1:3" ht="15.6" x14ac:dyDescent="0.25">
      <c r="A13" s="7">
        <v>7.8</v>
      </c>
      <c r="B13" s="51">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18</v>
      </c>
      <c r="H1" s="64">
        <f>COUNTA(A2:G38)</f>
        <v>0</v>
      </c>
    </row>
    <row r="2" spans="1:8" x14ac:dyDescent="0.3">
      <c r="A2" s="125"/>
      <c r="B2" s="125"/>
      <c r="C2" s="125"/>
      <c r="D2" s="125"/>
      <c r="E2" s="125"/>
      <c r="F2" s="125"/>
      <c r="G2" s="125"/>
    </row>
    <row r="3" spans="1:8" x14ac:dyDescent="0.3">
      <c r="A3" s="125"/>
      <c r="B3" s="125"/>
      <c r="C3" s="125"/>
      <c r="D3" s="125"/>
      <c r="E3" s="125"/>
      <c r="F3" s="125"/>
      <c r="G3" s="125"/>
    </row>
    <row r="4" spans="1:8" x14ac:dyDescent="0.3">
      <c r="A4" s="125"/>
      <c r="B4" s="125"/>
      <c r="C4" s="125"/>
      <c r="D4" s="125"/>
      <c r="E4" s="125"/>
      <c r="F4" s="125"/>
      <c r="G4" s="125"/>
    </row>
    <row r="5" spans="1:8" x14ac:dyDescent="0.3">
      <c r="A5" s="125"/>
      <c r="B5" s="125"/>
      <c r="C5" s="125"/>
      <c r="D5" s="125"/>
      <c r="E5" s="125"/>
      <c r="F5" s="125"/>
      <c r="G5" s="125"/>
    </row>
    <row r="6" spans="1:8" x14ac:dyDescent="0.3">
      <c r="A6" s="125"/>
      <c r="B6" s="125"/>
      <c r="C6" s="125"/>
      <c r="D6" s="125"/>
      <c r="E6" s="125"/>
      <c r="F6" s="125"/>
      <c r="G6" s="125"/>
    </row>
    <row r="7" spans="1:8" x14ac:dyDescent="0.3">
      <c r="A7" s="125"/>
      <c r="B7" s="125"/>
      <c r="C7" s="125"/>
      <c r="D7" s="125"/>
      <c r="E7" s="125"/>
      <c r="F7" s="125"/>
      <c r="G7" s="125"/>
    </row>
    <row r="8" spans="1:8" x14ac:dyDescent="0.3">
      <c r="A8" s="125"/>
      <c r="B8" s="125"/>
      <c r="C8" s="125"/>
      <c r="D8" s="125"/>
      <c r="E8" s="125"/>
      <c r="F8" s="125"/>
      <c r="G8" s="125"/>
    </row>
    <row r="9" spans="1:8" x14ac:dyDescent="0.3">
      <c r="A9" s="125"/>
      <c r="B9" s="125"/>
      <c r="C9" s="125"/>
      <c r="D9" s="125"/>
      <c r="E9" s="125"/>
      <c r="F9" s="125"/>
      <c r="G9" s="125"/>
    </row>
    <row r="10" spans="1:8" x14ac:dyDescent="0.3">
      <c r="A10" s="125"/>
      <c r="B10" s="125"/>
      <c r="C10" s="125"/>
      <c r="D10" s="125"/>
      <c r="E10" s="125"/>
      <c r="F10" s="125"/>
      <c r="G10" s="125"/>
    </row>
    <row r="11" spans="1:8" x14ac:dyDescent="0.3">
      <c r="A11" s="125"/>
      <c r="B11" s="125"/>
      <c r="C11" s="125"/>
      <c r="D11" s="125"/>
      <c r="E11" s="125"/>
      <c r="F11" s="125"/>
      <c r="G11" s="125"/>
    </row>
    <row r="12" spans="1:8" x14ac:dyDescent="0.3">
      <c r="A12" s="125"/>
      <c r="B12" s="125"/>
      <c r="C12" s="125"/>
      <c r="D12" s="125"/>
      <c r="E12" s="125"/>
      <c r="F12" s="125"/>
      <c r="G12" s="125"/>
    </row>
    <row r="13" spans="1:8" x14ac:dyDescent="0.3">
      <c r="A13" s="125"/>
      <c r="B13" s="125"/>
      <c r="C13" s="125"/>
      <c r="D13" s="125"/>
      <c r="E13" s="125"/>
      <c r="F13" s="125"/>
      <c r="G13" s="125"/>
    </row>
    <row r="14" spans="1:8" x14ac:dyDescent="0.3">
      <c r="A14" s="125"/>
      <c r="B14" s="125"/>
      <c r="C14" s="125"/>
      <c r="D14" s="125"/>
      <c r="E14" s="125"/>
      <c r="F14" s="125"/>
      <c r="G14" s="125"/>
    </row>
    <row r="15" spans="1:8" x14ac:dyDescent="0.3">
      <c r="A15" s="125"/>
      <c r="B15" s="125"/>
      <c r="C15" s="125"/>
      <c r="D15" s="125"/>
      <c r="E15" s="125"/>
      <c r="F15" s="125"/>
      <c r="G15" s="125"/>
    </row>
    <row r="16" spans="1:8" x14ac:dyDescent="0.3">
      <c r="A16" s="125"/>
      <c r="B16" s="125"/>
      <c r="C16" s="125"/>
      <c r="D16" s="125"/>
      <c r="E16" s="125"/>
      <c r="F16" s="125"/>
      <c r="G16" s="125"/>
    </row>
    <row r="17" spans="1:7" x14ac:dyDescent="0.3">
      <c r="A17" s="125"/>
      <c r="B17" s="125"/>
      <c r="C17" s="125"/>
      <c r="D17" s="125"/>
      <c r="E17" s="125"/>
      <c r="F17" s="125"/>
      <c r="G17" s="125"/>
    </row>
    <row r="18" spans="1:7" x14ac:dyDescent="0.3">
      <c r="A18" s="125"/>
      <c r="B18" s="125"/>
      <c r="C18" s="125"/>
      <c r="D18" s="125"/>
      <c r="E18" s="125"/>
      <c r="F18" s="125"/>
      <c r="G18" s="125"/>
    </row>
    <row r="19" spans="1:7" x14ac:dyDescent="0.3">
      <c r="A19" s="125"/>
      <c r="B19" s="125"/>
      <c r="C19" s="125"/>
      <c r="D19" s="125"/>
      <c r="E19" s="125"/>
      <c r="F19" s="125"/>
      <c r="G19" s="125"/>
    </row>
    <row r="20" spans="1:7" x14ac:dyDescent="0.3">
      <c r="A20" s="125"/>
      <c r="B20" s="125"/>
      <c r="C20" s="125"/>
      <c r="D20" s="125"/>
      <c r="E20" s="125"/>
      <c r="F20" s="125"/>
      <c r="G20" s="125"/>
    </row>
    <row r="21" spans="1:7" x14ac:dyDescent="0.3">
      <c r="A21" s="125"/>
      <c r="B21" s="125"/>
      <c r="C21" s="125"/>
      <c r="D21" s="125"/>
      <c r="E21" s="125"/>
      <c r="F21" s="125"/>
      <c r="G21" s="125"/>
    </row>
    <row r="22" spans="1:7" x14ac:dyDescent="0.3">
      <c r="A22" s="125"/>
      <c r="B22" s="125"/>
      <c r="C22" s="125"/>
      <c r="D22" s="125"/>
      <c r="E22" s="125"/>
      <c r="F22" s="125"/>
      <c r="G22" s="125"/>
    </row>
    <row r="23" spans="1:7" x14ac:dyDescent="0.3">
      <c r="A23" s="125"/>
      <c r="B23" s="125"/>
      <c r="C23" s="125"/>
      <c r="D23" s="125"/>
      <c r="E23" s="125"/>
      <c r="F23" s="125"/>
      <c r="G23" s="125"/>
    </row>
    <row r="24" spans="1:7" x14ac:dyDescent="0.3">
      <c r="A24" s="125"/>
      <c r="B24" s="125"/>
      <c r="C24" s="125"/>
      <c r="D24" s="125"/>
      <c r="E24" s="125"/>
      <c r="F24" s="125"/>
      <c r="G24" s="125"/>
    </row>
    <row r="25" spans="1:7" x14ac:dyDescent="0.3">
      <c r="A25" s="125"/>
      <c r="B25" s="125"/>
      <c r="C25" s="125"/>
      <c r="D25" s="125"/>
      <c r="E25" s="125"/>
      <c r="F25" s="125"/>
      <c r="G25" s="125"/>
    </row>
    <row r="26" spans="1:7" x14ac:dyDescent="0.3">
      <c r="A26" s="125"/>
      <c r="B26" s="125"/>
      <c r="C26" s="125"/>
      <c r="D26" s="125"/>
      <c r="E26" s="125"/>
      <c r="F26" s="125"/>
      <c r="G26" s="125"/>
    </row>
    <row r="27" spans="1:7" x14ac:dyDescent="0.3">
      <c r="A27" s="125"/>
      <c r="B27" s="125"/>
      <c r="C27" s="125"/>
      <c r="D27" s="125"/>
      <c r="E27" s="125"/>
      <c r="F27" s="125"/>
      <c r="G27" s="125"/>
    </row>
    <row r="28" spans="1:7" x14ac:dyDescent="0.3">
      <c r="A28" s="125"/>
      <c r="B28" s="125"/>
      <c r="C28" s="125"/>
      <c r="D28" s="125"/>
      <c r="E28" s="125"/>
      <c r="F28" s="125"/>
      <c r="G28" s="125"/>
    </row>
    <row r="29" spans="1:7" x14ac:dyDescent="0.3">
      <c r="A29" s="125"/>
      <c r="B29" s="125"/>
      <c r="C29" s="125"/>
      <c r="D29" s="125"/>
      <c r="E29" s="125"/>
      <c r="F29" s="125"/>
      <c r="G29" s="125"/>
    </row>
    <row r="30" spans="1:7" x14ac:dyDescent="0.3">
      <c r="A30" s="125"/>
      <c r="B30" s="125"/>
      <c r="C30" s="125"/>
      <c r="D30" s="125"/>
      <c r="E30" s="125"/>
      <c r="F30" s="125"/>
      <c r="G30" s="125"/>
    </row>
    <row r="31" spans="1:7" x14ac:dyDescent="0.3">
      <c r="A31" s="125"/>
      <c r="B31" s="125"/>
      <c r="C31" s="125"/>
      <c r="D31" s="125"/>
      <c r="E31" s="125"/>
      <c r="F31" s="125"/>
      <c r="G31" s="125"/>
    </row>
    <row r="32" spans="1:7" x14ac:dyDescent="0.3">
      <c r="A32" s="125"/>
      <c r="B32" s="125"/>
      <c r="C32" s="125"/>
      <c r="D32" s="125"/>
      <c r="E32" s="125"/>
      <c r="F32" s="125"/>
      <c r="G32" s="125"/>
    </row>
    <row r="33" spans="1:7" x14ac:dyDescent="0.3">
      <c r="A33" s="125"/>
      <c r="B33" s="125"/>
      <c r="C33" s="125"/>
      <c r="D33" s="125"/>
      <c r="E33" s="125"/>
      <c r="F33" s="125"/>
      <c r="G33" s="125"/>
    </row>
    <row r="34" spans="1:7" x14ac:dyDescent="0.3">
      <c r="A34" s="125"/>
      <c r="B34" s="125"/>
      <c r="C34" s="125"/>
      <c r="D34" s="125"/>
      <c r="E34" s="125"/>
      <c r="F34" s="125"/>
      <c r="G34" s="125"/>
    </row>
    <row r="35" spans="1:7" x14ac:dyDescent="0.3">
      <c r="A35" s="125"/>
      <c r="B35" s="125"/>
      <c r="C35" s="125"/>
      <c r="D35" s="125"/>
      <c r="E35" s="125"/>
      <c r="F35" s="125"/>
      <c r="G35" s="125"/>
    </row>
    <row r="36" spans="1:7" x14ac:dyDescent="0.3">
      <c r="A36" s="125"/>
      <c r="B36" s="125"/>
      <c r="C36" s="125"/>
      <c r="D36" s="125"/>
      <c r="E36" s="125"/>
      <c r="F36" s="125"/>
      <c r="G36" s="125"/>
    </row>
    <row r="37" spans="1:7" x14ac:dyDescent="0.3">
      <c r="A37" s="125"/>
      <c r="B37" s="125"/>
      <c r="C37" s="125"/>
      <c r="D37" s="125"/>
      <c r="E37" s="125"/>
      <c r="F37" s="125"/>
      <c r="G37" s="125"/>
    </row>
    <row r="38" spans="1:7" x14ac:dyDescent="0.3">
      <c r="A38" s="125"/>
      <c r="B38" s="125"/>
      <c r="C38" s="125"/>
      <c r="D38" s="125"/>
      <c r="E38" s="125"/>
      <c r="F38" s="125"/>
      <c r="G38" s="125"/>
    </row>
  </sheetData>
  <sheetProtection algorithmName="SHA-512" hashValue="iAq3TmQdvOfStQmd8BlnpjfWSzCsncfiz8G25hfEdBR0XoOqnmpOAWnQsLEbyivUbkWsmfn8zWWHJpW+iS+F5w==" saltValue="jJniYNEPAoEgzdEugJ7XbQ=="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1"/>
  <sheetViews>
    <sheetView workbookViewId="0">
      <selection activeCell="A2" sqref="A2:G2"/>
    </sheetView>
  </sheetViews>
  <sheetFormatPr baseColWidth="10" defaultColWidth="11.44140625" defaultRowHeight="13.8" x14ac:dyDescent="0.25"/>
  <cols>
    <col min="1" max="1" width="24.44140625" style="22" customWidth="1"/>
    <col min="2" max="2" width="55.109375" style="22" customWidth="1"/>
    <col min="3" max="16384" width="11.44140625" style="22"/>
  </cols>
  <sheetData>
    <row r="1" spans="1:3" ht="14.4" thickBot="1" x14ac:dyDescent="0.3">
      <c r="A1" s="27" t="str">
        <f>Ergebnisse!A21</f>
        <v>Wasser</v>
      </c>
      <c r="B1" s="26">
        <v>19</v>
      </c>
      <c r="C1" s="22">
        <f>MAX($A$3:$A$21)-1</f>
        <v>18</v>
      </c>
    </row>
    <row r="2" spans="1:3" ht="14.4" thickTop="1" x14ac:dyDescent="0.25">
      <c r="A2" s="37"/>
      <c r="B2" s="23" t="s">
        <v>34</v>
      </c>
      <c r="C2" s="22" t="s">
        <v>36</v>
      </c>
    </row>
    <row r="3" spans="1:3" x14ac:dyDescent="0.25">
      <c r="A3" s="24">
        <v>1</v>
      </c>
      <c r="B3" s="56" t="s">
        <v>82</v>
      </c>
      <c r="C3" s="25"/>
    </row>
    <row r="4" spans="1:3" x14ac:dyDescent="0.25">
      <c r="A4" s="24">
        <v>2</v>
      </c>
      <c r="B4" s="57" t="s">
        <v>83</v>
      </c>
      <c r="C4" s="22" t="s">
        <v>37</v>
      </c>
    </row>
    <row r="5" spans="1:3" x14ac:dyDescent="0.25">
      <c r="A5" s="24">
        <v>3</v>
      </c>
      <c r="B5" s="24" t="s">
        <v>173</v>
      </c>
      <c r="C5" s="59"/>
    </row>
    <row r="6" spans="1:3" x14ac:dyDescent="0.25">
      <c r="A6" s="24">
        <v>4</v>
      </c>
      <c r="B6" s="57" t="s">
        <v>174</v>
      </c>
      <c r="C6" s="22" t="s">
        <v>37</v>
      </c>
    </row>
    <row r="7" spans="1:3" x14ac:dyDescent="0.25">
      <c r="A7" s="24">
        <v>5</v>
      </c>
      <c r="B7" s="57" t="s">
        <v>79</v>
      </c>
    </row>
    <row r="8" spans="1:3" x14ac:dyDescent="0.25">
      <c r="A8" s="24">
        <v>6</v>
      </c>
      <c r="B8" s="71" t="s">
        <v>150</v>
      </c>
    </row>
    <row r="9" spans="1:3" ht="27.6" x14ac:dyDescent="0.25">
      <c r="A9" s="24">
        <v>7</v>
      </c>
      <c r="B9" s="57" t="s">
        <v>187</v>
      </c>
    </row>
    <row r="10" spans="1:3" x14ac:dyDescent="0.25">
      <c r="A10" s="24">
        <v>8</v>
      </c>
      <c r="B10" s="71" t="s">
        <v>165</v>
      </c>
    </row>
    <row r="11" spans="1:3" x14ac:dyDescent="0.25">
      <c r="A11" s="24">
        <v>9</v>
      </c>
      <c r="B11" s="57" t="s">
        <v>184</v>
      </c>
    </row>
    <row r="12" spans="1:3" x14ac:dyDescent="0.25">
      <c r="A12" s="24">
        <v>10</v>
      </c>
      <c r="B12" s="57" t="s">
        <v>159</v>
      </c>
    </row>
    <row r="13" spans="1:3" x14ac:dyDescent="0.25">
      <c r="A13" s="24">
        <v>11</v>
      </c>
      <c r="B13" s="57" t="s">
        <v>80</v>
      </c>
      <c r="C13" s="59"/>
    </row>
    <row r="14" spans="1:3" x14ac:dyDescent="0.25">
      <c r="A14" s="24">
        <v>12</v>
      </c>
      <c r="B14" s="71" t="s">
        <v>81</v>
      </c>
      <c r="C14" s="59" t="s">
        <v>37</v>
      </c>
    </row>
    <row r="15" spans="1:3" x14ac:dyDescent="0.25">
      <c r="A15" s="24">
        <v>13</v>
      </c>
      <c r="B15" s="71" t="s">
        <v>151</v>
      </c>
      <c r="C15" s="59"/>
    </row>
    <row r="16" spans="1:3" x14ac:dyDescent="0.25">
      <c r="A16" s="24">
        <v>14</v>
      </c>
      <c r="B16" s="24" t="s">
        <v>157</v>
      </c>
      <c r="C16" s="59"/>
    </row>
    <row r="17" spans="1:3" x14ac:dyDescent="0.25">
      <c r="A17" s="24">
        <v>15</v>
      </c>
      <c r="B17" s="57" t="s">
        <v>182</v>
      </c>
    </row>
    <row r="18" spans="1:3" x14ac:dyDescent="0.25">
      <c r="A18" s="24">
        <v>16</v>
      </c>
      <c r="B18" s="57" t="s">
        <v>201</v>
      </c>
    </row>
    <row r="19" spans="1:3" x14ac:dyDescent="0.25">
      <c r="A19" s="24">
        <v>17</v>
      </c>
      <c r="B19" s="57" t="s">
        <v>208</v>
      </c>
    </row>
    <row r="20" spans="1:3" x14ac:dyDescent="0.25">
      <c r="A20" s="24">
        <v>18</v>
      </c>
      <c r="B20" s="24" t="s">
        <v>4</v>
      </c>
      <c r="C20" s="38"/>
    </row>
    <row r="21" spans="1:3" x14ac:dyDescent="0.25">
      <c r="A21" s="24">
        <v>19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38"/>
  <sheetViews>
    <sheetView workbookViewId="0">
      <selection activeCell="A2" sqref="A2:G2"/>
    </sheetView>
  </sheetViews>
  <sheetFormatPr baseColWidth="10" defaultColWidth="11.44140625" defaultRowHeight="13.8" x14ac:dyDescent="0.25"/>
  <cols>
    <col min="1" max="1" width="18.6640625" style="22" bestFit="1" customWidth="1"/>
    <col min="2" max="2" width="64.44140625" style="22" customWidth="1"/>
    <col min="3" max="3" width="6.88671875" style="22" bestFit="1" customWidth="1"/>
    <col min="4" max="16384" width="11.44140625" style="22"/>
  </cols>
  <sheetData>
    <row r="1" spans="1:3" ht="14.4" thickBot="1" x14ac:dyDescent="0.3">
      <c r="A1" s="38" t="str">
        <f>Ergebnisse!A22</f>
        <v>Asche</v>
      </c>
      <c r="B1" s="26">
        <v>15</v>
      </c>
      <c r="C1" s="22">
        <f>MAX($A$3:$A$17)-1</f>
        <v>14</v>
      </c>
    </row>
    <row r="2" spans="1:3" ht="14.4" thickTop="1" x14ac:dyDescent="0.25">
      <c r="A2" s="23" t="s">
        <v>33</v>
      </c>
      <c r="B2" s="23" t="s">
        <v>34</v>
      </c>
      <c r="C2" s="22" t="s">
        <v>35</v>
      </c>
    </row>
    <row r="3" spans="1:3" x14ac:dyDescent="0.25">
      <c r="A3" s="24">
        <v>1</v>
      </c>
      <c r="B3" s="56" t="s">
        <v>87</v>
      </c>
      <c r="C3" s="24"/>
    </row>
    <row r="4" spans="1:3" x14ac:dyDescent="0.25">
      <c r="A4" s="24">
        <v>2</v>
      </c>
      <c r="B4" s="57" t="s">
        <v>88</v>
      </c>
      <c r="C4" s="24" t="s">
        <v>37</v>
      </c>
    </row>
    <row r="5" spans="1:3" x14ac:dyDescent="0.25">
      <c r="A5" s="24">
        <v>3</v>
      </c>
      <c r="B5" s="57" t="s">
        <v>84</v>
      </c>
      <c r="C5" s="24"/>
    </row>
    <row r="6" spans="1:3" x14ac:dyDescent="0.25">
      <c r="A6" s="24">
        <v>4</v>
      </c>
      <c r="B6" s="57" t="s">
        <v>144</v>
      </c>
      <c r="C6" s="24"/>
    </row>
    <row r="7" spans="1:3" x14ac:dyDescent="0.25">
      <c r="A7" s="24">
        <v>5</v>
      </c>
      <c r="B7" s="57" t="s">
        <v>145</v>
      </c>
      <c r="C7" s="24"/>
    </row>
    <row r="8" spans="1:3" x14ac:dyDescent="0.25">
      <c r="A8" s="24">
        <v>6</v>
      </c>
      <c r="B8" s="57" t="s">
        <v>86</v>
      </c>
      <c r="C8" s="24"/>
    </row>
    <row r="9" spans="1:3" x14ac:dyDescent="0.25">
      <c r="A9" s="24">
        <v>7</v>
      </c>
      <c r="B9" s="24" t="s">
        <v>85</v>
      </c>
      <c r="C9" s="24" t="s">
        <v>37</v>
      </c>
    </row>
    <row r="10" spans="1:3" x14ac:dyDescent="0.25">
      <c r="A10" s="24">
        <v>8</v>
      </c>
      <c r="B10" s="57" t="s">
        <v>158</v>
      </c>
      <c r="C10" s="24"/>
    </row>
    <row r="11" spans="1:3" x14ac:dyDescent="0.25">
      <c r="A11" s="24">
        <v>9</v>
      </c>
      <c r="B11" s="57" t="s">
        <v>160</v>
      </c>
      <c r="C11" s="24" t="s">
        <v>37</v>
      </c>
    </row>
    <row r="12" spans="1:3" x14ac:dyDescent="0.25">
      <c r="A12" s="24">
        <v>10</v>
      </c>
      <c r="B12" s="24" t="s">
        <v>151</v>
      </c>
      <c r="C12" s="24"/>
    </row>
    <row r="13" spans="1:3" ht="27.6" x14ac:dyDescent="0.25">
      <c r="A13" s="24">
        <v>11</v>
      </c>
      <c r="B13" s="24" t="s">
        <v>186</v>
      </c>
      <c r="C13" s="24"/>
    </row>
    <row r="14" spans="1:3" x14ac:dyDescent="0.25">
      <c r="A14" s="24">
        <v>12</v>
      </c>
      <c r="B14" s="24" t="s">
        <v>177</v>
      </c>
      <c r="C14" s="24"/>
    </row>
    <row r="15" spans="1:3" x14ac:dyDescent="0.25">
      <c r="A15" s="24">
        <v>13</v>
      </c>
      <c r="B15" s="24" t="s">
        <v>207</v>
      </c>
      <c r="C15" s="24"/>
    </row>
    <row r="16" spans="1:3" x14ac:dyDescent="0.25">
      <c r="A16" s="24">
        <v>14</v>
      </c>
      <c r="B16" s="24" t="s">
        <v>4</v>
      </c>
      <c r="C16" s="24"/>
    </row>
    <row r="17" spans="1:3" x14ac:dyDescent="0.25">
      <c r="A17" s="24">
        <v>15</v>
      </c>
    </row>
    <row r="25" spans="1:3" x14ac:dyDescent="0.25">
      <c r="A25" s="22" t="s">
        <v>95</v>
      </c>
      <c r="B25" s="22">
        <v>13</v>
      </c>
      <c r="C25" s="22">
        <f>MAX($A$26:$A$38)-1</f>
        <v>12</v>
      </c>
    </row>
    <row r="26" spans="1:3" x14ac:dyDescent="0.25">
      <c r="A26" s="22">
        <v>1</v>
      </c>
      <c r="B26" s="22" t="s">
        <v>96</v>
      </c>
    </row>
    <row r="27" spans="1:3" x14ac:dyDescent="0.25">
      <c r="A27" s="22">
        <v>2</v>
      </c>
      <c r="B27" s="22" t="s">
        <v>97</v>
      </c>
    </row>
    <row r="28" spans="1:3" x14ac:dyDescent="0.25">
      <c r="A28" s="22">
        <v>3</v>
      </c>
      <c r="B28" s="22" t="s">
        <v>98</v>
      </c>
    </row>
    <row r="29" spans="1:3" x14ac:dyDescent="0.25">
      <c r="A29" s="22">
        <v>4</v>
      </c>
      <c r="B29" s="22" t="s">
        <v>99</v>
      </c>
    </row>
    <row r="30" spans="1:3" x14ac:dyDescent="0.25">
      <c r="A30" s="22">
        <v>5</v>
      </c>
      <c r="B30" s="22" t="s">
        <v>100</v>
      </c>
    </row>
    <row r="31" spans="1:3" x14ac:dyDescent="0.25">
      <c r="A31" s="22">
        <v>6</v>
      </c>
      <c r="B31" s="22" t="s">
        <v>101</v>
      </c>
    </row>
    <row r="32" spans="1:3" x14ac:dyDescent="0.25">
      <c r="A32" s="22">
        <v>7</v>
      </c>
      <c r="B32" s="22" t="s">
        <v>102</v>
      </c>
    </row>
    <row r="33" spans="1:2" x14ac:dyDescent="0.25">
      <c r="A33" s="22">
        <v>8</v>
      </c>
      <c r="B33" s="22" t="s">
        <v>104</v>
      </c>
    </row>
    <row r="34" spans="1:2" x14ac:dyDescent="0.25">
      <c r="A34" s="22">
        <v>9</v>
      </c>
      <c r="B34" s="22" t="s">
        <v>105</v>
      </c>
    </row>
    <row r="35" spans="1:2" x14ac:dyDescent="0.25">
      <c r="A35" s="22">
        <v>10</v>
      </c>
      <c r="B35" s="22" t="s">
        <v>106</v>
      </c>
    </row>
    <row r="36" spans="1:2" x14ac:dyDescent="0.25">
      <c r="A36" s="22">
        <v>11</v>
      </c>
      <c r="B36" s="22" t="s">
        <v>107</v>
      </c>
    </row>
    <row r="37" spans="1:2" x14ac:dyDescent="0.25">
      <c r="A37" s="22">
        <v>12</v>
      </c>
      <c r="B37" s="22" t="s">
        <v>103</v>
      </c>
    </row>
    <row r="38" spans="1:2" x14ac:dyDescent="0.25">
      <c r="A38" s="22">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D19"/>
  <sheetViews>
    <sheetView workbookViewId="0">
      <selection activeCell="A2" sqref="A2:G2"/>
    </sheetView>
  </sheetViews>
  <sheetFormatPr baseColWidth="10" defaultColWidth="11.44140625" defaultRowHeight="13.8" x14ac:dyDescent="0.25"/>
  <cols>
    <col min="1" max="1" width="13.109375" style="22" customWidth="1"/>
    <col min="2" max="2" width="56.44140625" style="66" customWidth="1"/>
    <col min="3" max="16384" width="11.44140625" style="22"/>
  </cols>
  <sheetData>
    <row r="1" spans="1:4" ht="14.4" thickBot="1" x14ac:dyDescent="0.3">
      <c r="A1" s="22" t="str">
        <f>Ergebnisse!A23</f>
        <v>Stärke</v>
      </c>
      <c r="B1" s="66">
        <v>17</v>
      </c>
      <c r="C1" s="22">
        <f>MAX($A$3:$A$19)-1</f>
        <v>16</v>
      </c>
    </row>
    <row r="2" spans="1:4" ht="14.4" thickTop="1" x14ac:dyDescent="0.25">
      <c r="A2" s="23" t="s">
        <v>33</v>
      </c>
      <c r="B2" s="67" t="s">
        <v>34</v>
      </c>
    </row>
    <row r="3" spans="1:4" x14ac:dyDescent="0.25">
      <c r="A3" s="24">
        <v>1</v>
      </c>
      <c r="B3" s="68" t="s">
        <v>148</v>
      </c>
      <c r="C3" s="25"/>
      <c r="D3" s="22" t="s">
        <v>147</v>
      </c>
    </row>
    <row r="4" spans="1:4" x14ac:dyDescent="0.25">
      <c r="A4" s="24">
        <v>2</v>
      </c>
      <c r="B4" s="69" t="s">
        <v>149</v>
      </c>
      <c r="C4" s="22" t="s">
        <v>37</v>
      </c>
      <c r="D4" s="22" t="s">
        <v>147</v>
      </c>
    </row>
    <row r="5" spans="1:4" x14ac:dyDescent="0.25">
      <c r="A5" s="24">
        <v>3</v>
      </c>
      <c r="B5" s="69" t="s">
        <v>89</v>
      </c>
      <c r="D5" s="22" t="s">
        <v>147</v>
      </c>
    </row>
    <row r="6" spans="1:4" x14ac:dyDescent="0.25">
      <c r="A6" s="24">
        <v>4</v>
      </c>
      <c r="B6" s="69" t="s">
        <v>91</v>
      </c>
      <c r="D6" s="22" t="s">
        <v>147</v>
      </c>
    </row>
    <row r="7" spans="1:4" ht="27.6" x14ac:dyDescent="0.25">
      <c r="A7" s="24">
        <v>5</v>
      </c>
      <c r="B7" s="69" t="s">
        <v>90</v>
      </c>
      <c r="D7" s="22" t="s">
        <v>147</v>
      </c>
    </row>
    <row r="8" spans="1:4" ht="41.4" x14ac:dyDescent="0.25">
      <c r="A8" s="24">
        <v>6</v>
      </c>
      <c r="B8" s="69" t="s">
        <v>92</v>
      </c>
      <c r="D8" s="22" t="s">
        <v>131</v>
      </c>
    </row>
    <row r="9" spans="1:4" x14ac:dyDescent="0.25">
      <c r="A9" s="24">
        <v>7</v>
      </c>
      <c r="B9" s="69" t="s">
        <v>146</v>
      </c>
      <c r="D9" s="22" t="s">
        <v>132</v>
      </c>
    </row>
    <row r="10" spans="1:4" ht="27.6" x14ac:dyDescent="0.25">
      <c r="A10" s="24">
        <v>8</v>
      </c>
      <c r="B10" s="69" t="s">
        <v>185</v>
      </c>
      <c r="D10" s="22" t="s">
        <v>147</v>
      </c>
    </row>
    <row r="11" spans="1:4" x14ac:dyDescent="0.25">
      <c r="A11" s="24">
        <v>9</v>
      </c>
      <c r="B11" s="69" t="s">
        <v>163</v>
      </c>
      <c r="D11" s="22" t="s">
        <v>162</v>
      </c>
    </row>
    <row r="12" spans="1:4" x14ac:dyDescent="0.25">
      <c r="A12" s="24">
        <v>10</v>
      </c>
      <c r="B12" s="69" t="s">
        <v>164</v>
      </c>
      <c r="D12" s="22" t="s">
        <v>132</v>
      </c>
    </row>
    <row r="13" spans="1:4" x14ac:dyDescent="0.25">
      <c r="A13" s="24">
        <v>11</v>
      </c>
      <c r="B13" s="69" t="s">
        <v>176</v>
      </c>
      <c r="D13" s="22" t="s">
        <v>132</v>
      </c>
    </row>
    <row r="14" spans="1:4" x14ac:dyDescent="0.25">
      <c r="A14" s="24">
        <v>12</v>
      </c>
      <c r="B14" s="69" t="s">
        <v>178</v>
      </c>
      <c r="D14" s="22" t="s">
        <v>147</v>
      </c>
    </row>
    <row r="15" spans="1:4" x14ac:dyDescent="0.25">
      <c r="A15" s="24">
        <v>13</v>
      </c>
      <c r="B15" s="69" t="s">
        <v>179</v>
      </c>
      <c r="D15" s="22" t="s">
        <v>147</v>
      </c>
    </row>
    <row r="16" spans="1:4" x14ac:dyDescent="0.25">
      <c r="A16" s="24">
        <v>14</v>
      </c>
      <c r="B16" s="68" t="s">
        <v>202</v>
      </c>
      <c r="C16" s="25"/>
      <c r="D16" s="22" t="s">
        <v>132</v>
      </c>
    </row>
    <row r="17" spans="1:4" x14ac:dyDescent="0.25">
      <c r="A17" s="24">
        <v>15</v>
      </c>
      <c r="B17" s="69" t="s">
        <v>203</v>
      </c>
      <c r="C17" s="22" t="s">
        <v>37</v>
      </c>
      <c r="D17" s="22" t="s">
        <v>132</v>
      </c>
    </row>
    <row r="18" spans="1:4" x14ac:dyDescent="0.25">
      <c r="A18" s="24">
        <v>16</v>
      </c>
      <c r="B18" s="70" t="s">
        <v>4</v>
      </c>
    </row>
    <row r="19" spans="1:4" x14ac:dyDescent="0.25">
      <c r="A19" s="24">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22"/>
  <sheetViews>
    <sheetView workbookViewId="0">
      <selection activeCell="A2" sqref="A2:G2"/>
    </sheetView>
  </sheetViews>
  <sheetFormatPr baseColWidth="10" defaultColWidth="11.44140625" defaultRowHeight="13.8" x14ac:dyDescent="0.25"/>
  <cols>
    <col min="1" max="1" width="13.109375" style="22" customWidth="1"/>
    <col min="2" max="2" width="55.109375" style="22" customWidth="1"/>
    <col min="3" max="16384" width="11.44140625" style="22"/>
  </cols>
  <sheetData>
    <row r="1" spans="1:3" ht="28.2" thickBot="1" x14ac:dyDescent="0.3">
      <c r="A1" s="38" t="str">
        <f>Ergebnisse!A24</f>
        <v>Rohprotein (N * 6,25)</v>
      </c>
      <c r="B1" s="26">
        <v>16</v>
      </c>
      <c r="C1" s="22">
        <f>MAX($A$3:$A$18)-1</f>
        <v>15</v>
      </c>
    </row>
    <row r="2" spans="1:3" ht="14.4" thickTop="1" x14ac:dyDescent="0.25">
      <c r="A2" s="23" t="s">
        <v>33</v>
      </c>
      <c r="B2" s="23" t="s">
        <v>34</v>
      </c>
      <c r="C2" s="22" t="s">
        <v>35</v>
      </c>
    </row>
    <row r="3" spans="1:3" x14ac:dyDescent="0.25">
      <c r="A3" s="24">
        <v>1</v>
      </c>
      <c r="B3" s="56" t="s">
        <v>125</v>
      </c>
      <c r="C3" s="25"/>
    </row>
    <row r="4" spans="1:3" x14ac:dyDescent="0.25">
      <c r="A4" s="24">
        <v>2</v>
      </c>
      <c r="B4" s="57" t="s">
        <v>126</v>
      </c>
      <c r="C4" s="22" t="s">
        <v>37</v>
      </c>
    </row>
    <row r="5" spans="1:3" x14ac:dyDescent="0.25">
      <c r="A5" s="24">
        <v>3</v>
      </c>
      <c r="B5" s="57" t="s">
        <v>180</v>
      </c>
    </row>
    <row r="6" spans="1:3" x14ac:dyDescent="0.25">
      <c r="A6" s="24">
        <v>4</v>
      </c>
      <c r="B6" s="57" t="s">
        <v>181</v>
      </c>
      <c r="C6" s="22" t="s">
        <v>37</v>
      </c>
    </row>
    <row r="7" spans="1:3" x14ac:dyDescent="0.25">
      <c r="A7" s="24">
        <v>5</v>
      </c>
      <c r="B7" s="57" t="s">
        <v>127</v>
      </c>
    </row>
    <row r="8" spans="1:3" x14ac:dyDescent="0.25">
      <c r="A8" s="24">
        <v>6</v>
      </c>
      <c r="B8" s="57" t="s">
        <v>128</v>
      </c>
      <c r="C8" s="22" t="s">
        <v>37</v>
      </c>
    </row>
    <row r="9" spans="1:3" x14ac:dyDescent="0.25">
      <c r="A9" s="24">
        <v>7</v>
      </c>
      <c r="B9" s="57" t="s">
        <v>129</v>
      </c>
    </row>
    <row r="10" spans="1:3" x14ac:dyDescent="0.25">
      <c r="A10" s="24">
        <v>8</v>
      </c>
      <c r="B10" s="57" t="s">
        <v>130</v>
      </c>
      <c r="C10" s="22" t="s">
        <v>37</v>
      </c>
    </row>
    <row r="11" spans="1:3" x14ac:dyDescent="0.25">
      <c r="A11" s="24">
        <v>9</v>
      </c>
      <c r="B11" s="57" t="s">
        <v>93</v>
      </c>
    </row>
    <row r="12" spans="1:3" x14ac:dyDescent="0.25">
      <c r="A12" s="24">
        <v>10</v>
      </c>
      <c r="B12" s="57" t="s">
        <v>94</v>
      </c>
    </row>
    <row r="13" spans="1:3" ht="27.6" x14ac:dyDescent="0.25">
      <c r="A13" s="24">
        <v>11</v>
      </c>
      <c r="B13" s="57" t="s">
        <v>152</v>
      </c>
    </row>
    <row r="14" spans="1:3" x14ac:dyDescent="0.25">
      <c r="A14" s="24">
        <v>12</v>
      </c>
      <c r="B14" s="57" t="s">
        <v>161</v>
      </c>
    </row>
    <row r="15" spans="1:3" x14ac:dyDescent="0.25">
      <c r="A15" s="24">
        <v>13</v>
      </c>
      <c r="B15" s="57" t="s">
        <v>166</v>
      </c>
    </row>
    <row r="16" spans="1:3" x14ac:dyDescent="0.25">
      <c r="A16" s="24">
        <v>14</v>
      </c>
      <c r="B16" s="57" t="s">
        <v>175</v>
      </c>
    </row>
    <row r="17" spans="1:2" x14ac:dyDescent="0.25">
      <c r="A17" s="24">
        <v>15</v>
      </c>
      <c r="B17" s="24" t="s">
        <v>4</v>
      </c>
    </row>
    <row r="18" spans="1:2" x14ac:dyDescent="0.25">
      <c r="A18" s="24">
        <v>16</v>
      </c>
    </row>
    <row r="22" spans="1:2" x14ac:dyDescent="0.25">
      <c r="B22" s="6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8"/>
  <sheetViews>
    <sheetView workbookViewId="0">
      <selection activeCell="A2" sqref="A2:G2"/>
    </sheetView>
  </sheetViews>
  <sheetFormatPr baseColWidth="10" defaultColWidth="11.44140625" defaultRowHeight="13.8" x14ac:dyDescent="0.25"/>
  <cols>
    <col min="1" max="1" width="15" style="22" customWidth="1"/>
    <col min="2" max="2" width="55.109375" style="22" customWidth="1"/>
    <col min="3" max="16384" width="11.44140625" style="22"/>
  </cols>
  <sheetData>
    <row r="1" spans="1:4" ht="28.2" thickBot="1" x14ac:dyDescent="0.3">
      <c r="A1" s="27" t="str">
        <f>Ergebnisse!A25</f>
        <v>Feuchtklebergehalt</v>
      </c>
      <c r="B1" s="26">
        <v>6</v>
      </c>
      <c r="C1" s="22">
        <f>MAX($A$3:$A$8)-1</f>
        <v>5</v>
      </c>
    </row>
    <row r="2" spans="1:4" ht="14.4" thickTop="1" x14ac:dyDescent="0.25">
      <c r="A2" s="23" t="s">
        <v>33</v>
      </c>
      <c r="B2" s="23" t="s">
        <v>34</v>
      </c>
      <c r="C2" s="22" t="s">
        <v>35</v>
      </c>
    </row>
    <row r="3" spans="1:4" x14ac:dyDescent="0.25">
      <c r="A3" s="57">
        <v>1</v>
      </c>
      <c r="B3" s="58" t="s">
        <v>75</v>
      </c>
      <c r="C3" s="57"/>
    </row>
    <row r="4" spans="1:4" x14ac:dyDescent="0.25">
      <c r="A4" s="57">
        <v>2</v>
      </c>
      <c r="B4" s="58" t="s">
        <v>76</v>
      </c>
      <c r="C4" s="57" t="s">
        <v>37</v>
      </c>
      <c r="D4" s="59"/>
    </row>
    <row r="5" spans="1:4" x14ac:dyDescent="0.25">
      <c r="A5" s="57">
        <v>3</v>
      </c>
      <c r="B5" s="24" t="s">
        <v>78</v>
      </c>
      <c r="C5" s="57"/>
      <c r="D5" s="59"/>
    </row>
    <row r="6" spans="1:4" x14ac:dyDescent="0.25">
      <c r="A6" s="57">
        <v>4</v>
      </c>
      <c r="B6" s="58" t="s">
        <v>77</v>
      </c>
      <c r="C6" s="57" t="s">
        <v>37</v>
      </c>
      <c r="D6" s="59"/>
    </row>
    <row r="7" spans="1:4" x14ac:dyDescent="0.25">
      <c r="A7" s="57">
        <v>5</v>
      </c>
      <c r="B7" s="24" t="s">
        <v>4</v>
      </c>
      <c r="C7" s="24"/>
      <c r="D7" s="38"/>
    </row>
    <row r="8" spans="1:4" x14ac:dyDescent="0.25">
      <c r="A8" s="57">
        <v>6</v>
      </c>
      <c r="B8" s="2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D6"/>
  <sheetViews>
    <sheetView workbookViewId="0">
      <selection activeCell="A2" sqref="A2:G2"/>
    </sheetView>
  </sheetViews>
  <sheetFormatPr baseColWidth="10" defaultColWidth="11.44140625" defaultRowHeight="13.8" x14ac:dyDescent="0.25"/>
  <cols>
    <col min="1" max="1" width="15" style="22" customWidth="1"/>
    <col min="2" max="2" width="55.109375" style="22" customWidth="1"/>
    <col min="3" max="16384" width="11.44140625" style="22"/>
  </cols>
  <sheetData>
    <row r="1" spans="1:4" ht="28.2" thickBot="1" x14ac:dyDescent="0.3">
      <c r="A1" s="27" t="str">
        <f>Ergebnisse!A25</f>
        <v>Feuchtklebergehalt</v>
      </c>
      <c r="B1" s="26">
        <v>4</v>
      </c>
      <c r="C1" s="22">
        <f>MAX($A$3:$A$6)-1</f>
        <v>3</v>
      </c>
    </row>
    <row r="2" spans="1:4" ht="14.4" thickTop="1" x14ac:dyDescent="0.25">
      <c r="A2" s="23" t="s">
        <v>33</v>
      </c>
      <c r="B2" s="23" t="s">
        <v>34</v>
      </c>
      <c r="C2" s="22" t="s">
        <v>35</v>
      </c>
    </row>
    <row r="3" spans="1:4" x14ac:dyDescent="0.25">
      <c r="A3" s="57">
        <v>1</v>
      </c>
      <c r="B3" s="58" t="s">
        <v>168</v>
      </c>
      <c r="C3" s="57"/>
    </row>
    <row r="4" spans="1:4" x14ac:dyDescent="0.25">
      <c r="A4" s="57">
        <v>2</v>
      </c>
      <c r="B4" s="58" t="s">
        <v>169</v>
      </c>
      <c r="C4" s="57" t="s">
        <v>37</v>
      </c>
      <c r="D4" s="59"/>
    </row>
    <row r="5" spans="1:4" x14ac:dyDescent="0.25">
      <c r="A5" s="57">
        <v>3</v>
      </c>
      <c r="B5" s="24" t="s">
        <v>4</v>
      </c>
      <c r="C5" s="24"/>
      <c r="D5" s="38"/>
    </row>
    <row r="6" spans="1:4" x14ac:dyDescent="0.25">
      <c r="A6" s="57">
        <v>4</v>
      </c>
      <c r="B6" s="2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3"/>
  <dimension ref="A1:C7"/>
  <sheetViews>
    <sheetView workbookViewId="0">
      <selection activeCell="A2" sqref="A2:G2"/>
    </sheetView>
  </sheetViews>
  <sheetFormatPr baseColWidth="10" defaultColWidth="11.44140625" defaultRowHeight="13.8" x14ac:dyDescent="0.25"/>
  <cols>
    <col min="1" max="1" width="13.109375" style="22" customWidth="1"/>
    <col min="2" max="2" width="56.6640625" style="22" customWidth="1"/>
    <col min="3" max="16384" width="11.44140625" style="22"/>
  </cols>
  <sheetData>
    <row r="1" spans="1:3" ht="14.4" thickBot="1" x14ac:dyDescent="0.3">
      <c r="A1" s="27" t="str">
        <f>Ergebnisse!A27</f>
        <v>Fallzahl</v>
      </c>
      <c r="B1" s="26">
        <v>5</v>
      </c>
      <c r="C1" s="22">
        <f>MAX($A$3:$A$7)-1</f>
        <v>4</v>
      </c>
    </row>
    <row r="2" spans="1:3" ht="14.4" thickTop="1" x14ac:dyDescent="0.25">
      <c r="A2" s="23" t="s">
        <v>33</v>
      </c>
      <c r="B2" s="23" t="s">
        <v>34</v>
      </c>
      <c r="C2" s="22" t="s">
        <v>35</v>
      </c>
    </row>
    <row r="3" spans="1:3" x14ac:dyDescent="0.25">
      <c r="A3" s="57">
        <v>1</v>
      </c>
      <c r="B3" s="58" t="s">
        <v>154</v>
      </c>
      <c r="C3" s="57"/>
    </row>
    <row r="4" spans="1:3" x14ac:dyDescent="0.25">
      <c r="A4" s="57">
        <v>2</v>
      </c>
      <c r="B4" s="58" t="s">
        <v>155</v>
      </c>
      <c r="C4" s="57" t="s">
        <v>37</v>
      </c>
    </row>
    <row r="5" spans="1:3" x14ac:dyDescent="0.25">
      <c r="A5" s="57">
        <v>3</v>
      </c>
      <c r="B5" s="58" t="s">
        <v>153</v>
      </c>
      <c r="C5" s="57"/>
    </row>
    <row r="6" spans="1:3" x14ac:dyDescent="0.25">
      <c r="A6" s="57">
        <v>4</v>
      </c>
      <c r="B6" s="24" t="s">
        <v>4</v>
      </c>
      <c r="C6" s="24"/>
    </row>
    <row r="7" spans="1:3" x14ac:dyDescent="0.25">
      <c r="A7" s="57">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A2" sqref="A2:G2"/>
    </sheetView>
  </sheetViews>
  <sheetFormatPr baseColWidth="10" defaultRowHeight="13.8"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4140625" defaultRowHeight="13.8" x14ac:dyDescent="0.25"/>
  <cols>
    <col min="1" max="16384" width="11.44140625" style="74"/>
  </cols>
  <sheetData/>
  <sheetProtection algorithmName="SHA-512" hashValue="8IsNIFsuzqv9Uig6eoxpnWiL+pVNmFiCBxIyHmhSGKFRL802zcVa/NSrqnkDGnVsrPwyGUAuDqAZe1BfBKy10Q==" saltValue="MCjvVSGNYaDK1G5wi7Zzr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99" t="s">
        <v>53</v>
      </c>
      <c r="B1" s="99"/>
      <c r="C1" s="99"/>
    </row>
    <row r="2" spans="1:5" ht="54" customHeight="1" x14ac:dyDescent="0.3">
      <c r="A2" s="98" t="s">
        <v>108</v>
      </c>
      <c r="B2" s="98"/>
      <c r="C2" s="98"/>
    </row>
    <row r="3" spans="1:5" ht="98.4" customHeight="1" x14ac:dyDescent="0.3">
      <c r="A3" s="93" t="s">
        <v>39</v>
      </c>
      <c r="B3" s="93"/>
      <c r="C3" s="93"/>
    </row>
    <row r="4" spans="1:5" ht="39.9" customHeight="1" x14ac:dyDescent="0.3">
      <c r="A4" s="102" t="s">
        <v>54</v>
      </c>
      <c r="B4" s="102"/>
      <c r="C4" s="102"/>
    </row>
    <row r="5" spans="1:5" ht="96.75" customHeight="1" x14ac:dyDescent="0.3">
      <c r="A5" s="100" t="s">
        <v>133</v>
      </c>
      <c r="B5" s="94"/>
      <c r="C5" s="94"/>
    </row>
    <row r="6" spans="1:5" ht="96.75" customHeight="1" x14ac:dyDescent="0.3">
      <c r="A6" s="100" t="s">
        <v>134</v>
      </c>
      <c r="B6" s="93"/>
      <c r="C6" s="93"/>
    </row>
    <row r="7" spans="1:5" ht="117.75" customHeight="1" x14ac:dyDescent="0.3">
      <c r="A7" s="98" t="s">
        <v>109</v>
      </c>
      <c r="B7" s="101"/>
      <c r="C7" s="101"/>
      <c r="E7" s="60"/>
    </row>
    <row r="8" spans="1:5" ht="66.75" customHeight="1" x14ac:dyDescent="0.3">
      <c r="A8" s="95" t="s">
        <v>20</v>
      </c>
      <c r="B8" s="96"/>
      <c r="C8" s="97"/>
      <c r="E8" s="60"/>
    </row>
    <row r="9" spans="1:5" ht="31.2" x14ac:dyDescent="0.3">
      <c r="A9" s="6" t="s">
        <v>38</v>
      </c>
      <c r="B9" s="6" t="s">
        <v>55</v>
      </c>
      <c r="C9" s="8"/>
    </row>
    <row r="10" spans="1:5" x14ac:dyDescent="0.3">
      <c r="A10" s="7">
        <v>1379</v>
      </c>
      <c r="B10" s="7">
        <v>1380</v>
      </c>
    </row>
    <row r="11" spans="1:5" x14ac:dyDescent="0.3">
      <c r="A11" s="7">
        <v>179.34</v>
      </c>
      <c r="B11" s="7">
        <v>179</v>
      </c>
    </row>
    <row r="12" spans="1:5" x14ac:dyDescent="0.3">
      <c r="A12" s="7">
        <v>80.12</v>
      </c>
      <c r="B12" s="7">
        <v>80.099999999999994</v>
      </c>
    </row>
    <row r="13" spans="1:5" x14ac:dyDescent="0.3">
      <c r="A13" s="7">
        <v>7.8</v>
      </c>
      <c r="B13" s="51">
        <v>7.8</v>
      </c>
    </row>
    <row r="14" spans="1:5" ht="24" hidden="1" customHeight="1" x14ac:dyDescent="0.3">
      <c r="A14" s="93"/>
      <c r="B14" s="94"/>
      <c r="C14" s="94"/>
    </row>
    <row r="15" spans="1:5" ht="126" customHeight="1" x14ac:dyDescent="0.3">
      <c r="A15" s="98" t="s">
        <v>110</v>
      </c>
      <c r="B15" s="98"/>
      <c r="C15" s="98"/>
    </row>
    <row r="16" spans="1:5" ht="84.15" customHeight="1" x14ac:dyDescent="0.3">
      <c r="A16" s="98" t="s">
        <v>111</v>
      </c>
      <c r="B16" s="98"/>
      <c r="C16" s="98"/>
    </row>
    <row r="17" spans="1:3" ht="50.1" customHeight="1" x14ac:dyDescent="0.3">
      <c r="A17" s="93" t="s">
        <v>112</v>
      </c>
      <c r="B17" s="94"/>
      <c r="C17" s="94"/>
    </row>
    <row r="18" spans="1:3" ht="80.400000000000006" customHeight="1" x14ac:dyDescent="0.3">
      <c r="A18" s="93" t="s">
        <v>19</v>
      </c>
      <c r="B18" s="94"/>
      <c r="C18" s="94"/>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9</v>
      </c>
      <c r="B1" s="3"/>
      <c r="C1" s="3"/>
      <c r="D1" s="3"/>
    </row>
    <row r="2" spans="1:4" ht="72" customHeight="1" x14ac:dyDescent="0.3">
      <c r="A2" s="104" t="s">
        <v>24</v>
      </c>
      <c r="B2" s="103"/>
      <c r="C2" s="103"/>
    </row>
    <row r="3" spans="1:4" ht="59.25" customHeight="1" x14ac:dyDescent="0.3">
      <c r="A3" s="104" t="s">
        <v>25</v>
      </c>
      <c r="B3" s="103"/>
      <c r="C3" s="103"/>
    </row>
    <row r="4" spans="1:4" ht="108" customHeight="1" x14ac:dyDescent="0.3">
      <c r="A4" s="104" t="s">
        <v>26</v>
      </c>
      <c r="B4" s="103"/>
      <c r="C4" s="103"/>
    </row>
    <row r="5" spans="1:4" ht="154.5" customHeight="1" x14ac:dyDescent="0.3">
      <c r="A5" s="104" t="s">
        <v>27</v>
      </c>
      <c r="B5" s="104"/>
      <c r="C5" s="104"/>
    </row>
    <row r="6" spans="1:4" ht="141.75" customHeight="1" x14ac:dyDescent="0.3">
      <c r="A6" s="104" t="s">
        <v>28</v>
      </c>
      <c r="B6" s="104"/>
      <c r="C6" s="104"/>
    </row>
    <row r="7" spans="1:4" ht="195" customHeight="1" x14ac:dyDescent="0.3">
      <c r="A7" s="104" t="s">
        <v>29</v>
      </c>
      <c r="B7" s="103"/>
      <c r="C7" s="103"/>
    </row>
    <row r="8" spans="1:4" ht="79.5" customHeight="1" x14ac:dyDescent="0.3">
      <c r="A8" s="104" t="s">
        <v>56</v>
      </c>
      <c r="B8" s="103"/>
      <c r="C8" s="103"/>
    </row>
    <row r="9" spans="1:4" x14ac:dyDescent="0.3">
      <c r="A9" s="103"/>
      <c r="B9" s="103"/>
      <c r="C9" s="103"/>
    </row>
    <row r="10" spans="1:4" x14ac:dyDescent="0.3">
      <c r="A10" s="103"/>
      <c r="B10" s="103"/>
      <c r="C10" s="103"/>
    </row>
    <row r="11" spans="1:4" x14ac:dyDescent="0.3">
      <c r="A11" s="103"/>
      <c r="B11" s="103"/>
      <c r="C11" s="103"/>
    </row>
    <row r="12" spans="1:4" x14ac:dyDescent="0.3">
      <c r="A12" s="103"/>
      <c r="B12" s="103"/>
      <c r="C12" s="103"/>
    </row>
    <row r="13" spans="1:4" x14ac:dyDescent="0.3">
      <c r="A13" s="103"/>
      <c r="B13" s="103"/>
      <c r="C13" s="103"/>
    </row>
    <row r="14" spans="1:4" x14ac:dyDescent="0.3">
      <c r="A14" s="103"/>
      <c r="B14" s="103"/>
      <c r="C14" s="103"/>
    </row>
    <row r="15" spans="1:4" x14ac:dyDescent="0.3">
      <c r="A15" s="103"/>
      <c r="B15" s="103"/>
      <c r="C15" s="103"/>
    </row>
    <row r="16" spans="1:4" x14ac:dyDescent="0.3">
      <c r="A16" s="103"/>
      <c r="B16" s="103"/>
      <c r="C16" s="103"/>
    </row>
  </sheetData>
  <sheetProtection password="CAA1" sheet="1" objects="1" scenarios="1"/>
  <mergeCells count="15">
    <mergeCell ref="A2:C2"/>
    <mergeCell ref="A4:C4"/>
    <mergeCell ref="A7:C7"/>
    <mergeCell ref="A8:C8"/>
    <mergeCell ref="A3:C3"/>
    <mergeCell ref="A5:C5"/>
    <mergeCell ref="A6:C6"/>
    <mergeCell ref="A13:C13"/>
    <mergeCell ref="A14:C14"/>
    <mergeCell ref="A15:C15"/>
    <mergeCell ref="A16:C16"/>
    <mergeCell ref="A9:C9"/>
    <mergeCell ref="A10:C10"/>
    <mergeCell ref="A11:C11"/>
    <mergeCell ref="A12:C12"/>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52" customWidth="1"/>
    <col min="4" max="16384" width="11.44140625" style="52"/>
  </cols>
  <sheetData>
    <row r="1" spans="1:3" ht="15.6" x14ac:dyDescent="0.3">
      <c r="A1" s="87" t="s">
        <v>113</v>
      </c>
      <c r="B1" s="87"/>
      <c r="C1" s="87"/>
    </row>
    <row r="2" spans="1:3" ht="79.5" customHeight="1" x14ac:dyDescent="0.25">
      <c r="A2" s="89" t="s">
        <v>117</v>
      </c>
      <c r="B2" s="90"/>
      <c r="C2" s="90"/>
    </row>
    <row r="3" spans="1:3" ht="66.150000000000006" customHeight="1" x14ac:dyDescent="0.25">
      <c r="A3" s="89" t="s">
        <v>135</v>
      </c>
      <c r="B3" s="90"/>
      <c r="C3" s="90"/>
    </row>
    <row r="4" spans="1:3" ht="60.75" customHeight="1" x14ac:dyDescent="0.25">
      <c r="A4" s="89" t="s">
        <v>114</v>
      </c>
      <c r="B4" s="90"/>
      <c r="C4" s="90"/>
    </row>
    <row r="5" spans="1:3" ht="50.1" customHeight="1" x14ac:dyDescent="0.25">
      <c r="A5" s="89" t="s">
        <v>136</v>
      </c>
      <c r="B5" s="89"/>
      <c r="C5" s="89"/>
    </row>
    <row r="6" spans="1:3" ht="80.099999999999994" customHeight="1" x14ac:dyDescent="0.25">
      <c r="A6" s="89" t="s">
        <v>137</v>
      </c>
      <c r="B6" s="90"/>
      <c r="C6" s="90"/>
    </row>
    <row r="7" spans="1:3" ht="65.099999999999994" customHeight="1" x14ac:dyDescent="0.25">
      <c r="A7" s="89" t="s">
        <v>140</v>
      </c>
      <c r="B7" s="90"/>
      <c r="C7" s="90"/>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78" customWidth="1"/>
    <col min="9" max="16384" width="11.44140625" style="78"/>
  </cols>
  <sheetData>
    <row r="1" spans="1:8" ht="20.100000000000001" customHeight="1" x14ac:dyDescent="0.3">
      <c r="A1" s="107" t="s">
        <v>188</v>
      </c>
      <c r="B1" s="107"/>
      <c r="C1" s="107"/>
      <c r="D1" s="107"/>
      <c r="E1" s="107"/>
      <c r="F1" s="107"/>
      <c r="G1" s="107"/>
      <c r="H1" s="107"/>
    </row>
    <row r="2" spans="1:8" ht="40.200000000000003" customHeight="1" x14ac:dyDescent="0.25">
      <c r="A2" s="105" t="s">
        <v>204</v>
      </c>
      <c r="B2" s="106"/>
      <c r="C2" s="106"/>
      <c r="D2" s="106"/>
      <c r="E2" s="106"/>
      <c r="F2" s="106"/>
      <c r="G2" s="106"/>
      <c r="H2" s="106"/>
    </row>
    <row r="3" spans="1:8" ht="34.950000000000003" customHeight="1" x14ac:dyDescent="0.25">
      <c r="A3" s="105" t="s">
        <v>189</v>
      </c>
      <c r="B3" s="106"/>
      <c r="C3" s="106"/>
      <c r="D3" s="106"/>
      <c r="E3" s="106"/>
      <c r="F3" s="106"/>
      <c r="G3" s="106"/>
      <c r="H3" s="106"/>
    </row>
    <row r="4" spans="1:8" ht="70.2" customHeight="1" x14ac:dyDescent="0.25">
      <c r="A4" s="105" t="s">
        <v>190</v>
      </c>
      <c r="B4" s="106"/>
      <c r="C4" s="106"/>
      <c r="D4" s="106"/>
      <c r="E4" s="106"/>
      <c r="F4" s="106"/>
      <c r="G4" s="106"/>
      <c r="H4" s="106"/>
    </row>
    <row r="5" spans="1:8" ht="52.95" customHeight="1" x14ac:dyDescent="0.25">
      <c r="A5" s="105" t="s">
        <v>191</v>
      </c>
      <c r="B5" s="106"/>
      <c r="C5" s="106"/>
      <c r="D5" s="106"/>
      <c r="E5" s="106"/>
      <c r="F5" s="106"/>
      <c r="G5" s="106"/>
      <c r="H5" s="106"/>
    </row>
    <row r="6" spans="1:8" ht="34.950000000000003" customHeight="1" x14ac:dyDescent="0.25">
      <c r="A6" s="105" t="s">
        <v>192</v>
      </c>
      <c r="B6" s="106"/>
      <c r="C6" s="106"/>
      <c r="D6" s="106"/>
      <c r="E6" s="106"/>
      <c r="F6" s="106"/>
      <c r="G6" s="106"/>
      <c r="H6" s="106"/>
    </row>
    <row r="7" spans="1:8" ht="88.2" customHeight="1" x14ac:dyDescent="0.25">
      <c r="A7" s="105" t="s">
        <v>205</v>
      </c>
      <c r="B7" s="106"/>
      <c r="C7" s="106"/>
      <c r="D7" s="106"/>
      <c r="E7" s="106"/>
      <c r="F7" s="106"/>
      <c r="G7" s="106"/>
      <c r="H7" s="106"/>
    </row>
    <row r="8" spans="1:8" ht="88.2" customHeight="1" x14ac:dyDescent="0.25">
      <c r="A8" s="105" t="s">
        <v>193</v>
      </c>
      <c r="B8" s="106"/>
      <c r="C8" s="106"/>
      <c r="D8" s="106"/>
      <c r="E8" s="106"/>
      <c r="F8" s="106"/>
      <c r="G8" s="106"/>
      <c r="H8" s="106"/>
    </row>
    <row r="9" spans="1:8" ht="70.2" customHeight="1" x14ac:dyDescent="0.25">
      <c r="A9" s="105" t="s">
        <v>194</v>
      </c>
      <c r="B9" s="106"/>
      <c r="C9" s="106"/>
      <c r="D9" s="106"/>
      <c r="E9" s="106"/>
      <c r="F9" s="106"/>
      <c r="G9" s="106"/>
      <c r="H9" s="106"/>
    </row>
    <row r="10" spans="1:8" ht="52.95" customHeight="1" x14ac:dyDescent="0.25">
      <c r="A10" s="105" t="s">
        <v>195</v>
      </c>
      <c r="B10" s="106"/>
      <c r="C10" s="106"/>
      <c r="D10" s="106"/>
      <c r="E10" s="106"/>
      <c r="F10" s="106"/>
      <c r="G10" s="106"/>
      <c r="H10" s="106"/>
    </row>
    <row r="11" spans="1:8" ht="70.2" customHeight="1" x14ac:dyDescent="0.25">
      <c r="A11" s="105" t="s">
        <v>196</v>
      </c>
      <c r="B11" s="106"/>
      <c r="C11" s="106"/>
      <c r="D11" s="106"/>
      <c r="E11" s="106"/>
      <c r="F11" s="106"/>
      <c r="G11" s="106"/>
      <c r="H11" s="106"/>
    </row>
    <row r="12" spans="1:8" ht="34.950000000000003" customHeight="1" x14ac:dyDescent="0.25">
      <c r="A12" s="105" t="s">
        <v>197</v>
      </c>
      <c r="B12" s="106"/>
      <c r="C12" s="106"/>
      <c r="D12" s="106"/>
      <c r="E12" s="106"/>
      <c r="F12" s="106"/>
      <c r="G12" s="106"/>
      <c r="H12" s="106"/>
    </row>
    <row r="13" spans="1:8" ht="97.2" customHeight="1" x14ac:dyDescent="0.25">
      <c r="A13" s="105" t="s">
        <v>198</v>
      </c>
      <c r="B13" s="106"/>
      <c r="C13" s="106"/>
      <c r="D13" s="106"/>
      <c r="E13" s="106"/>
      <c r="F13" s="106"/>
      <c r="G13" s="106"/>
      <c r="H13" s="106"/>
    </row>
    <row r="14" spans="1:8" ht="97.2" customHeight="1" x14ac:dyDescent="0.25">
      <c r="A14" s="105" t="s">
        <v>199</v>
      </c>
      <c r="B14" s="106"/>
      <c r="C14" s="106"/>
      <c r="D14" s="106"/>
      <c r="E14" s="106"/>
      <c r="F14" s="106"/>
      <c r="G14" s="106"/>
      <c r="H14" s="106"/>
    </row>
    <row r="15" spans="1:8" ht="20.100000000000001" customHeight="1" x14ac:dyDescent="0.25">
      <c r="A15" s="105" t="s">
        <v>200</v>
      </c>
      <c r="B15" s="106"/>
      <c r="C15" s="106"/>
      <c r="D15" s="106"/>
      <c r="E15" s="106"/>
      <c r="F15" s="106"/>
      <c r="G15" s="106"/>
      <c r="H15" s="106"/>
    </row>
    <row r="16" spans="1:8" x14ac:dyDescent="0.25">
      <c r="A16" s="105"/>
      <c r="B16" s="106"/>
      <c r="C16" s="106"/>
      <c r="D16" s="106"/>
      <c r="E16" s="106"/>
      <c r="F16" s="106"/>
      <c r="G16" s="106"/>
      <c r="H16" s="106"/>
    </row>
    <row r="17" spans="1:8" x14ac:dyDescent="0.25">
      <c r="A17" s="105"/>
      <c r="B17" s="106"/>
      <c r="C17" s="106"/>
      <c r="D17" s="106"/>
      <c r="E17" s="106"/>
      <c r="F17" s="106"/>
      <c r="G17" s="106"/>
      <c r="H17" s="106"/>
    </row>
    <row r="18" spans="1:8" x14ac:dyDescent="0.25">
      <c r="A18" s="105"/>
      <c r="B18" s="106"/>
      <c r="C18" s="106"/>
      <c r="D18" s="106"/>
      <c r="E18" s="106"/>
      <c r="F18" s="106"/>
      <c r="G18" s="106"/>
      <c r="H18" s="106"/>
    </row>
    <row r="19" spans="1:8" x14ac:dyDescent="0.25">
      <c r="A19" s="105"/>
      <c r="B19" s="106"/>
      <c r="C19" s="106"/>
      <c r="D19" s="106"/>
      <c r="E19" s="106"/>
      <c r="F19" s="106"/>
      <c r="G19" s="106"/>
      <c r="H19" s="106"/>
    </row>
    <row r="20" spans="1:8" x14ac:dyDescent="0.25">
      <c r="A20" s="105"/>
      <c r="B20" s="106"/>
      <c r="C20" s="106"/>
      <c r="D20" s="106"/>
      <c r="E20" s="106"/>
      <c r="F20" s="106"/>
      <c r="G20" s="106"/>
      <c r="H20" s="106"/>
    </row>
  </sheetData>
  <sheetProtection algorithmName="SHA-512" hashValue="oPWF76c3E3aM9uPZTJBhnVFAYggPxJVF6R1lfTxo4AbYYF76v+JRi3kEe4/RIsk0+ZEgKcpKIQx2MttyjKlRsA==" saltValue="Xu8FRwsAtKRwTQlvqwWjxQ==" spinCount="100000" sheet="1" objects="1" scenarios="1"/>
  <mergeCells count="20">
    <mergeCell ref="A1:H1"/>
    <mergeCell ref="A2:H2"/>
    <mergeCell ref="A3:H3"/>
    <mergeCell ref="A4:H4"/>
    <mergeCell ref="A5:H5"/>
    <mergeCell ref="A6:H6"/>
    <mergeCell ref="A7:H7"/>
    <mergeCell ref="A8:H8"/>
    <mergeCell ref="A9:H9"/>
    <mergeCell ref="A10:H10"/>
    <mergeCell ref="A11:H11"/>
    <mergeCell ref="A12:H12"/>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7" bestFit="1" customWidth="1"/>
    <col min="2" max="2" width="39" style="47" customWidth="1"/>
    <col min="3" max="16384" width="11.44140625" style="47"/>
  </cols>
  <sheetData>
    <row r="1" spans="1:7" ht="20.100000000000001" customHeight="1" x14ac:dyDescent="0.25">
      <c r="A1" s="46" t="s">
        <v>46</v>
      </c>
      <c r="C1" s="48" t="s">
        <v>47</v>
      </c>
    </row>
    <row r="2" spans="1:7" ht="20.100000000000001" customHeight="1" x14ac:dyDescent="0.25">
      <c r="A2" s="47" t="s">
        <v>48</v>
      </c>
      <c r="B2" s="49"/>
      <c r="C2" s="47" t="s">
        <v>48</v>
      </c>
    </row>
    <row r="3" spans="1:7" ht="20.100000000000001" customHeight="1" x14ac:dyDescent="0.25">
      <c r="A3" s="47" t="s">
        <v>49</v>
      </c>
      <c r="B3" s="75"/>
      <c r="C3" s="47" t="s">
        <v>50</v>
      </c>
    </row>
    <row r="4" spans="1:7" ht="20.100000000000001" customHeight="1" x14ac:dyDescent="0.25">
      <c r="A4" s="47" t="s">
        <v>51</v>
      </c>
      <c r="B4" s="49"/>
      <c r="C4" s="47" t="s">
        <v>52</v>
      </c>
    </row>
    <row r="5" spans="1:7" ht="20.100000000000001" customHeight="1" x14ac:dyDescent="0.25"/>
    <row r="6" spans="1:7" ht="45" customHeight="1" x14ac:dyDescent="0.25">
      <c r="A6" s="111" t="s">
        <v>209</v>
      </c>
      <c r="B6" s="112"/>
      <c r="C6" s="112"/>
      <c r="D6" s="112"/>
      <c r="E6" s="112"/>
      <c r="F6" s="112"/>
      <c r="G6" s="112"/>
    </row>
    <row r="7" spans="1:7" ht="15" customHeight="1" x14ac:dyDescent="0.25">
      <c r="A7" s="79"/>
      <c r="B7" s="79"/>
      <c r="C7" s="79"/>
      <c r="D7" s="79"/>
      <c r="E7" s="79"/>
      <c r="F7" s="79"/>
      <c r="G7" s="79"/>
    </row>
    <row r="8" spans="1:7" ht="45" customHeight="1" x14ac:dyDescent="0.25">
      <c r="A8" s="111" t="s">
        <v>210</v>
      </c>
      <c r="B8" s="112"/>
      <c r="C8" s="112"/>
      <c r="D8" s="112"/>
      <c r="E8" s="112"/>
      <c r="F8" s="112"/>
      <c r="G8" s="112"/>
    </row>
    <row r="9" spans="1:7" ht="20.100000000000001" customHeight="1" x14ac:dyDescent="0.25">
      <c r="A9" s="80"/>
      <c r="B9" s="80"/>
      <c r="C9" s="80"/>
      <c r="D9" s="80"/>
      <c r="E9" s="80"/>
      <c r="F9" s="80"/>
      <c r="G9" s="80"/>
    </row>
    <row r="10" spans="1:7" ht="45" customHeight="1" x14ac:dyDescent="0.25">
      <c r="A10" s="108" t="s">
        <v>211</v>
      </c>
      <c r="B10" s="108"/>
      <c r="C10" s="108"/>
      <c r="D10" s="108"/>
      <c r="E10" s="108"/>
      <c r="F10" s="108"/>
      <c r="G10" s="108"/>
    </row>
    <row r="11" spans="1:7" ht="45" customHeight="1" x14ac:dyDescent="0.25">
      <c r="A11" s="108" t="s">
        <v>212</v>
      </c>
      <c r="B11" s="109"/>
      <c r="C11" s="109"/>
      <c r="D11" s="109"/>
      <c r="E11" s="109"/>
      <c r="F11" s="109"/>
      <c r="G11" s="109"/>
    </row>
    <row r="12" spans="1:7" ht="45" customHeight="1" x14ac:dyDescent="0.25">
      <c r="A12" s="108" t="s">
        <v>171</v>
      </c>
      <c r="B12" s="108"/>
      <c r="C12" s="109" t="s">
        <v>172</v>
      </c>
      <c r="D12" s="109"/>
      <c r="E12" s="109"/>
      <c r="F12" s="109"/>
      <c r="G12" s="81"/>
    </row>
    <row r="13" spans="1:7" ht="45" customHeight="1" x14ac:dyDescent="0.25">
      <c r="A13" s="72"/>
      <c r="B13" s="72"/>
      <c r="C13" s="73"/>
      <c r="D13" s="73"/>
      <c r="E13" s="73"/>
      <c r="F13" s="73"/>
      <c r="G13" s="73"/>
    </row>
    <row r="15" spans="1:7" x14ac:dyDescent="0.25">
      <c r="A15" s="47" t="s">
        <v>118</v>
      </c>
      <c r="B15" s="75"/>
      <c r="C15" s="110" t="s">
        <v>138</v>
      </c>
      <c r="D15" s="110"/>
      <c r="E15" s="110"/>
    </row>
    <row r="16" spans="1:7" x14ac:dyDescent="0.25">
      <c r="A16" s="47" t="s">
        <v>119</v>
      </c>
      <c r="B16" s="50" t="str">
        <f>IF(ISBLANK(B15),"",IF(B3=B15,"Kontrolle erfolgreich - check ok","FEHLER - ERROR"))</f>
        <v/>
      </c>
      <c r="C16" s="47" t="s">
        <v>139</v>
      </c>
    </row>
    <row r="17" spans="2:2" x14ac:dyDescent="0.25">
      <c r="B17" s="50" t="str">
        <f>IF(ISBLANK(B15),"",IF(ISERROR(FIND("@",B15,1)),"keine gültige eMail-Adresse",IF((VALUE(FIND("@",B15,1))&gt;1),"","keine gültige eMail-Adresse!")))</f>
        <v/>
      </c>
    </row>
    <row r="18" spans="2:2" x14ac:dyDescent="0.25">
      <c r="B18" s="50" t="str">
        <f>IF(ISBLANK(B15),"",IF(ISERROR(FIND("@",B15,1)),"no valid eMail-adress",IF((VALUE(FIND("@",B15,1))&gt;1),"","no valid eMail-address!")))</f>
        <v/>
      </c>
    </row>
    <row r="19" spans="2:2" x14ac:dyDescent="0.25">
      <c r="B19" s="47" t="str">
        <f>IF(ISBLANK(B15),"",IF(ISERROR(FIND("; ",B15,1)),"",IF((VALUE(FIND("; ",B15,1))&gt;8),"","Achtung - die zweite eMail-Adresse wurde nicht korrekt eingegeben")))</f>
        <v/>
      </c>
    </row>
  </sheetData>
  <sheetProtection algorithmName="SHA-512" hashValue="9yo3kBjOrcRGkEYl/HGQgjlmTzttboVaeDDKmd8nqe6JeGrH3cCyZHObj8T5Bo2qIT/At/kXjM+tsMZeCL6PGA==" saltValue="PTwAodQbZR5qpmOBLzGQB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19"/>
  <sheetViews>
    <sheetView workbookViewId="0"/>
  </sheetViews>
  <sheetFormatPr baseColWidth="10" defaultRowHeight="13.8" x14ac:dyDescent="0.25"/>
  <cols>
    <col min="1" max="1" width="39.44140625" bestFit="1" customWidth="1"/>
    <col min="2" max="2" width="33.109375" bestFit="1" customWidth="1"/>
  </cols>
  <sheetData>
    <row r="1" spans="1:7" x14ac:dyDescent="0.25">
      <c r="A1" t="s">
        <v>10</v>
      </c>
      <c r="B1" s="4" t="str">
        <f>IF(ISNUMBER(VALUE(Ergebnisse!G1)),IF(VALUE(Ergebnisse!G1)&gt;0,VALUE(Ergebnisse!G1),""),"")</f>
        <v/>
      </c>
      <c r="D1" t="s">
        <v>17</v>
      </c>
    </row>
    <row r="2" spans="1:7" x14ac:dyDescent="0.25">
      <c r="A2" t="s">
        <v>2</v>
      </c>
      <c r="B2" s="4" t="str">
        <f>IF(ISNUMBER(VALUE(Ergebnisse!G2)),IF(VALUE(Ergebnisse!G2)&gt;0,VALUE(Ergebnisse!G2),""),"")</f>
        <v/>
      </c>
    </row>
    <row r="3" spans="1:7" x14ac:dyDescent="0.25">
      <c r="A3" t="s">
        <v>11</v>
      </c>
      <c r="B3" s="40" t="s">
        <v>74</v>
      </c>
      <c r="D3" t="s">
        <v>16</v>
      </c>
    </row>
    <row r="4" spans="1:7" x14ac:dyDescent="0.25">
      <c r="A4" t="s">
        <v>12</v>
      </c>
      <c r="B4" s="4">
        <f>YEAR(Ergebnisse!E5)</f>
        <v>2022</v>
      </c>
      <c r="D4" s="9">
        <v>2</v>
      </c>
    </row>
    <row r="5" spans="1:7" x14ac:dyDescent="0.25">
      <c r="A5" t="s">
        <v>13</v>
      </c>
      <c r="B5" s="4" t="str">
        <f>D8</f>
        <v>N</v>
      </c>
      <c r="D5" t="str">
        <f>IF(D4=2,"N","J")</f>
        <v>N</v>
      </c>
      <c r="F5">
        <v>1</v>
      </c>
      <c r="G5" s="58" t="s">
        <v>141</v>
      </c>
    </row>
    <row r="6" spans="1:7" x14ac:dyDescent="0.25">
      <c r="A6" t="s">
        <v>40</v>
      </c>
      <c r="B6" s="4">
        <f>Ergebnisse!G3</f>
        <v>1</v>
      </c>
      <c r="F6">
        <v>2</v>
      </c>
      <c r="G6" s="58" t="s">
        <v>142</v>
      </c>
    </row>
    <row r="7" spans="1:7" x14ac:dyDescent="0.25">
      <c r="A7" t="s">
        <v>44</v>
      </c>
      <c r="B7" s="45">
        <f>Ergebnisse!E5</f>
        <v>44829</v>
      </c>
    </row>
    <row r="8" spans="1:7" x14ac:dyDescent="0.25">
      <c r="A8" t="s">
        <v>14</v>
      </c>
      <c r="B8" s="4">
        <v>7</v>
      </c>
      <c r="D8" t="str">
        <f>LEFT(D5,1)</f>
        <v>N</v>
      </c>
    </row>
    <row r="9" spans="1:7" x14ac:dyDescent="0.25">
      <c r="A9" t="s">
        <v>15</v>
      </c>
      <c r="B9" s="4">
        <v>2</v>
      </c>
    </row>
    <row r="10" spans="1:7" x14ac:dyDescent="0.25">
      <c r="A10" t="s">
        <v>213</v>
      </c>
      <c r="B10" s="82">
        <f>Kontakt!B2</f>
        <v>0</v>
      </c>
    </row>
    <row r="11" spans="1:7" x14ac:dyDescent="0.25">
      <c r="A11" t="s">
        <v>214</v>
      </c>
      <c r="B11" s="83">
        <f>IF(Kontakt!B3=Kontakt!B15,Kontakt!B3,0)</f>
        <v>0</v>
      </c>
    </row>
    <row r="12" spans="1:7" x14ac:dyDescent="0.25">
      <c r="A12" s="58" t="s">
        <v>215</v>
      </c>
      <c r="B12" s="83">
        <v>1</v>
      </c>
    </row>
    <row r="13" spans="1:7" x14ac:dyDescent="0.25">
      <c r="A13" t="s">
        <v>21</v>
      </c>
      <c r="B13" s="2" t="str">
        <f>Ergebnisse!A21</f>
        <v>Wasser</v>
      </c>
      <c r="C13" s="2" t="str">
        <f>Ergebnisse!B21</f>
        <v>g/100 g</v>
      </c>
    </row>
    <row r="14" spans="1:7" x14ac:dyDescent="0.25">
      <c r="A14" t="s">
        <v>22</v>
      </c>
      <c r="B14" s="2" t="str">
        <f>Ergebnisse!A22</f>
        <v>Asche</v>
      </c>
      <c r="C14" s="2" t="str">
        <f>Ergebnisse!B22</f>
        <v>g/100 g</v>
      </c>
    </row>
    <row r="15" spans="1:7" x14ac:dyDescent="0.25">
      <c r="A15" t="s">
        <v>23</v>
      </c>
      <c r="B15" s="2" t="str">
        <f>Ergebnisse!A23</f>
        <v>Stärke</v>
      </c>
      <c r="C15" s="2" t="str">
        <f>Ergebnisse!B23</f>
        <v>g/100 g</v>
      </c>
    </row>
    <row r="16" spans="1:7" x14ac:dyDescent="0.25">
      <c r="A16" t="s">
        <v>30</v>
      </c>
      <c r="B16" s="2" t="str">
        <f>Ergebnisse!A24</f>
        <v>Rohprotein (N * 6,25)</v>
      </c>
      <c r="C16" s="2" t="str">
        <f>Ergebnisse!B24</f>
        <v>g/100 g</v>
      </c>
    </row>
    <row r="17" spans="1:3" x14ac:dyDescent="0.25">
      <c r="A17" t="s">
        <v>31</v>
      </c>
      <c r="B17" s="2" t="str">
        <f>Ergebnisse!A25</f>
        <v>Feuchtklebergehalt</v>
      </c>
      <c r="C17" s="2" t="str">
        <f>Ergebnisse!B25</f>
        <v>%</v>
      </c>
    </row>
    <row r="18" spans="1:3" x14ac:dyDescent="0.25">
      <c r="A18" t="s">
        <v>32</v>
      </c>
      <c r="B18" s="2" t="str">
        <f>Ergebnisse!A26</f>
        <v>Feuchtklebergehalt nach ICC 155</v>
      </c>
      <c r="C18" s="2" t="str">
        <f>Ergebnisse!B26</f>
        <v>%</v>
      </c>
    </row>
    <row r="19" spans="1:3" x14ac:dyDescent="0.25">
      <c r="A19" t="s">
        <v>170</v>
      </c>
      <c r="B19" s="2" t="str">
        <f>Ergebnisse!A27</f>
        <v>Fallzahl</v>
      </c>
      <c r="C19" s="2" t="str">
        <f>Ergebnisse!B27</f>
        <v>Sekunden</v>
      </c>
    </row>
  </sheetData>
  <sheetProtection algorithmName="SHA-512" hashValue="QwLHYRbhv0tsSWFYeon8Bn6UKZ9Ys8PpC7k3h0xsowLyxMnnsqEM0uaFVeK/LUj0WLV9yZSvPcJxSQlCY2pe3Q==" saltValue="tw4LXSlS9NZsSMxDuewJs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45"/>
  <sheetViews>
    <sheetView topLeftCell="A15" workbookViewId="0">
      <selection activeCell="A32" sqref="A32"/>
    </sheetView>
  </sheetViews>
  <sheetFormatPr baseColWidth="10" defaultColWidth="11.44140625" defaultRowHeight="13.8" x14ac:dyDescent="0.25"/>
  <cols>
    <col min="1" max="1" width="34.44140625" style="14" customWidth="1"/>
    <col min="2" max="2" width="12" style="14" bestFit="1" customWidth="1"/>
    <col min="3" max="3" width="13" style="14" bestFit="1" customWidth="1"/>
    <col min="4" max="6" width="15.6640625" style="14" customWidth="1"/>
    <col min="7" max="7" width="13.44140625" style="14" customWidth="1"/>
    <col min="8" max="8" width="9.6640625" style="14" customWidth="1"/>
    <col min="9" max="9" width="5.6640625" style="14" customWidth="1"/>
    <col min="10" max="10" width="11.6640625" style="14" customWidth="1"/>
    <col min="11" max="16384" width="11.44140625" style="14"/>
  </cols>
  <sheetData>
    <row r="1" spans="1:8" ht="21.9" customHeight="1" x14ac:dyDescent="0.4">
      <c r="A1" s="10" t="s">
        <v>62</v>
      </c>
      <c r="B1" s="11"/>
      <c r="E1" s="12" t="s">
        <v>63</v>
      </c>
      <c r="F1" s="13"/>
      <c r="G1" s="76" t="s">
        <v>206</v>
      </c>
    </row>
    <row r="2" spans="1:8" ht="21.9" customHeight="1" x14ac:dyDescent="0.4">
      <c r="A2" s="10" t="s">
        <v>216</v>
      </c>
      <c r="B2" s="11"/>
      <c r="E2" s="12" t="s">
        <v>64</v>
      </c>
      <c r="F2" s="13"/>
      <c r="G2" s="76" t="s">
        <v>206</v>
      </c>
    </row>
    <row r="3" spans="1:8" ht="9.9" customHeight="1" x14ac:dyDescent="0.4">
      <c r="A3" s="10"/>
      <c r="B3" s="11"/>
      <c r="E3" s="119" t="s">
        <v>45</v>
      </c>
      <c r="F3" s="119"/>
      <c r="G3" s="63">
        <v>1</v>
      </c>
    </row>
    <row r="4" spans="1:8" ht="21.9" customHeight="1" x14ac:dyDescent="0.35">
      <c r="A4" s="12" t="s">
        <v>8</v>
      </c>
      <c r="B4" s="14" t="s">
        <v>3</v>
      </c>
      <c r="E4" s="35" t="s">
        <v>41</v>
      </c>
      <c r="F4" s="54" t="str">
        <f>IF(OR(ISBLANK(G1),G1="?"),"",IF(ISNUMBER(VALUE(G1)),"","Bitte nur Ziffern eingeben (numbers only)"))</f>
        <v/>
      </c>
      <c r="G4" s="34"/>
      <c r="H4" s="15"/>
    </row>
    <row r="5" spans="1:8" ht="21.9" customHeight="1" x14ac:dyDescent="0.35">
      <c r="A5" s="15" t="s">
        <v>65</v>
      </c>
      <c r="E5" s="17">
        <v>44829</v>
      </c>
      <c r="F5" s="54" t="str">
        <f>IF(OR(ISBLANK(G2),G2="?"),"",IF(ISNUMBER(VALUE(G2)),"","Bitte nur Ziffern eingeben (numbers only)"))</f>
        <v/>
      </c>
      <c r="G5" s="13"/>
      <c r="H5" s="15"/>
    </row>
    <row r="6" spans="1:8" ht="9.9" customHeight="1" x14ac:dyDescent="0.25"/>
    <row r="7" spans="1:8" s="19" customFormat="1" ht="38.1" customHeight="1" x14ac:dyDescent="0.25">
      <c r="A7" s="120" t="s">
        <v>120</v>
      </c>
      <c r="B7" s="120"/>
      <c r="C7" s="120"/>
      <c r="D7" s="120"/>
      <c r="E7" s="120"/>
      <c r="F7" s="120"/>
      <c r="G7" s="120"/>
      <c r="H7" s="120"/>
    </row>
    <row r="8" spans="1:8" s="19" customFormat="1" ht="38.1" customHeight="1" x14ac:dyDescent="0.25">
      <c r="A8" s="120" t="s">
        <v>143</v>
      </c>
      <c r="B8" s="120"/>
      <c r="C8" s="120"/>
      <c r="D8" s="120"/>
      <c r="E8" s="120"/>
      <c r="F8" s="120"/>
      <c r="G8" s="120"/>
      <c r="H8" s="120"/>
    </row>
    <row r="9" spans="1:8" s="19" customFormat="1" ht="38.1" customHeight="1" x14ac:dyDescent="0.25">
      <c r="A9" s="120" t="s">
        <v>156</v>
      </c>
      <c r="B9" s="120"/>
      <c r="C9" s="120"/>
      <c r="D9" s="120"/>
      <c r="E9" s="120"/>
      <c r="F9" s="120"/>
      <c r="G9" s="120"/>
      <c r="H9" s="120"/>
    </row>
    <row r="10" spans="1:8" s="19" customFormat="1" ht="38.1" customHeight="1" x14ac:dyDescent="0.25">
      <c r="A10" s="120" t="s">
        <v>121</v>
      </c>
      <c r="B10" s="120"/>
      <c r="C10" s="120"/>
      <c r="D10" s="120"/>
      <c r="E10" s="120"/>
      <c r="F10" s="120"/>
      <c r="G10" s="120"/>
      <c r="H10" s="120"/>
    </row>
    <row r="11" spans="1:8" s="19" customFormat="1" ht="38.1" customHeight="1" x14ac:dyDescent="0.25">
      <c r="A11" s="120" t="s">
        <v>122</v>
      </c>
      <c r="B11" s="120"/>
      <c r="C11" s="120"/>
      <c r="D11" s="120"/>
      <c r="E11" s="120"/>
      <c r="F11" s="120"/>
      <c r="G11" s="120"/>
      <c r="H11" s="120"/>
    </row>
    <row r="12" spans="1:8" s="19" customFormat="1" ht="20.100000000000001" customHeight="1" x14ac:dyDescent="0.25">
      <c r="A12" s="123"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2" s="123"/>
      <c r="C12" s="123"/>
      <c r="D12" s="123"/>
      <c r="E12" s="123"/>
      <c r="F12" s="123"/>
      <c r="G12" s="123"/>
      <c r="H12" s="123"/>
    </row>
    <row r="13" spans="1:8" s="19" customFormat="1" ht="20.100000000000001" customHeight="1" x14ac:dyDescent="0.25">
      <c r="A13" s="123" t="str">
        <f>IF(OR(OR(ISBLANK(G1),G1="?"),OR(ISBLANK(G2),G2="?")),"Nur wenn diese beiden Felder ausgefüllt sind, kann der Absender dieser Tabelle korrekt identifiziert werden.","")</f>
        <v>Nur wenn diese beiden Felder ausgefüllt sind, kann der Absender dieser Tabelle korrekt identifiziert werden.</v>
      </c>
      <c r="B13" s="123"/>
      <c r="C13" s="123"/>
      <c r="D13" s="123"/>
      <c r="E13" s="123"/>
      <c r="F13" s="123"/>
      <c r="G13" s="123"/>
      <c r="H13" s="123"/>
    </row>
    <row r="14" spans="1:8" ht="25.2" customHeight="1" x14ac:dyDescent="0.35">
      <c r="A14" s="18" t="s">
        <v>42</v>
      </c>
      <c r="B14" s="12"/>
      <c r="C14" s="15"/>
      <c r="D14" s="12"/>
      <c r="E14" s="12"/>
      <c r="F14" s="12"/>
      <c r="G14" s="65"/>
      <c r="H14" s="12"/>
    </row>
    <row r="15" spans="1:8" ht="9.9" customHeight="1" x14ac:dyDescent="0.35">
      <c r="A15" s="18"/>
      <c r="B15" s="12"/>
      <c r="C15" s="15"/>
      <c r="D15" s="12"/>
      <c r="E15" s="12"/>
      <c r="F15" s="12"/>
      <c r="G15" s="12"/>
      <c r="H15" s="12"/>
    </row>
    <row r="16" spans="1:8" ht="20.100000000000001" hidden="1" customHeight="1" x14ac:dyDescent="0.35">
      <c r="A16" s="18"/>
      <c r="B16" s="12"/>
      <c r="C16" s="15"/>
      <c r="D16" s="12"/>
      <c r="E16" s="12"/>
      <c r="F16" s="12"/>
      <c r="G16" s="21"/>
      <c r="H16" s="21"/>
    </row>
    <row r="17" spans="1:10" ht="20.100000000000001" hidden="1" customHeight="1" x14ac:dyDescent="0.35">
      <c r="A17" s="18"/>
      <c r="B17" s="12"/>
      <c r="C17" s="15"/>
      <c r="D17" s="12"/>
      <c r="E17" s="12"/>
      <c r="F17" s="12"/>
      <c r="G17" s="21"/>
      <c r="H17" s="21"/>
    </row>
    <row r="18" spans="1:10" ht="20.100000000000001" hidden="1" customHeight="1" x14ac:dyDescent="0.35">
      <c r="A18" s="18"/>
      <c r="B18" s="12"/>
      <c r="C18" s="15"/>
      <c r="D18" s="12"/>
      <c r="E18" s="12"/>
      <c r="F18" s="12"/>
      <c r="G18" s="21"/>
      <c r="H18" s="21"/>
    </row>
    <row r="19" spans="1:10" ht="20.100000000000001" hidden="1" customHeight="1" x14ac:dyDescent="0.35">
      <c r="A19" s="18"/>
      <c r="B19" s="12"/>
      <c r="C19" s="15"/>
      <c r="D19" s="12"/>
      <c r="E19" s="12"/>
      <c r="F19" s="12"/>
      <c r="G19" s="21"/>
      <c r="H19" s="21"/>
    </row>
    <row r="20" spans="1:10" s="28" customFormat="1" ht="36" customHeight="1" x14ac:dyDescent="0.3">
      <c r="A20" s="28" t="s">
        <v>0</v>
      </c>
      <c r="B20" s="28" t="s">
        <v>1</v>
      </c>
      <c r="C20" s="29" t="s">
        <v>43</v>
      </c>
      <c r="D20" s="29" t="s">
        <v>5</v>
      </c>
      <c r="E20" s="29" t="s">
        <v>6</v>
      </c>
      <c r="F20" s="29" t="s">
        <v>7</v>
      </c>
      <c r="G20" s="43"/>
      <c r="H20" s="30"/>
      <c r="I20" s="29"/>
    </row>
    <row r="21" spans="1:10" s="42" customFormat="1" ht="22.2" customHeight="1" x14ac:dyDescent="0.25">
      <c r="A21" s="31" t="s">
        <v>68</v>
      </c>
      <c r="B21" s="31" t="s">
        <v>66</v>
      </c>
      <c r="C21" s="41">
        <v>4</v>
      </c>
      <c r="D21" s="77"/>
      <c r="E21" s="77"/>
      <c r="F21" s="41">
        <f>Wasser!$B$1</f>
        <v>19</v>
      </c>
      <c r="G21" s="44"/>
      <c r="H21" s="55">
        <f>Wasser!$C$1</f>
        <v>18</v>
      </c>
      <c r="I21" s="41"/>
      <c r="J21" s="41"/>
    </row>
    <row r="22" spans="1:10" s="42" customFormat="1" ht="22.2" customHeight="1" x14ac:dyDescent="0.25">
      <c r="A22" s="31" t="s">
        <v>67</v>
      </c>
      <c r="B22" s="31" t="s">
        <v>66</v>
      </c>
      <c r="C22" s="41">
        <v>3</v>
      </c>
      <c r="D22" s="77"/>
      <c r="E22" s="77"/>
      <c r="F22" s="41">
        <f>Asche!$B$1</f>
        <v>15</v>
      </c>
      <c r="G22" s="41">
        <f>Asche!$B$25</f>
        <v>13</v>
      </c>
      <c r="H22" s="55">
        <f>Asche!$C$1</f>
        <v>14</v>
      </c>
      <c r="I22" s="55">
        <f>Asche!$C$25</f>
        <v>12</v>
      </c>
      <c r="J22" s="41"/>
    </row>
    <row r="23" spans="1:10" s="42" customFormat="1" ht="22.2" customHeight="1" x14ac:dyDescent="0.25">
      <c r="A23" s="31" t="s">
        <v>69</v>
      </c>
      <c r="B23" s="31" t="s">
        <v>66</v>
      </c>
      <c r="C23" s="41">
        <v>4</v>
      </c>
      <c r="D23" s="77"/>
      <c r="E23" s="77"/>
      <c r="F23" s="41">
        <f>Stärke!$B$1</f>
        <v>17</v>
      </c>
      <c r="G23" s="41"/>
      <c r="H23" s="55">
        <f>Stärke!$C$1</f>
        <v>16</v>
      </c>
      <c r="I23" s="41"/>
      <c r="J23" s="41"/>
    </row>
    <row r="24" spans="1:10" s="42" customFormat="1" ht="22.2" customHeight="1" x14ac:dyDescent="0.25">
      <c r="A24" s="31" t="s">
        <v>183</v>
      </c>
      <c r="B24" s="31" t="s">
        <v>66</v>
      </c>
      <c r="C24" s="41">
        <v>4</v>
      </c>
      <c r="D24" s="77"/>
      <c r="E24" s="77"/>
      <c r="F24" s="41">
        <f>Rohprotein!B1</f>
        <v>16</v>
      </c>
      <c r="G24" s="41"/>
      <c r="H24" s="55">
        <f>Rohprotein!$C$1</f>
        <v>15</v>
      </c>
      <c r="I24" s="41"/>
      <c r="J24" s="41"/>
    </row>
    <row r="25" spans="1:10" s="42" customFormat="1" ht="22.2" customHeight="1" x14ac:dyDescent="0.25">
      <c r="A25" s="31" t="s">
        <v>70</v>
      </c>
      <c r="B25" s="31" t="s">
        <v>71</v>
      </c>
      <c r="C25" s="41">
        <v>3</v>
      </c>
      <c r="D25" s="77"/>
      <c r="E25" s="77"/>
      <c r="F25" s="41">
        <f>Parameter5!B1</f>
        <v>6</v>
      </c>
      <c r="G25" s="41"/>
      <c r="H25" s="55">
        <f>Parameter5!$C$1</f>
        <v>5</v>
      </c>
      <c r="I25" s="41"/>
      <c r="J25" s="41"/>
    </row>
    <row r="26" spans="1:10" s="42" customFormat="1" ht="22.2" customHeight="1" x14ac:dyDescent="0.25">
      <c r="A26" s="31" t="s">
        <v>167</v>
      </c>
      <c r="B26" s="31" t="s">
        <v>71</v>
      </c>
      <c r="C26" s="41">
        <v>3</v>
      </c>
      <c r="D26" s="77"/>
      <c r="E26" s="77"/>
      <c r="F26" s="41">
        <f>Parameter5a!$B$1</f>
        <v>4</v>
      </c>
      <c r="G26" s="41"/>
      <c r="H26" s="55">
        <f>Parameter5a!$C$1</f>
        <v>3</v>
      </c>
      <c r="I26" s="41"/>
      <c r="J26" s="41"/>
    </row>
    <row r="27" spans="1:10" s="42" customFormat="1" ht="22.2" customHeight="1" x14ac:dyDescent="0.25">
      <c r="A27" s="31" t="s">
        <v>72</v>
      </c>
      <c r="B27" s="31" t="s">
        <v>73</v>
      </c>
      <c r="C27" s="41">
        <v>3</v>
      </c>
      <c r="D27" s="77"/>
      <c r="E27" s="77"/>
      <c r="F27" s="41">
        <f>Parameter6!$B$1</f>
        <v>5</v>
      </c>
      <c r="H27" s="55">
        <f>Parameter6!$C$1</f>
        <v>4</v>
      </c>
      <c r="I27" s="41"/>
      <c r="J27" s="41"/>
    </row>
    <row r="28" spans="1:10" s="28" customFormat="1" ht="20.100000000000001" customHeight="1" x14ac:dyDescent="0.3">
      <c r="A28" s="31"/>
      <c r="B28" s="124"/>
      <c r="C28" s="124"/>
      <c r="D28" s="39"/>
      <c r="E28" s="39"/>
      <c r="F28" s="32"/>
      <c r="G28" s="32"/>
      <c r="H28" s="33"/>
    </row>
    <row r="29" spans="1:10" ht="30.45" customHeight="1" x14ac:dyDescent="0.3">
      <c r="A29" s="16" t="s">
        <v>123</v>
      </c>
    </row>
    <row r="30" spans="1:10" ht="15" customHeight="1" x14ac:dyDescent="0.35">
      <c r="A30" s="13"/>
    </row>
    <row r="31" spans="1:10" s="19" customFormat="1" ht="25.2" customHeight="1" x14ac:dyDescent="0.25">
      <c r="A31" s="36" t="s">
        <v>68</v>
      </c>
      <c r="B31" s="114"/>
      <c r="C31" s="114"/>
      <c r="D31" s="114"/>
      <c r="E31" s="114"/>
      <c r="F31" s="114"/>
      <c r="G31" s="114"/>
      <c r="H31" s="114"/>
      <c r="I31" s="62" t="b">
        <f>ISBLANK(VLOOKUP(F21,Wasser!A3:C27,3))</f>
        <v>1</v>
      </c>
    </row>
    <row r="32" spans="1:10" s="19" customFormat="1" ht="40.200000000000003" customHeight="1" x14ac:dyDescent="0.25">
      <c r="A32" s="20" t="str">
        <f>IF(F21=H21,"bitte eingeben:",IF(I31,"","Art der Modifikation:"))</f>
        <v/>
      </c>
      <c r="B32" s="121"/>
      <c r="C32" s="121"/>
      <c r="D32" s="121"/>
      <c r="E32" s="121"/>
      <c r="F32" s="121"/>
      <c r="G32" s="121"/>
      <c r="H32" s="121"/>
      <c r="I32" s="62"/>
    </row>
    <row r="33" spans="1:9" s="19" customFormat="1" ht="25.2" customHeight="1" x14ac:dyDescent="0.25">
      <c r="A33" s="36" t="s">
        <v>67</v>
      </c>
      <c r="B33" s="114"/>
      <c r="C33" s="114"/>
      <c r="D33" s="114"/>
      <c r="E33" s="114"/>
      <c r="F33" s="114"/>
      <c r="G33" s="114"/>
      <c r="H33" s="114"/>
      <c r="I33" s="62" t="b">
        <f>ISBLANK(VLOOKUP(F22,Asche!A3:C23,3))</f>
        <v>1</v>
      </c>
    </row>
    <row r="34" spans="1:9" s="19" customFormat="1" ht="25.2" customHeight="1" x14ac:dyDescent="0.25">
      <c r="A34" s="36" t="s">
        <v>95</v>
      </c>
      <c r="B34" s="115"/>
      <c r="C34" s="115"/>
      <c r="D34" s="115"/>
      <c r="E34" s="115"/>
      <c r="F34" s="115"/>
      <c r="G34" s="115"/>
      <c r="H34" s="115"/>
      <c r="I34" s="62"/>
    </row>
    <row r="35" spans="1:9" s="19" customFormat="1" ht="40.200000000000003" customHeight="1" x14ac:dyDescent="0.25">
      <c r="A35" s="20" t="str">
        <f>IF(F22=H22,"bitte eingeben:",IF(I33,"","Art der Modifikation:"))</f>
        <v/>
      </c>
      <c r="B35" s="116"/>
      <c r="C35" s="116"/>
      <c r="D35" s="116"/>
      <c r="E35" s="116"/>
      <c r="F35" s="116"/>
      <c r="G35" s="116"/>
      <c r="H35" s="116"/>
      <c r="I35" s="62"/>
    </row>
    <row r="36" spans="1:9" s="19" customFormat="1" ht="25.2" customHeight="1" x14ac:dyDescent="0.25">
      <c r="A36" s="36" t="str">
        <f>A23</f>
        <v>Stärke</v>
      </c>
      <c r="B36" s="122"/>
      <c r="C36" s="122"/>
      <c r="D36" s="122"/>
      <c r="E36" s="122"/>
      <c r="F36" s="122"/>
      <c r="G36" s="122"/>
      <c r="H36" s="122"/>
      <c r="I36" s="62" t="b">
        <f>ISBLANK(VLOOKUP(F23,Stärke!A3:C25,3))</f>
        <v>1</v>
      </c>
    </row>
    <row r="37" spans="1:9" s="19" customFormat="1" ht="40.200000000000003" customHeight="1" x14ac:dyDescent="0.25">
      <c r="A37" s="20" t="str">
        <f>IF(F23=H23,"bitte eingeben:",IF(I36,"","Art der Modifikation:"))</f>
        <v/>
      </c>
      <c r="B37" s="116"/>
      <c r="C37" s="116"/>
      <c r="D37" s="116"/>
      <c r="E37" s="116"/>
      <c r="F37" s="116"/>
      <c r="G37" s="116"/>
      <c r="H37" s="116"/>
      <c r="I37" s="62"/>
    </row>
    <row r="38" spans="1:9" s="19" customFormat="1" ht="25.2" customHeight="1" x14ac:dyDescent="0.25">
      <c r="A38" s="36" t="str">
        <f>A24</f>
        <v>Rohprotein (N * 6,25)</v>
      </c>
      <c r="B38" s="114"/>
      <c r="C38" s="114"/>
      <c r="D38" s="114"/>
      <c r="E38" s="114"/>
      <c r="F38" s="114"/>
      <c r="G38" s="114"/>
      <c r="H38" s="114"/>
      <c r="I38" s="62" t="b">
        <f>ISBLANK(VLOOKUP(F24,Rohprotein!A3:C21,3))</f>
        <v>1</v>
      </c>
    </row>
    <row r="39" spans="1:9" s="19" customFormat="1" ht="40.200000000000003" customHeight="1" x14ac:dyDescent="0.25">
      <c r="A39" s="20" t="str">
        <f>IF(F24=H24,"bitte eingeben:",IF(I38,"","Art der Modifikation:"))</f>
        <v/>
      </c>
      <c r="B39" s="116"/>
      <c r="C39" s="116"/>
      <c r="D39" s="116"/>
      <c r="E39" s="116"/>
      <c r="F39" s="116"/>
      <c r="G39" s="116"/>
      <c r="H39" s="116"/>
      <c r="I39" s="62"/>
    </row>
    <row r="40" spans="1:9" s="19" customFormat="1" ht="25.2" customHeight="1" x14ac:dyDescent="0.25">
      <c r="A40" s="36" t="str">
        <f>A25</f>
        <v>Feuchtklebergehalt</v>
      </c>
      <c r="B40" s="115"/>
      <c r="C40" s="115"/>
      <c r="D40" s="115"/>
      <c r="E40" s="115"/>
      <c r="F40" s="115"/>
      <c r="G40" s="115"/>
      <c r="H40" s="115"/>
      <c r="I40" s="62" t="b">
        <f>ISBLANK(VLOOKUP(F25,Parameter5!A3:C19,3))</f>
        <v>1</v>
      </c>
    </row>
    <row r="41" spans="1:9" s="19" customFormat="1" ht="40.200000000000003" customHeight="1" x14ac:dyDescent="0.25">
      <c r="A41" s="20" t="str">
        <f>IF(F25=H25,"bitte eingeben:",IF(I40,"","Art der Modifikation:"))</f>
        <v/>
      </c>
      <c r="B41" s="118"/>
      <c r="C41" s="118"/>
      <c r="D41" s="118"/>
      <c r="E41" s="118"/>
      <c r="F41" s="118"/>
      <c r="G41" s="118"/>
      <c r="H41" s="118"/>
      <c r="I41" s="62"/>
    </row>
    <row r="42" spans="1:9" s="19" customFormat="1" ht="25.2" customHeight="1" x14ac:dyDescent="0.25">
      <c r="A42" s="36" t="s">
        <v>167</v>
      </c>
      <c r="B42" s="117"/>
      <c r="C42" s="117"/>
      <c r="D42" s="117"/>
      <c r="E42" s="117"/>
      <c r="F42" s="117"/>
      <c r="G42" s="117"/>
      <c r="H42" s="117"/>
      <c r="I42" s="62" t="b">
        <f>ISBLANK(VLOOKUP(F26,Parameter5a!A3:C19,3))</f>
        <v>1</v>
      </c>
    </row>
    <row r="43" spans="1:9" s="19" customFormat="1" ht="40.200000000000003" customHeight="1" x14ac:dyDescent="0.25">
      <c r="A43" s="20" t="str">
        <f>IF(F26=H26,"bitte eingeben:",IF(I42,"","Art der Modifikation:"))</f>
        <v/>
      </c>
      <c r="B43" s="118"/>
      <c r="C43" s="118"/>
      <c r="D43" s="118"/>
      <c r="E43" s="118"/>
      <c r="F43" s="118"/>
      <c r="G43" s="118"/>
      <c r="H43" s="118"/>
      <c r="I43" s="62"/>
    </row>
    <row r="44" spans="1:9" s="19" customFormat="1" ht="25.2" customHeight="1" x14ac:dyDescent="0.25">
      <c r="A44" s="36" t="str">
        <f>A27</f>
        <v>Fallzahl</v>
      </c>
      <c r="B44" s="115"/>
      <c r="C44" s="115"/>
      <c r="D44" s="115"/>
      <c r="E44" s="115"/>
      <c r="F44" s="115"/>
      <c r="G44" s="115"/>
      <c r="H44" s="115"/>
      <c r="I44" s="62" t="b">
        <f>ISBLANK(VLOOKUP(F27,Parameter6!A3:C12,3))</f>
        <v>1</v>
      </c>
    </row>
    <row r="45" spans="1:9" s="19" customFormat="1" ht="40.200000000000003" customHeight="1" x14ac:dyDescent="0.25">
      <c r="A45" s="20" t="str">
        <f>IF(F27=H27,"bitte eingeben:",IF(I44,"","Art der Modifikation:"))</f>
        <v/>
      </c>
      <c r="B45" s="113"/>
      <c r="C45" s="113"/>
      <c r="D45" s="113"/>
      <c r="E45" s="113"/>
      <c r="F45" s="113"/>
      <c r="G45" s="113"/>
      <c r="H45" s="113"/>
      <c r="I45" s="62"/>
    </row>
  </sheetData>
  <sheetProtection algorithmName="SHA-512" hashValue="nGrXPI3PWJBvVelyKxBBhyclG0C2zWrsCsv19RG4C2mEHwKsOQuwLE/DRZCURW42e+1djnw+N/1exfFYyxdIaA==" saltValue="XqOlHdPOeq/LiWQvfSZFjQ==" spinCount="100000" sheet="1" objects="1" scenarios="1"/>
  <mergeCells count="24">
    <mergeCell ref="B32:H32"/>
    <mergeCell ref="B36:H36"/>
    <mergeCell ref="B34:H34"/>
    <mergeCell ref="A11:H11"/>
    <mergeCell ref="A12:H12"/>
    <mergeCell ref="A13:H13"/>
    <mergeCell ref="B28:C28"/>
    <mergeCell ref="B31:H31"/>
    <mergeCell ref="E3:F3"/>
    <mergeCell ref="A7:H7"/>
    <mergeCell ref="A8:H8"/>
    <mergeCell ref="A10:H10"/>
    <mergeCell ref="A9:H9"/>
    <mergeCell ref="B45:H45"/>
    <mergeCell ref="B33:H33"/>
    <mergeCell ref="B40:H40"/>
    <mergeCell ref="B44:H44"/>
    <mergeCell ref="B35:H35"/>
    <mergeCell ref="B42:H42"/>
    <mergeCell ref="B43:H43"/>
    <mergeCell ref="B38:H38"/>
    <mergeCell ref="B39:H39"/>
    <mergeCell ref="B37:H37"/>
    <mergeCell ref="B41:H41"/>
  </mergeCells>
  <phoneticPr fontId="0" type="noConversion"/>
  <conditionalFormatting sqref="H21:H24 I22">
    <cfRule type="cellIs" dxfId="21" priority="1" stopIfTrue="1" operator="equal">
      <formula>6</formula>
    </cfRule>
  </conditionalFormatting>
  <conditionalFormatting sqref="J21:J27">
    <cfRule type="cellIs" dxfId="20" priority="2" stopIfTrue="1" operator="equal">
      <formula>15</formula>
    </cfRule>
  </conditionalFormatting>
  <conditionalFormatting sqref="I23:I27 I21">
    <cfRule type="cellIs" dxfId="19" priority="3" stopIfTrue="1" operator="equal">
      <formula>11</formula>
    </cfRule>
  </conditionalFormatting>
  <conditionalFormatting sqref="B40:H40">
    <cfRule type="expression" dxfId="18" priority="4" stopIfTrue="1">
      <formula>$H$21-5=0</formula>
    </cfRule>
  </conditionalFormatting>
  <conditionalFormatting sqref="B44:H44">
    <cfRule type="expression" dxfId="17" priority="5" stopIfTrue="1">
      <formula>$I$21-3=0</formula>
    </cfRule>
  </conditionalFormatting>
  <conditionalFormatting sqref="G28 G21 G23:G26">
    <cfRule type="cellIs" dxfId="16" priority="6" stopIfTrue="1" operator="equal">
      <formula>10</formula>
    </cfRule>
  </conditionalFormatting>
  <conditionalFormatting sqref="F21">
    <cfRule type="expression" dxfId="15" priority="7" stopIfTrue="1">
      <formula>$F$21-$H$21=1</formula>
    </cfRule>
  </conditionalFormatting>
  <conditionalFormatting sqref="F22">
    <cfRule type="expression" dxfId="14" priority="8" stopIfTrue="1">
      <formula>$F$22-$H$22=1</formula>
    </cfRule>
  </conditionalFormatting>
  <conditionalFormatting sqref="F23">
    <cfRule type="expression" dxfId="13" priority="9" stopIfTrue="1">
      <formula>$F$23-$H$23=1</formula>
    </cfRule>
  </conditionalFormatting>
  <conditionalFormatting sqref="F24">
    <cfRule type="expression" dxfId="12" priority="10" stopIfTrue="1">
      <formula>$F$24-$H$24=1</formula>
    </cfRule>
  </conditionalFormatting>
  <conditionalFormatting sqref="F25">
    <cfRule type="expression" dxfId="11" priority="11" stopIfTrue="1">
      <formula>$F$25-$H$25=1</formula>
    </cfRule>
  </conditionalFormatting>
  <conditionalFormatting sqref="F27">
    <cfRule type="expression" dxfId="10" priority="12" stopIfTrue="1">
      <formula>$F$27-$H$27=1</formula>
    </cfRule>
  </conditionalFormatting>
  <conditionalFormatting sqref="B32:H32">
    <cfRule type="expression" dxfId="9" priority="13" stopIfTrue="1">
      <formula>OR($F$21-$H$21=0,NOT(I31))</formula>
    </cfRule>
  </conditionalFormatting>
  <conditionalFormatting sqref="B35:H35">
    <cfRule type="expression" dxfId="8" priority="14" stopIfTrue="1">
      <formula>OR($F$22-$H$22=0,NOT(I33))</formula>
    </cfRule>
  </conditionalFormatting>
  <conditionalFormatting sqref="B37:H37">
    <cfRule type="expression" dxfId="7" priority="15" stopIfTrue="1">
      <formula>OR($F$23-$H$23=0,NOT(I36))</formula>
    </cfRule>
  </conditionalFormatting>
  <conditionalFormatting sqref="B39:H39">
    <cfRule type="expression" dxfId="6" priority="16" stopIfTrue="1">
      <formula>OR($F$24-$H$24=0,NOT(I38))</formula>
    </cfRule>
  </conditionalFormatting>
  <conditionalFormatting sqref="B41:H41">
    <cfRule type="expression" dxfId="5" priority="17" stopIfTrue="1">
      <formula>OR($F$25-$H$25=0,NOT(I40))</formula>
    </cfRule>
  </conditionalFormatting>
  <conditionalFormatting sqref="B45:H45">
    <cfRule type="expression" dxfId="4" priority="18" stopIfTrue="1">
      <formula>OR($F$27-$H$27=0,NOT(I44))</formula>
    </cfRule>
  </conditionalFormatting>
  <conditionalFormatting sqref="F28">
    <cfRule type="expression" dxfId="3" priority="19" stopIfTrue="1">
      <formula>$F$28-$H$28=1</formula>
    </cfRule>
  </conditionalFormatting>
  <conditionalFormatting sqref="G22">
    <cfRule type="cellIs" dxfId="2" priority="20" stopIfTrue="1" operator="equal">
      <formula>13</formula>
    </cfRule>
  </conditionalFormatting>
  <conditionalFormatting sqref="B43:H43">
    <cfRule type="expression" dxfId="1" priority="21" stopIfTrue="1">
      <formula>OR($F$26-$H$26=0,NOT(I42))</formula>
    </cfRule>
  </conditionalFormatting>
  <conditionalFormatting sqref="F26">
    <cfRule type="expression" dxfId="0" priority="22" stopIfTrue="1">
      <formula>$F$26-$H$26=1</formula>
    </cfRule>
  </conditionalFormatting>
  <hyperlinks>
    <hyperlink ref="B4" r:id="rId1" xr:uid="{00000000-0004-0000-0800-000000000000}"/>
  </hyperlinks>
  <pageMargins left="0.59055118110236227" right="0.59055118110236227" top="0.51181102362204722" bottom="0.39370078740157483" header="0.27559055118110237" footer="0.27559055118110237"/>
  <pageSetup paperSize="9" scale="98"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30</xdr:row>
                    <xdr:rowOff>38100</xdr:rowOff>
                  </from>
                  <to>
                    <xdr:col>7</xdr:col>
                    <xdr:colOff>556260</xdr:colOff>
                    <xdr:row>30</xdr:row>
                    <xdr:rowOff>236220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32</xdr:row>
                    <xdr:rowOff>22860</xdr:rowOff>
                  </from>
                  <to>
                    <xdr:col>7</xdr:col>
                    <xdr:colOff>556260</xdr:colOff>
                    <xdr:row>32</xdr:row>
                    <xdr:rowOff>236220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35</xdr:row>
                    <xdr:rowOff>38100</xdr:rowOff>
                  </from>
                  <to>
                    <xdr:col>7</xdr:col>
                    <xdr:colOff>556260</xdr:colOff>
                    <xdr:row>35</xdr:row>
                    <xdr:rowOff>236220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37</xdr:row>
                    <xdr:rowOff>38100</xdr:rowOff>
                  </from>
                  <to>
                    <xdr:col>7</xdr:col>
                    <xdr:colOff>556260</xdr:colOff>
                    <xdr:row>37</xdr:row>
                    <xdr:rowOff>236220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39</xdr:row>
                    <xdr:rowOff>38100</xdr:rowOff>
                  </from>
                  <to>
                    <xdr:col>7</xdr:col>
                    <xdr:colOff>556260</xdr:colOff>
                    <xdr:row>39</xdr:row>
                    <xdr:rowOff>236220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43</xdr:row>
                    <xdr:rowOff>38100</xdr:rowOff>
                  </from>
                  <to>
                    <xdr:col>7</xdr:col>
                    <xdr:colOff>556260</xdr:colOff>
                    <xdr:row>43</xdr:row>
                    <xdr:rowOff>236220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1</xdr:col>
                    <xdr:colOff>22860</xdr:colOff>
                    <xdr:row>33</xdr:row>
                    <xdr:rowOff>22860</xdr:rowOff>
                  </from>
                  <to>
                    <xdr:col>7</xdr:col>
                    <xdr:colOff>556260</xdr:colOff>
                    <xdr:row>33</xdr:row>
                    <xdr:rowOff>236220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6</xdr:col>
                    <xdr:colOff>30480</xdr:colOff>
                    <xdr:row>13</xdr:row>
                    <xdr:rowOff>22860</xdr:rowOff>
                  </from>
                  <to>
                    <xdr:col>6</xdr:col>
                    <xdr:colOff>899160</xdr:colOff>
                    <xdr:row>13</xdr:row>
                    <xdr:rowOff>289560</xdr:rowOff>
                  </to>
                </anchor>
              </controlPr>
            </control>
          </mc:Choice>
        </mc:AlternateContent>
        <mc:AlternateContent xmlns:mc="http://schemas.openxmlformats.org/markup-compatibility/2006">
          <mc:Choice Requires="x14">
            <control shapeId="2123" r:id="rId13" name="Drop Down 75">
              <controlPr locked="0" defaultSize="0" autoLine="0" autoPict="0">
                <anchor moveWithCells="1">
                  <from>
                    <xdr:col>1</xdr:col>
                    <xdr:colOff>22860</xdr:colOff>
                    <xdr:row>41</xdr:row>
                    <xdr:rowOff>38100</xdr:rowOff>
                  </from>
                  <to>
                    <xdr:col>7</xdr:col>
                    <xdr:colOff>556260</xdr:colOff>
                    <xdr:row>41</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9</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Wasser</vt:lpstr>
      <vt:lpstr>Asche</vt:lpstr>
      <vt:lpstr>Stärke</vt:lpstr>
      <vt:lpstr>Rohprotein</vt:lpstr>
      <vt:lpstr>Parameter5</vt:lpstr>
      <vt:lpstr>Parameter5a</vt:lpstr>
      <vt:lpstr>Parameter6</vt:lpstr>
      <vt:lpstr>Tabelle1</vt:lpstr>
      <vt:lpstr>Hinweise3!_ftn1</vt:lpstr>
      <vt:lpstr>Hints1!_ftnref1</vt:lpstr>
      <vt:lpstr>Hinweise1!_ftnref1</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2017-07-26T20:27:31Z</cp:lastPrinted>
  <dcterms:created xsi:type="dcterms:W3CDTF">2005-02-14T18:41:01Z</dcterms:created>
  <dcterms:modified xsi:type="dcterms:W3CDTF">2022-07-23T11:06:52Z</dcterms:modified>
</cp:coreProperties>
</file>