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20AF500D-89FE-4AB4-AA64-68B8E2027088}" xr6:coauthVersionLast="47" xr6:coauthVersionMax="47" xr10:uidLastSave="{00000000-0000-0000-0000-000000000000}"/>
  <workbookProtection workbookAlgorithmName="SHA-512" workbookHashValue="rasekIYAUtBC9Hggn0mbzgidLKGN01YD3+r4zJ3XJ/5bcfMzyQrQ2bcyGOU2Mbqy7i+vro/SZTKpxLPZuxJVLg==" workbookSaltValue="Ut9AVLiSRxyFUB29VHgasA==" workbookSpinCount="100000" lockStructure="1"/>
  <bookViews>
    <workbookView xWindow="-108" yWindow="-108" windowWidth="30936" windowHeight="16896" activeTab="6" xr2:uid="{00000000-000D-0000-FFFF-FFFF00000000}"/>
  </bookViews>
  <sheets>
    <sheet name="Hints1" sheetId="43" r:id="rId1"/>
    <sheet name="Reporting" sheetId="46" r:id="rId2"/>
    <sheet name="Hinweise1" sheetId="40" r:id="rId3"/>
    <sheet name="Hinweise2" sheetId="41" r:id="rId4"/>
    <sheet name="Hinweise3" sheetId="42" r:id="rId5"/>
    <sheet name="Ergebnisangabe" sheetId="55" r:id="rId6"/>
    <sheet name="Kontakt" sheetId="48" r:id="rId7"/>
    <sheet name="Teilnehmerdaten" sheetId="17" state="hidden" r:id="rId8"/>
    <sheet name="Ergebnisse" sheetId="5" r:id="rId9"/>
    <sheet name="Mitteilungen" sheetId="15" r:id="rId10"/>
    <sheet name="Wasser" sheetId="53" state="hidden" r:id="rId11"/>
    <sheet name="Fett" sheetId="54" state="hidden" r:id="rId12"/>
    <sheet name="Iodzahl" sheetId="18" state="hidden" r:id="rId13"/>
    <sheet name="Verseifungszahl" sheetId="21" state="hidden" r:id="rId14"/>
    <sheet name="Saeurezahl" sheetId="22" state="hidden" r:id="rId15"/>
    <sheet name="Anisidinzahl" sheetId="51" state="hidden" r:id="rId16"/>
    <sheet name="Totoxzahl" sheetId="52" state="hidden" r:id="rId17"/>
    <sheet name="Peroxidzahl" sheetId="23" state="hidden" r:id="rId18"/>
    <sheet name="Gesamttocopherole" sheetId="24" state="hidden" r:id="rId19"/>
    <sheet name="Parameter6" sheetId="25" state="hidden" r:id="rId20"/>
    <sheet name="Fettsaeureverteilung" sheetId="26" state="hidden" r:id="rId21"/>
    <sheet name="Sterinverteilung" sheetId="45" state="hidden" r:id="rId22"/>
  </sheets>
  <externalReferences>
    <externalReference r:id="rId23"/>
    <externalReference r:id="rId24"/>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Verseifungszahl!$B$4:$B$15</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1">[1]Parameter2!$B$3:$B$18</definedName>
    <definedName name="test">[1]Parameter2!$B$3:$B$18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B13" i="17"/>
  <c r="C13" i="17"/>
  <c r="B14" i="17"/>
  <c r="C14" i="17"/>
  <c r="B15" i="17"/>
  <c r="C15" i="17"/>
  <c r="B16" i="17"/>
  <c r="C16" i="17"/>
  <c r="B17" i="17"/>
  <c r="C17" i="17"/>
  <c r="B18" i="17"/>
  <c r="C18" i="17"/>
  <c r="B19" i="17"/>
  <c r="C19" i="17"/>
  <c r="A16" i="5" l="1"/>
  <c r="A15" i="5"/>
  <c r="F5" i="5" l="1"/>
  <c r="F4" i="5"/>
  <c r="B33" i="17" l="1"/>
  <c r="C33" i="17"/>
  <c r="F20" i="5"/>
  <c r="I68" i="5" s="1"/>
  <c r="F19" i="5"/>
  <c r="I66" i="5" s="1"/>
  <c r="C1" i="54"/>
  <c r="H19" i="5" s="1"/>
  <c r="C1" i="53"/>
  <c r="H20" i="5"/>
  <c r="B38" i="17"/>
  <c r="C38" i="17"/>
  <c r="F25" i="5"/>
  <c r="I56" i="5" s="1"/>
  <c r="H25" i="5"/>
  <c r="F24" i="5"/>
  <c r="I54" i="5" s="1"/>
  <c r="C1" i="52"/>
  <c r="C1" i="51"/>
  <c r="H24" i="5"/>
  <c r="B4" i="17"/>
  <c r="H18" i="5"/>
  <c r="F21" i="5"/>
  <c r="I48" i="5" s="1"/>
  <c r="F22" i="5"/>
  <c r="I50" i="5" s="1"/>
  <c r="F23" i="5"/>
  <c r="I52" i="5" s="1"/>
  <c r="F26" i="5"/>
  <c r="I58" i="5" s="1"/>
  <c r="F27" i="5"/>
  <c r="I60" i="5" s="1"/>
  <c r="F28" i="5"/>
  <c r="F32" i="5"/>
  <c r="I64" i="5" s="1"/>
  <c r="A48" i="5"/>
  <c r="A50" i="5"/>
  <c r="A52" i="5"/>
  <c r="A60" i="5"/>
  <c r="B16" i="48"/>
  <c r="B17" i="48"/>
  <c r="B18" i="48"/>
  <c r="B19" i="48"/>
  <c r="H1" i="15"/>
  <c r="A1" i="18"/>
  <c r="C1" i="18"/>
  <c r="H21" i="5" s="1"/>
  <c r="A1" i="21"/>
  <c r="C1" i="21"/>
  <c r="H22" i="5" s="1"/>
  <c r="A1" i="22"/>
  <c r="C1" i="22"/>
  <c r="H23" i="5"/>
  <c r="A1" i="23"/>
  <c r="C1" i="23"/>
  <c r="H26" i="5" s="1"/>
  <c r="A1" i="24"/>
  <c r="C1" i="24"/>
  <c r="H27" i="5" s="1"/>
  <c r="C1" i="25"/>
  <c r="H28" i="5"/>
  <c r="C1" i="26"/>
  <c r="H32" i="5" s="1"/>
  <c r="C1" i="45"/>
  <c r="C7" i="45"/>
  <c r="B1" i="17"/>
  <c r="B2" i="17"/>
  <c r="D5" i="17"/>
  <c r="D8" i="17" s="1"/>
  <c r="B5" i="17" s="1"/>
  <c r="B6" i="17"/>
  <c r="B7" i="17"/>
  <c r="B20" i="17"/>
  <c r="C20" i="17"/>
  <c r="B21" i="17"/>
  <c r="C21" i="17"/>
  <c r="B22" i="17"/>
  <c r="C22" i="17"/>
  <c r="B23" i="17"/>
  <c r="C23" i="17"/>
  <c r="B24" i="17"/>
  <c r="C24" i="17"/>
  <c r="B25" i="17"/>
  <c r="C25" i="17"/>
  <c r="B26" i="17"/>
  <c r="C26" i="17"/>
  <c r="B27" i="17"/>
  <c r="C27" i="17"/>
  <c r="B28" i="17"/>
  <c r="C28" i="17"/>
  <c r="B29" i="17"/>
  <c r="C29" i="17"/>
  <c r="B30" i="17"/>
  <c r="C30" i="17"/>
  <c r="B31" i="17"/>
  <c r="C31" i="17"/>
  <c r="B32" i="17"/>
  <c r="C32" i="17"/>
  <c r="B34" i="17"/>
  <c r="C34" i="17"/>
  <c r="B35" i="17"/>
  <c r="C35" i="17"/>
  <c r="B36" i="17"/>
  <c r="C36" i="17"/>
  <c r="B37" i="17"/>
  <c r="C37" i="17"/>
  <c r="A67" i="5" l="1"/>
  <c r="A49" i="5"/>
  <c r="A57" i="5"/>
  <c r="A53" i="5"/>
  <c r="A65" i="5"/>
  <c r="A59" i="5"/>
  <c r="A55" i="5"/>
  <c r="A61" i="5"/>
  <c r="A51" i="5"/>
  <c r="A69" i="5"/>
  <c r="I62" i="5"/>
  <c r="A6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18"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18"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<sst xmlns="http://schemas.openxmlformats.org/spreadsheetml/2006/main" count="474" uniqueCount="357">
  <si>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</si>
  <si>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</si>
  <si>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</si>
  <si>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</si>
  <si>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</si>
  <si>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</si>
  <si>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</si>
  <si>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</si>
  <si>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</si>
  <si>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</si>
  <si>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</si>
  <si>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</si>
  <si>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</si>
  <si>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</si>
  <si>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</si>
  <si>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</si>
  <si>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</si>
  <si>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</si>
  <si>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</si>
  <si>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</si>
  <si>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</si>
  <si>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</si>
  <si>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</si>
  <si>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</si>
  <si>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</si>
  <si>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</si>
  <si>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</si>
  <si>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</si>
  <si>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</si>
  <si>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</si>
  <si>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</si>
  <si>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</si>
  <si>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</si>
  <si>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</si>
  <si>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</si>
  <si>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</si>
  <si>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</si>
  <si>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</si>
  <si>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</si>
  <si>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</si>
  <si>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</si>
  <si>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Parameter 9</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</si>
  <si>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</si>
  <si>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</si>
  <si>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Teilnahme</t>
  </si>
  <si>
    <t>Parameter 10</t>
  </si>
  <si>
    <t>Tabelle wurde bereits einmal erfolgreich gesendet, es handelt sich um eine Aktualisierung:</t>
  </si>
  <si>
    <t>Deadline</t>
  </si>
  <si>
    <t>interne Teilnahme:</t>
  </si>
  <si>
    <t>Kontaktperson</t>
  </si>
  <si>
    <t>Contact person</t>
  </si>
  <si>
    <t>Name</t>
  </si>
  <si>
    <t>eMail</t>
  </si>
  <si>
    <t>eMail-Address</t>
  </si>
  <si>
    <t>Telefon (inklusive Vorwahl):</t>
  </si>
  <si>
    <t>telefone (including country and area code)</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</si>
  <si>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</si>
  <si>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</si>
  <si>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</si>
  <si>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</si>
  <si>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</si>
  <si>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</si>
  <si>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</si>
  <si>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</si>
  <si>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</si>
  <si>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</si>
  <si>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</si>
  <si>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</si>
  <si>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</si>
  <si>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Analysen-datum</t>
  </si>
  <si>
    <t>Iodzahl</t>
  </si>
  <si>
    <t>Verseifungszahl</t>
  </si>
  <si>
    <t>Säurezahl</t>
  </si>
  <si>
    <t>Peroxidzahl</t>
  </si>
  <si>
    <t>Gesamttocopherole</t>
  </si>
  <si>
    <t>Anteil, %</t>
  </si>
  <si>
    <t>C 14:0</t>
  </si>
  <si>
    <t>C 16:0</t>
  </si>
  <si>
    <t>C 16:1</t>
  </si>
  <si>
    <t>C 18:0</t>
  </si>
  <si>
    <t>C 18:1</t>
  </si>
  <si>
    <t>C 18:2</t>
  </si>
  <si>
    <t>C 18:3</t>
  </si>
  <si>
    <t>C 20:0</t>
  </si>
  <si>
    <t>C 20:1</t>
  </si>
  <si>
    <t>C 22:0</t>
  </si>
  <si>
    <t>C 22:1</t>
  </si>
  <si>
    <t>C 24:0</t>
  </si>
  <si>
    <t>C 24:1</t>
  </si>
  <si>
    <t>Tocopherolverteilung</t>
  </si>
  <si>
    <t>Fettsäureverteilung</t>
  </si>
  <si>
    <t>Beschreibung der verwendeten Analysenverfahren</t>
  </si>
  <si>
    <t>DGF-Einheitsmethode C-V-11a (02)</t>
  </si>
  <si>
    <t>Ph. Eur. 2.5.4.</t>
  </si>
  <si>
    <t>DGF-Einheitsmethode C-V-11d</t>
  </si>
  <si>
    <t>DGF-Einheitsmethode C-V-11e (02)</t>
  </si>
  <si>
    <t>IUPAC 2.205</t>
  </si>
  <si>
    <t>Ph. Eur. 2.5.1</t>
  </si>
  <si>
    <t>IUPAC 2.201 (IOCCC Methode 42)</t>
  </si>
  <si>
    <t>VDLUFA III 5.4.5</t>
  </si>
  <si>
    <t>§ 64 LFGB Nr. L 13.00-5</t>
  </si>
  <si>
    <t>§ 64 LFGB Nr. L 13.00-5, modifiziert</t>
  </si>
  <si>
    <t>DGF-Einheitsmethode C-V-3 (02)</t>
  </si>
  <si>
    <t>Ph. Eur. 2.5.6</t>
  </si>
  <si>
    <t>Matissek, Lebensmittelanalytik (1992)</t>
  </si>
  <si>
    <t>DGF-Einheitsmethode C-V-3 (77)</t>
  </si>
  <si>
    <t>§ 64 LFGB Nr. L 13.00-18</t>
  </si>
  <si>
    <t>§ 64 LFGB Nr. L 13.00-18, modifiziert</t>
  </si>
  <si>
    <t>Ph. Eur. 2.5.5</t>
  </si>
  <si>
    <t>DGF-Einheitsmethode C-VI-6a Teil 1 (02)</t>
  </si>
  <si>
    <t>DGF-Einheitsmethode C-VI-6a Teil 1 (97)</t>
  </si>
  <si>
    <t>DGF-Einheitsmethode F II 4a (00)</t>
  </si>
  <si>
    <t>HPLC mit Fluoreszenz-Detektion</t>
  </si>
  <si>
    <t>§ 64 LFGB Nr. L 00.00-62</t>
  </si>
  <si>
    <t>§ 64 LFGB Nr. L 00.00-62, modifiziert</t>
  </si>
  <si>
    <t>§ 64 LFGB Nr. L 13.03/04-1, modifiziert</t>
  </si>
  <si>
    <t>ISO 5508 bzw. ISO 5509</t>
  </si>
  <si>
    <t>Sonstige</t>
  </si>
  <si>
    <t>§ 64 LFGB Nr. L 13.03/04-1</t>
  </si>
  <si>
    <t>Abweichend von der Vorgabe der signifikanten Stellen geben Sie bei Anteilen unter 1 % maximal 2 signifikante Stellen an.</t>
  </si>
  <si>
    <t>10</t>
  </si>
  <si>
    <t>Speiseöl</t>
  </si>
  <si>
    <t>Parameter 11</t>
  </si>
  <si>
    <t>Parameter 12</t>
  </si>
  <si>
    <t>Parameter 13</t>
  </si>
  <si>
    <t>Parameter 14</t>
  </si>
  <si>
    <t>Parameter 15</t>
  </si>
  <si>
    <t>Parameter 16</t>
  </si>
  <si>
    <t>Parameter 17</t>
  </si>
  <si>
    <t>Parameter 18</t>
  </si>
  <si>
    <t>Parameter 19</t>
  </si>
  <si>
    <t>Parameter 20</t>
  </si>
  <si>
    <t>Parameter 21</t>
  </si>
  <si>
    <t>Parameter 22</t>
  </si>
  <si>
    <t>Titration mit alkoholischer KOH gegen Phenolphthalein</t>
  </si>
  <si>
    <t>DGF-Einheitsmethoden, C-V-2, Anm.9.3./Indikator: Phenolphthalein</t>
  </si>
  <si>
    <t>§ 64 LFGB Nr. L 13.00-6 (nach Weehler)</t>
  </si>
  <si>
    <t>§ 64 LFGB Nr. L 13.00-6 (nach Weehler), modifiziert</t>
  </si>
  <si>
    <t>§ 64 LFGB Nr. L 13.00-6 (nach Sully)</t>
  </si>
  <si>
    <t>§ 64 LFGB Nr. L 13.00-6 (nach Sully), modifiziert</t>
  </si>
  <si>
    <t>Schweizerisches Lebensmittelbuch Kapitel 7A/33</t>
  </si>
  <si>
    <t>HPLC mit RI-Detektion</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</si>
  <si>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</si>
  <si>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</si>
  <si>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</si>
  <si>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</si>
  <si>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</si>
  <si>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</si>
  <si>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</si>
  <si>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</si>
  <si>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</si>
  <si>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</si>
  <si>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</si>
  <si>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</si>
  <si>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</si>
  <si>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</si>
  <si>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GC-FID oder GC-MS als Fettsäuremethylester</t>
  </si>
  <si>
    <t>DGF-Einheitsmethoden C-Vi 10a (00) und C-VI 11e (98), auch modifiziert</t>
  </si>
  <si>
    <t>DGF C-VI 10a, DGF C-VI 10e, auch modifiziert</t>
  </si>
  <si>
    <t>DGF-Einheitsmethode C-VI-10a (00), auch modifiziert</t>
  </si>
  <si>
    <t>DGF-Einheitsmethode C-VI-11d, auch modifiziert</t>
  </si>
  <si>
    <t>Schweizerisches Lebensmittelbuch Kapitel 7A/13</t>
  </si>
  <si>
    <r>
      <t xml:space="preserve">Gertz, Hermann „Zur Analytik der Tocopherole in Lebensmitteln“ ZLUF </t>
    </r>
    <r>
      <rPr>
        <u/>
        <sz val="11"/>
        <rFont val="Times New Roman"/>
        <family val="1"/>
      </rPr>
      <t>174</t>
    </r>
    <r>
      <rPr>
        <sz val="11"/>
        <rFont val="Times New Roman"/>
        <family val="1"/>
      </rPr>
      <t xml:space="preserve"> 390-390 (1982)</t>
    </r>
  </si>
  <si>
    <r>
      <t xml:space="preserve">Fat Sci Technol </t>
    </r>
    <r>
      <rPr>
        <u/>
        <sz val="11"/>
        <rFont val="Times New Roman"/>
        <family val="1"/>
      </rPr>
      <t>93</t>
    </r>
    <r>
      <rPr>
        <sz val="11"/>
        <rFont val="Times New Roman"/>
        <family val="1"/>
      </rPr>
      <t xml:space="preserve"> 519 (1991)</t>
    </r>
  </si>
  <si>
    <t>DGF-Einheitsmethode C-V-11b (Methode nach Kaufmann)</t>
  </si>
  <si>
    <t>Geben Sie die Verhältnisse der Fettsäuren zueinander an. Bei den Verteilungen (Fettsäuren, Tocopherole) sollen die Summen aller abgefragten Parameter jeweils auf 100 Prozent normiert werden. Weiterhin sollen die Summen aller von Ihnen bestimmten Fettsäuren mit gleicher Anzahl von Kohlenstoffen und Doppelbindungen in einem Ergebnisfeld angegeben werden (keine separate Angaben für beispielsweise cis- und trans-Formen und/oder unterschiedliche Lagen der Doppelbindungen)</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</si>
  <si>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</si>
  <si>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</si>
  <si>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DGF- Einheitsmethode C-V 11 a (53)</t>
  </si>
  <si>
    <t>Jodzahl nach Hanus (VDLUFA C 16.3)</t>
  </si>
  <si>
    <t>ISO 3657</t>
  </si>
  <si>
    <t>Schweizerisches Lebensmittelbuch 273.1</t>
  </si>
  <si>
    <t>ISO 660, Methode 1</t>
  </si>
  <si>
    <t>DGF-Einheitsmethode C-V 2 (06)</t>
  </si>
  <si>
    <t>Schweizerisches Lebensmittelbuch Kapitel 62, 4.2.2</t>
  </si>
  <si>
    <t>§ 64 LFGB Nr. L 49.00-5</t>
  </si>
  <si>
    <t>VDLUFA III; 13.5.5</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</si>
  <si>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</si>
  <si>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</si>
  <si>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</si>
  <si>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</si>
  <si>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</si>
  <si>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</si>
  <si>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</si>
  <si>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</si>
  <si>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ja / yes</t>
  </si>
  <si>
    <t>nein / no</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</si>
  <si>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Report your results with in column 3 shown </t>
    </r>
    <r>
      <rPr>
        <b/>
        <sz val="12"/>
        <rFont val="Times New Roman"/>
        <family val="1"/>
      </rPr>
      <t>significant numbers</t>
    </r>
    <r>
      <rPr>
        <sz val="12"/>
        <rFont val="Times New Roman"/>
        <family val="1"/>
      </rPr>
      <t xml:space="preserve"> (there are some examples in sheet "hints1" .</t>
    </r>
  </si>
  <si>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</si>
  <si>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</si>
  <si>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Methode nach Kaufmann (DGF-Einheitsmethode 1953)</t>
  </si>
  <si>
    <t>AOAC 920.160</t>
  </si>
  <si>
    <t>NEN-6332</t>
  </si>
  <si>
    <t>DGF-Einheitsmethode F-I 3</t>
  </si>
  <si>
    <t>VO EWG  2568/91 Anhang III</t>
  </si>
  <si>
    <t>NMKL 158</t>
  </si>
  <si>
    <t>DGF-Einheitsmethode C-VI-6a Teil 1 (05)</t>
  </si>
  <si>
    <t>§ 64 LFGB Nr. 13.00-27 (TMSH-Verfahren)</t>
  </si>
  <si>
    <t>§ 64 LFGB Nr. L 49.00-5, modifiziert</t>
  </si>
  <si>
    <t>DIN EN 14111</t>
  </si>
  <si>
    <t>AOCS Cd 3-25 (1997)</t>
  </si>
  <si>
    <t>DIN EN 14104</t>
  </si>
  <si>
    <t>DGF-Einheitsmethode C-V 2 (81)</t>
  </si>
  <si>
    <t>Signifikante
Ziffern</t>
  </si>
  <si>
    <t>GC nach Umesterung mit methanolischer KOH</t>
  </si>
  <si>
    <t>DIN EN 12822</t>
  </si>
  <si>
    <t>§ 64 LFGB Nr. L 13.00-30</t>
  </si>
  <si>
    <t>BS 684 : Sec. 2.6 1977</t>
  </si>
  <si>
    <t>ISO 660, Methode 3</t>
  </si>
  <si>
    <t>Nein, es besteht kein Interesse an der Sterinverteilung</t>
  </si>
  <si>
    <t>Ja, es besteht Interesse an der Sterinverteilung</t>
  </si>
  <si>
    <t>Sterinverteilung</t>
  </si>
  <si>
    <t>Die Sterinverteilung sollte Bestandteil der LVU Speiseöl sein</t>
  </si>
  <si>
    <t>Bitte auswählen</t>
  </si>
  <si>
    <t>Die Sterinverteilung sollte separat angeboten werden</t>
  </si>
  <si>
    <t>Es besteht kein Interesse an der Sterinverteilung</t>
  </si>
  <si>
    <t>§ 64 LFGB Nr. L 13.00-30, modifiziert</t>
  </si>
  <si>
    <t>Ph.Eur. 2.4.22 Methode A</t>
  </si>
  <si>
    <t>ÖNORM N 3002:</t>
  </si>
  <si>
    <t>DGF-Einheitsmethode C-VI, 6a (84)</t>
  </si>
  <si>
    <t>Beispiel für die Eingabe von 2 eMail-Adressen:
Example how to type in 2 different e-mail addresses:</t>
  </si>
  <si>
    <t>info@lvus.de; ergebnisse@lvus.de</t>
  </si>
  <si>
    <t>ISO 27107</t>
  </si>
  <si>
    <t>AOCS Ca 5a-40</t>
  </si>
  <si>
    <t>Totox-Zahl</t>
  </si>
  <si>
    <t>Anisidin-Zahl</t>
  </si>
  <si>
    <t>§ 64 LFGB Nr. L 13.00-40:2012 (DIN EN ISO 27107:2008)</t>
  </si>
  <si>
    <t>§ 64 LFGB Nr. L 13.00-40:2012 (DIN EN ISO 27107:2008), modifiziert</t>
  </si>
  <si>
    <t>§ 64 LFGB Nr. L 13.00-10:2014</t>
  </si>
  <si>
    <t>§ 64 LFGB Nr. L 13.00-10, modifiziert oder früher Version</t>
  </si>
  <si>
    <t>§ 64 LFGB Nr. L 13.00-15:2008 (DIN EN ISO 6885:2007)</t>
  </si>
  <si>
    <t>§ 64 LFGB Nr. L 13.00-15:2008 (DIN EN ISO 6885:2007), modifiziert</t>
  </si>
  <si>
    <t>2 x Peroxidzahl + 1 x Anisidinzahl</t>
  </si>
  <si>
    <t>DGF-Einheitsmethode C-VI-6e (05)</t>
  </si>
  <si>
    <t>alpha-Tocopherol</t>
  </si>
  <si>
    <t>beta-Tocopherol</t>
  </si>
  <si>
    <t>gamma-Tocopherol</t>
  </si>
  <si>
    <t>delta-Tocopherol</t>
  </si>
  <si>
    <t>Parameter 23</t>
  </si>
  <si>
    <t>Parameter 24</t>
  </si>
  <si>
    <t>AOCS Cd 1d-92</t>
  </si>
  <si>
    <t>DGF-Einheitsmethode C-VI-6e (12)</t>
  </si>
  <si>
    <t>Ph.Eur. 2.5.36</t>
  </si>
  <si>
    <t>Veresterung mit Natriummethylat, GC-FID</t>
  </si>
  <si>
    <t>trans-Fettsäuren</t>
  </si>
  <si>
    <t>Parameter 25</t>
  </si>
  <si>
    <t>DIN EN-ISO 3961</t>
  </si>
  <si>
    <t>DGF-Einheitsmethode C-V-11 (11)</t>
  </si>
  <si>
    <t>§ 64 LFGB Nr. L 13.00-37:2010 (Weehler, DIN EN ISO 3960:2010)</t>
  </si>
  <si>
    <t>§ 64 LFGB Nr. L 13.00-37:2010 (Weehler, DIN EN ISO 3960:2010), modifiziert</t>
  </si>
  <si>
    <r>
      <t xml:space="preserve">ZLUF </t>
    </r>
    <r>
      <rPr>
        <u/>
        <sz val="11"/>
        <rFont val="Times New Roman"/>
        <family val="1"/>
      </rPr>
      <t>174</t>
    </r>
    <r>
      <rPr>
        <sz val="11"/>
        <rFont val="Times New Roman"/>
        <family val="1"/>
      </rPr>
      <t xml:space="preserve"> 390-390 (1982)</t>
    </r>
  </si>
  <si>
    <t>HPLC mit UV-Detektion</t>
  </si>
  <si>
    <t>§ 64 LFGB Nr. 13.00-27 (andere Umesterung), modifiziert</t>
  </si>
  <si>
    <t>DGF C-VI 10 + 11d, ASU L 13.03/04-2</t>
  </si>
  <si>
    <t>EN ISO 12966-2 und EN ISO 5508</t>
  </si>
  <si>
    <t>DGF C-VI 10a + 11d, auch modifiziert</t>
  </si>
  <si>
    <t>AOAC 993.20</t>
  </si>
  <si>
    <t>pyrolytische Umesterung mit TMSH, GC-FID</t>
  </si>
  <si>
    <t>EN ISO 12966-2 und EN ISO 12966-4</t>
  </si>
  <si>
    <t>Kaltextraktion, Umesterung mit TMSH nach Schulte, Weber: Fat Sci Technol 91 149 (1989)</t>
  </si>
  <si>
    <t>AOAC 969.33</t>
  </si>
  <si>
    <t>DIN EN ISO 3960</t>
  </si>
  <si>
    <t>VDLUFA Bd. III, 5.4.1</t>
  </si>
  <si>
    <t>§ 64 LFGB Nr. L 13.00-5:2012</t>
  </si>
  <si>
    <t>§ 64 LFGB Nr. L 13.00-5:2012, modifiziert</t>
  </si>
  <si>
    <t>§ 64 LFGB Nr. L 23.04-1, auch modifiziert</t>
  </si>
  <si>
    <t>§ 64 LFGB L 13.00-26 (Juni 2008), L13.00-27/2 (Januar 2012) Schnellverfahren zur Transmethylierung unter alkalikatalysierten Bedingungen</t>
  </si>
  <si>
    <t>Fett</t>
  </si>
  <si>
    <t>Wasser</t>
  </si>
  <si>
    <t>mEq aktiver O/kg Fett</t>
  </si>
  <si>
    <t>g/100 g Probe</t>
  </si>
  <si>
    <t>Parameter 26</t>
  </si>
  <si>
    <t>Gefriertrocknung</t>
  </si>
  <si>
    <t>Mikrowellentrocknung mit automatischem Endpunkt</t>
  </si>
  <si>
    <t>Trocknung bei 102° (+-0,2) Seesand 4 Std.</t>
  </si>
  <si>
    <t>Volumetrische Karl-Fischer-Titration</t>
  </si>
  <si>
    <t>ISO 5536</t>
  </si>
  <si>
    <t>§ 64 LFGB Nr. L 06.00-3, modifiziert</t>
  </si>
  <si>
    <t>§ 64 LFGB Nr. L 06.00-3</t>
  </si>
  <si>
    <t>Trocknung mit IR</t>
  </si>
  <si>
    <r>
      <t xml:space="preserve">Trocknung bei 103 °C </t>
    </r>
    <r>
      <rPr>
        <sz val="10"/>
        <rFont val="Symbol"/>
        <family val="1"/>
        <charset val="2"/>
      </rPr>
      <t>±</t>
    </r>
    <r>
      <rPr>
        <sz val="10"/>
        <rFont val="Times New Roman"/>
        <family val="1"/>
      </rPr>
      <t xml:space="preserve"> 2 °C mit Seesand</t>
    </r>
  </si>
  <si>
    <r>
      <t xml:space="preserve">Trocknung bei 103 °C </t>
    </r>
    <r>
      <rPr>
        <sz val="10"/>
        <rFont val="Symbol"/>
        <family val="1"/>
        <charset val="2"/>
      </rPr>
      <t>±</t>
    </r>
    <r>
      <rPr>
        <sz val="10"/>
        <rFont val="Times New Roman"/>
        <family val="1"/>
      </rPr>
      <t xml:space="preserve"> 2 °C</t>
    </r>
  </si>
  <si>
    <t>§ 64 LFGB Nr. L 20.01/02-3, modifiziert</t>
  </si>
  <si>
    <t>§ 64 LFGB Nr. L 20.01/02-3</t>
  </si>
  <si>
    <t>TS7437, AOAC 963.15</t>
  </si>
  <si>
    <t xml:space="preserve">NIR / Nah-Infrarot-Spektroskopie </t>
  </si>
  <si>
    <t>Petrolether-Extraktion ohne Aufschluss</t>
  </si>
  <si>
    <t>Aufschluss, Neutralisation, PLE (pressured liquid extraction), Trocknung des Fettrückstandes bei 103 °C bis zur Gewichtskonstanz</t>
  </si>
  <si>
    <t>Büchi Fettextraktionsmaschine mit Soxhlet-Aufsatz ohne Aufschluss</t>
  </si>
  <si>
    <t>Microwellendruckaufschluss</t>
  </si>
  <si>
    <t>NMR</t>
  </si>
  <si>
    <t>Büchi/Caviezel</t>
  </si>
  <si>
    <t>Weibull-Stoldt</t>
  </si>
  <si>
    <t>§ 64 LFGB Nr. L 05.00-14, modifiziert</t>
  </si>
  <si>
    <t>§ 64 LFGB Nr. L 05.00-14</t>
  </si>
  <si>
    <t>§ 64 LFGB Nr. L 17.00-4, modifiziert</t>
  </si>
  <si>
    <t>§ 64 LFGB Nr. L 17.00-4</t>
  </si>
  <si>
    <t>§ 64 LFGB Nr. L 13.05-3, modifiziert</t>
  </si>
  <si>
    <t>§ 64 LFGB Nr. L 13.05-3</t>
  </si>
  <si>
    <t>§ 64 LFGB Nr. L.01-00-20, modifiziert</t>
  </si>
  <si>
    <t>§ 64 LFGB Nr. L.01-00-20</t>
  </si>
  <si>
    <t>§ 64 LFGB Nr. L 06.00-6, modifiziert</t>
  </si>
  <si>
    <t>§ 64 LFGB Nr. L 06.00-6</t>
  </si>
  <si>
    <t>§ 64 LFGB Nr. L 20.01/02-5, modifiziert</t>
  </si>
  <si>
    <t>§ 64 LFGB Nr. L 20.01/02-5</t>
  </si>
  <si>
    <t>AOCS Ch 1-91</t>
  </si>
  <si>
    <t>§ 64 LFGB Nr. L 13.05-1</t>
  </si>
  <si>
    <t>§ 64 LFGB Nr. L 13.05-1, modifiziert</t>
  </si>
  <si>
    <t>§ 64 LFGB Nr. L 13.00-16 (2018-06), modifiziert</t>
  </si>
  <si>
    <t>§ 64 LFGB Nr. L 13.00-16 (2018-06)</t>
  </si>
  <si>
    <t>§ 64 LFGB Nr. L 04.00 24/1</t>
  </si>
  <si>
    <t>§ 64 LFGB Nr. L 04.00 24/1, modifiziert</t>
  </si>
  <si>
    <t>VO (EG) Nr. 213/2001, Anhang XI</t>
  </si>
  <si>
    <t>§ 64 LFGB Nr. L 04.00 24/3</t>
  </si>
  <si>
    <t>§ 64 LFGB Nr. L 04.00 24/3, modifiziert</t>
  </si>
  <si>
    <t>§ 64 LFGB Nr. L 15.00-8:2012-01, DIN EN ISO 11085:2016-02</t>
  </si>
  <si>
    <t>AOCS Cd 8b-90</t>
  </si>
  <si>
    <t>DIN EN ISO 6885:2016-07</t>
  </si>
  <si>
    <t>C 20:5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</si>
  <si>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</si>
  <si>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</si>
  <si>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</si>
  <si>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</si>
  <si>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</si>
  <si>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</si>
  <si>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</si>
  <si>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</si>
  <si>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</si>
  <si>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</si>
  <si>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</si>
  <si>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</si>
  <si>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</si>
  <si>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</si>
  <si>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</si>
  <si>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13.00-10:2019-07</t>
  </si>
  <si>
    <t>ändern</t>
  </si>
  <si>
    <t>EN ISO 12966-1</t>
  </si>
  <si>
    <t>ASU L 13.00-18:2014-08</t>
  </si>
  <si>
    <t>AOAC 965.33</t>
  </si>
  <si>
    <t>g Iod/100 g</t>
  </si>
  <si>
    <t>mg KOH/g</t>
  </si>
  <si>
    <t>mg/100 g</t>
  </si>
  <si>
    <t>?</t>
  </si>
  <si>
    <t>V.1</t>
  </si>
  <si>
    <t>alt</t>
  </si>
  <si>
    <t>neu</t>
  </si>
  <si>
    <t>§ 64 LFGB Nr. L 13.00-26 (DIN EN ISO 5508)</t>
  </si>
  <si>
    <t>§ 64 LFGB Nr. L 13.00-26 (DIN EN ISO 5508), modifiziert</t>
  </si>
  <si>
    <t>§ 64 LFGB Nr. L 13.00-46:2018-06 (DIN EN ISO 12966-4)</t>
  </si>
  <si>
    <t>§ 64 LFGB Nr. L 13.00-46:2018-06 (DIN EN ISO 12966-4), modifiziert</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</si>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</sst>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White]#,##0;[Red]\-#,##0\ _€"/>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u/>
      <sz val="11"/>
      <name val="Times New Roman"/>
      <family val="1"/>
    </font>
    <font>
      <i/>
      <vertAlign val="subscript"/>
      <sz val="11"/>
      <name val="Times New Roman"/>
      <family val="1"/>
    </font>
    <font>
      <sz val="11"/>
      <color indexed="12"/>
      <name val="Times New Roman"/>
      <family val="1"/>
    </font>
    <font>
      <b/>
      <sz val="12"/>
      <color indexed="12"/>
      <name val="Times New Roman"/>
      <family val="1"/>
    </font>
    <font>
      <sz val="12"/>
      <color indexed="9"/>
      <name val="Times New Roman"/>
      <family val="1"/>
    </font>
    <font>
      <sz val="10"/>
      <name val="Arial"/>
      <family val="2"/>
    </font>
    <font>
      <sz val="10"/>
      <name val="Symbol"/>
      <family val="1"/>
      <charset val="2"/>
    </font>
    <font>
      <sz val="11"/>
      <color indexed="8"/>
      <name val="Calibri"/>
      <family val="2"/>
    </font>
    <font>
      <sz val="11"/>
      <color indexed="9"/>
      <name val="Calibri"/>
      <family val="2"/>
    </font>
    <font>
      <sz val="9"/>
      <color rgb="FFFF0000"/>
      <name val="Times New Roman"/>
      <family val="1"/>
    </font>
  </fonts>
  <fills count="1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4">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1" fillId="0" borderId="0"/>
    <xf numFmtId="0" fontId="5" fillId="0" borderId="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6"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9" borderId="0" applyNumberFormat="0" applyBorder="0" applyAlignment="0" applyProtection="0"/>
    <xf numFmtId="0" fontId="33" fillId="12" borderId="0" applyNumberFormat="0" applyBorder="0" applyAlignment="0" applyProtection="0"/>
    <xf numFmtId="0" fontId="33" fillId="6"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6" borderId="0" applyNumberFormat="0" applyBorder="0" applyAlignment="0" applyProtection="0"/>
    <xf numFmtId="0" fontId="5" fillId="0" borderId="0"/>
  </cellStyleXfs>
  <cellXfs count="153">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14" fontId="16"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9" fillId="0" borderId="0" xfId="0" applyFont="1" applyFill="1" applyBorder="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7"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20" fillId="0" borderId="0" xfId="0" applyFont="1" applyFill="1" applyBorder="1" applyProtection="1">
      <protection hidden="1"/>
    </xf>
    <xf numFmtId="0" fontId="20" fillId="0" borderId="0" xfId="0" applyFont="1" applyBorder="1" applyAlignment="1">
      <alignment vertical="center" wrapText="1"/>
    </xf>
    <xf numFmtId="0" fontId="20" fillId="0" borderId="0" xfId="0" applyFont="1" applyFill="1" applyBorder="1" applyAlignment="1" applyProtection="1">
      <alignment horizontal="center"/>
      <protection hidden="1"/>
    </xf>
    <xf numFmtId="0" fontId="21" fillId="0" borderId="0" xfId="0" applyFont="1" applyFill="1" applyBorder="1" applyAlignment="1" applyProtection="1">
      <alignment horizontal="center"/>
      <protection hidden="1"/>
    </xf>
    <xf numFmtId="0" fontId="22" fillId="0" borderId="0" xfId="0" applyFont="1" applyFill="1" applyBorder="1" applyProtection="1">
      <protection hidden="1"/>
    </xf>
    <xf numFmtId="0" fontId="18" fillId="0" borderId="0" xfId="0" applyFont="1" applyFill="1" applyBorder="1" applyProtection="1">
      <protection hidden="1"/>
    </xf>
    <xf numFmtId="0" fontId="17" fillId="0" borderId="0" xfId="0" applyFont="1" applyAlignment="1">
      <alignment wrapText="1"/>
    </xf>
    <xf numFmtId="0" fontId="17"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20"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vertical="center"/>
      <protection hidden="1"/>
    </xf>
    <xf numFmtId="0" fontId="20" fillId="0" borderId="0" xfId="0" applyFont="1" applyFill="1" applyBorder="1" applyAlignment="1" applyProtection="1">
      <alignment horizontal="left"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2" fontId="24" fillId="3" borderId="1" xfId="0" applyNumberFormat="1" applyFont="1" applyFill="1" applyBorder="1" applyAlignment="1" applyProtection="1">
      <alignment horizontal="center" vertical="top" wrapText="1"/>
    </xf>
    <xf numFmtId="0" fontId="0" fillId="0" borderId="0" xfId="0" applyProtection="1"/>
    <xf numFmtId="0" fontId="23" fillId="0" borderId="0" xfId="0" applyFont="1" applyProtection="1"/>
    <xf numFmtId="0" fontId="5" fillId="4" borderId="1" xfId="0" applyFont="1" applyFill="1" applyBorder="1" applyAlignment="1" applyProtection="1">
      <alignment horizontal="left" vertical="top" wrapText="1"/>
    </xf>
    <xf numFmtId="0" fontId="25" fillId="3" borderId="0" xfId="0" applyFont="1" applyFill="1" applyBorder="1" applyProtection="1">
      <protection hidden="1"/>
    </xf>
    <xf numFmtId="0" fontId="4" fillId="0" borderId="0" xfId="0" applyFont="1" applyAlignment="1">
      <alignment horizontal="justify" vertical="top" wrapText="1"/>
    </xf>
    <xf numFmtId="0" fontId="5" fillId="0" borderId="0" xfId="0" applyFont="1" applyAlignment="1">
      <alignment horizontal="justify" vertical="top" wrapText="1"/>
    </xf>
    <xf numFmtId="49" fontId="20" fillId="0" borderId="0" xfId="0" applyNumberFormat="1" applyFont="1" applyFill="1" applyBorder="1" applyAlignment="1" applyProtection="1">
      <alignment vertical="center"/>
      <protection locked="0" hidden="1"/>
    </xf>
    <xf numFmtId="0" fontId="5" fillId="0" borderId="0" xfId="0" applyFont="1" applyAlignment="1" applyProtection="1">
      <alignment horizontal="left" wrapText="1"/>
      <protection hidden="1"/>
    </xf>
    <xf numFmtId="0" fontId="5" fillId="0" borderId="0" xfId="0" applyFont="1"/>
    <xf numFmtId="0" fontId="4"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lignment horizontal="left" vertical="top" wrapText="1"/>
    </xf>
    <xf numFmtId="0" fontId="5" fillId="0" borderId="0" xfId="0" applyFont="1" applyBorder="1" applyAlignment="1" applyProtection="1">
      <alignment wrapText="1"/>
      <protection hidden="1"/>
    </xf>
    <xf numFmtId="0" fontId="30" fillId="0" borderId="0" xfId="0" applyFont="1" applyProtection="1">
      <protection hidden="1"/>
    </xf>
    <xf numFmtId="0" fontId="7" fillId="4" borderId="0" xfId="0" applyFont="1" applyFill="1" applyBorder="1" applyProtection="1">
      <protection hidden="1"/>
    </xf>
    <xf numFmtId="0" fontId="4" fillId="0" borderId="5" xfId="0" applyFont="1" applyBorder="1" applyProtection="1">
      <protection hidden="1"/>
    </xf>
    <xf numFmtId="0" fontId="4" fillId="0" borderId="5" xfId="0" applyFont="1" applyBorder="1" applyProtection="1">
      <protection locked="0" hidden="1"/>
    </xf>
    <xf numFmtId="0" fontId="0" fillId="3" borderId="0" xfId="0" applyFill="1" applyBorder="1"/>
    <xf numFmtId="0" fontId="28" fillId="0" borderId="0" xfId="0" applyFont="1" applyAlignment="1">
      <alignment horizontal="left" vertical="center" wrapText="1"/>
    </xf>
    <xf numFmtId="0" fontId="28" fillId="0" borderId="0" xfId="0" applyFont="1" applyAlignment="1">
      <alignment horizontal="left" vertical="center"/>
    </xf>
    <xf numFmtId="49" fontId="1" fillId="2" borderId="0" xfId="1" applyNumberFormat="1" applyFont="1" applyFill="1" applyAlignment="1" applyProtection="1">
      <alignment vertical="center"/>
      <protection locked="0"/>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Border="1" applyAlignment="1">
      <alignment vertical="center" wrapText="1"/>
    </xf>
    <xf numFmtId="0" fontId="4"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vertical="top"/>
      <protection hidden="1"/>
    </xf>
    <xf numFmtId="0" fontId="20" fillId="0" borderId="0" xfId="0" applyFont="1" applyFill="1" applyBorder="1" applyAlignment="1" applyProtection="1">
      <alignment vertical="top" wrapText="1"/>
      <protection hidden="1"/>
    </xf>
    <xf numFmtId="0" fontId="21" fillId="0" borderId="0"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protection hidden="1"/>
    </xf>
    <xf numFmtId="0" fontId="4" fillId="4" borderId="0" xfId="0" applyFont="1" applyFill="1" applyBorder="1" applyAlignment="1" applyProtection="1">
      <alignment vertical="center" wrapText="1"/>
      <protection hidden="1"/>
    </xf>
    <xf numFmtId="0" fontId="24" fillId="4" borderId="0" xfId="0" applyFont="1" applyFill="1" applyBorder="1" applyAlignment="1" applyProtection="1">
      <alignment vertical="center"/>
      <protection hidden="1"/>
    </xf>
    <xf numFmtId="0" fontId="30" fillId="0" borderId="0" xfId="0" applyFont="1" applyFill="1" applyBorder="1" applyProtection="1">
      <protection hidden="1"/>
    </xf>
    <xf numFmtId="0" fontId="4" fillId="0" borderId="0" xfId="0" applyFont="1" applyFill="1" applyBorder="1" applyProtection="1">
      <protection hidden="1"/>
    </xf>
    <xf numFmtId="49" fontId="20" fillId="2" borderId="0" xfId="0" applyNumberFormat="1" applyFont="1" applyFill="1" applyBorder="1" applyAlignment="1" applyProtection="1">
      <alignment vertical="center"/>
      <protection locked="0"/>
    </xf>
    <xf numFmtId="49" fontId="4" fillId="2" borderId="0" xfId="0" applyNumberFormat="1" applyFont="1" applyFill="1" applyBorder="1" applyProtection="1">
      <protection locked="0"/>
    </xf>
    <xf numFmtId="0" fontId="4" fillId="4" borderId="0" xfId="0" applyFont="1" applyFill="1" applyBorder="1" applyAlignment="1" applyProtection="1">
      <alignment vertical="center"/>
      <protection hidden="1"/>
    </xf>
    <xf numFmtId="0" fontId="4" fillId="0" borderId="0" xfId="0" applyFont="1" applyBorder="1" applyAlignment="1" applyProtection="1">
      <alignment wrapText="1"/>
      <protection hidden="1"/>
    </xf>
    <xf numFmtId="0" fontId="5" fillId="3" borderId="0" xfId="4" applyFill="1" applyBorder="1"/>
    <xf numFmtId="0" fontId="4" fillId="14" borderId="0" xfId="0" applyFont="1" applyFill="1" applyAlignment="1" applyProtection="1">
      <alignment horizontal="justify" vertical="top" wrapText="1"/>
      <protection hidden="1"/>
    </xf>
    <xf numFmtId="0" fontId="4" fillId="14" borderId="3" xfId="0" applyFont="1" applyFill="1" applyBorder="1" applyAlignment="1" applyProtection="1">
      <alignment wrapText="1"/>
      <protection hidden="1"/>
    </xf>
    <xf numFmtId="0" fontId="4" fillId="14" borderId="0" xfId="0" applyFont="1" applyFill="1" applyProtection="1">
      <protection hidden="1"/>
    </xf>
    <xf numFmtId="0" fontId="4" fillId="14" borderId="0" xfId="0" applyFont="1" applyFill="1" applyAlignment="1" applyProtection="1">
      <alignment horizontal="left" wrapText="1"/>
      <protection hidden="1"/>
    </xf>
    <xf numFmtId="0" fontId="5" fillId="14" borderId="0" xfId="0" applyFont="1" applyFill="1" applyAlignment="1">
      <alignment horizontal="justify" vertical="top" wrapText="1"/>
    </xf>
    <xf numFmtId="0" fontId="5" fillId="14" borderId="0" xfId="0" applyFont="1" applyFill="1" applyProtection="1">
      <protection hidden="1"/>
    </xf>
    <xf numFmtId="164" fontId="5" fillId="14" borderId="0" xfId="3" applyNumberFormat="1" applyFont="1" applyFill="1"/>
    <xf numFmtId="0" fontId="24" fillId="0" borderId="0" xfId="0" applyFont="1" applyAlignment="1" applyProtection="1">
      <alignment vertical="center"/>
      <protection hidden="1"/>
    </xf>
    <xf numFmtId="0" fontId="35" fillId="0" borderId="0" xfId="0" applyFont="1" applyProtection="1">
      <protection hidden="1"/>
    </xf>
    <xf numFmtId="0" fontId="5" fillId="15" borderId="0" xfId="0" applyFont="1" applyFill="1" applyAlignment="1">
      <alignment vertical="center"/>
    </xf>
    <xf numFmtId="0" fontId="5" fillId="0" borderId="0" xfId="0" applyFont="1" applyAlignment="1">
      <alignment vertical="center"/>
    </xf>
    <xf numFmtId="0" fontId="5" fillId="16" borderId="0" xfId="0" applyFont="1" applyFill="1" applyAlignment="1">
      <alignment horizontal="left" vertical="center"/>
    </xf>
    <xf numFmtId="49" fontId="5" fillId="2" borderId="0" xfId="0" applyNumberFormat="1" applyFont="1" applyFill="1" applyAlignment="1">
      <alignment horizontal="center"/>
    </xf>
    <xf numFmtId="0" fontId="5" fillId="2" borderId="0" xfId="0" applyNumberFormat="1" applyFont="1" applyFill="1" applyAlignment="1">
      <alignment horizontal="center"/>
    </xf>
    <xf numFmtId="0" fontId="5" fillId="0" borderId="5" xfId="0" applyFont="1" applyBorder="1" applyAlignment="1" applyProtection="1">
      <alignment horizontal="left" wrapText="1"/>
    </xf>
    <xf numFmtId="0" fontId="5" fillId="0" borderId="5"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4" fillId="3" borderId="0" xfId="0" applyFont="1" applyFill="1" applyAlignment="1" applyProtection="1">
      <alignment horizontal="left" wrapText="1"/>
    </xf>
    <xf numFmtId="0" fontId="4" fillId="3" borderId="0" xfId="0" applyFont="1" applyFill="1" applyAlignment="1" applyProtection="1">
      <alignment horizontal="left"/>
    </xf>
    <xf numFmtId="0" fontId="8" fillId="3" borderId="5" xfId="0" applyFont="1" applyFill="1" applyBorder="1" applyAlignment="1" applyProtection="1">
      <alignment horizontal="left" wrapText="1"/>
    </xf>
    <xf numFmtId="0" fontId="4" fillId="3" borderId="5"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xf>
    <xf numFmtId="0" fontId="8" fillId="3" borderId="0" xfId="0" applyFont="1" applyFill="1" applyAlignment="1" applyProtection="1">
      <alignment horizontal="left" wrapText="1"/>
    </xf>
    <xf numFmtId="0" fontId="4" fillId="0" borderId="0" xfId="0" applyFont="1" applyFill="1" applyAlignment="1" applyProtection="1">
      <alignment horizontal="left"/>
    </xf>
    <xf numFmtId="0" fontId="14" fillId="3"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5" fillId="3" borderId="0" xfId="4" applyFont="1" applyFill="1" applyBorder="1" applyAlignment="1">
      <alignment horizontal="left" wrapText="1"/>
    </xf>
    <xf numFmtId="0" fontId="5" fillId="3" borderId="0" xfId="4" applyFill="1" applyBorder="1" applyAlignment="1">
      <alignment horizontal="left" wrapText="1"/>
    </xf>
    <xf numFmtId="0" fontId="9" fillId="0" borderId="0" xfId="4" applyFont="1" applyAlignment="1">
      <alignment horizontal="left"/>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25"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4" fillId="4" borderId="0" xfId="0" applyFont="1" applyFill="1" applyBorder="1" applyAlignment="1" applyProtection="1">
      <alignment vertical="center" wrapText="1"/>
      <protection locked="0"/>
    </xf>
    <xf numFmtId="0" fontId="0" fillId="4" borderId="0" xfId="0" applyFill="1" applyBorder="1" applyAlignment="1" applyProtection="1">
      <alignment horizontal="left"/>
      <protection locked="0" hidden="1"/>
    </xf>
    <xf numFmtId="0" fontId="0" fillId="4" borderId="0" xfId="0" applyFill="1" applyBorder="1" applyAlignment="1" applyProtection="1">
      <alignment horizontal="center"/>
      <protection hidden="1"/>
    </xf>
    <xf numFmtId="0" fontId="0" fillId="4" borderId="0" xfId="0" applyFill="1" applyBorder="1" applyAlignment="1" applyProtection="1">
      <alignment horizontal="left"/>
      <protection hidden="1"/>
    </xf>
    <xf numFmtId="0" fontId="0" fillId="4" borderId="0" xfId="0" applyFill="1" applyBorder="1" applyAlignment="1" applyProtection="1">
      <alignment vertical="center" wrapText="1"/>
      <protection locked="0"/>
    </xf>
    <xf numFmtId="0" fontId="29" fillId="0" borderId="0" xfId="0" applyFont="1" applyFill="1" applyBorder="1" applyAlignment="1" applyProtection="1">
      <alignment horizontal="left" vertical="center" wrapText="1"/>
      <protection hidden="1"/>
    </xf>
    <xf numFmtId="0" fontId="0" fillId="4" borderId="0" xfId="0" applyNumberFormat="1" applyFill="1" applyBorder="1" applyAlignment="1" applyProtection="1">
      <alignment vertical="center" wrapText="1"/>
      <protection locked="0"/>
    </xf>
    <xf numFmtId="0" fontId="4" fillId="4" borderId="0" xfId="0" applyFont="1" applyFill="1" applyBorder="1" applyAlignment="1" applyProtection="1">
      <alignment horizontal="center"/>
      <protection hidden="1"/>
    </xf>
    <xf numFmtId="0" fontId="0" fillId="4" borderId="0" xfId="0" applyFill="1" applyBorder="1" applyAlignment="1" applyProtection="1">
      <alignment horizontal="left" vertical="center"/>
      <protection hidden="1"/>
    </xf>
    <xf numFmtId="0" fontId="24" fillId="0" borderId="0" xfId="0" applyFont="1" applyFill="1" applyBorder="1" applyAlignment="1" applyProtection="1">
      <alignment horizontal="left" vertical="center" wrapText="1"/>
      <protection hidden="1"/>
    </xf>
    <xf numFmtId="0" fontId="5" fillId="4" borderId="0" xfId="0" applyFont="1" applyFill="1" applyBorder="1" applyAlignment="1" applyProtection="1">
      <alignment vertical="center" wrapText="1"/>
      <protection locked="0"/>
    </xf>
    <xf numFmtId="0" fontId="4" fillId="2" borderId="0" xfId="0" applyFont="1" applyFill="1" applyAlignment="1" applyProtection="1">
      <alignment horizontal="left"/>
      <protection locked="0"/>
    </xf>
  </cellXfs>
  <cellStyles count="24">
    <cellStyle name="20% - Akzent1" xfId="5" xr:uid="{00000000-0005-0000-0000-000000000000}"/>
    <cellStyle name="20% - Akzent2" xfId="6" xr:uid="{00000000-0005-0000-0000-000001000000}"/>
    <cellStyle name="20% - Akzent3" xfId="7" xr:uid="{00000000-0005-0000-0000-000002000000}"/>
    <cellStyle name="20% - Akzent4" xfId="8" xr:uid="{00000000-0005-0000-0000-000003000000}"/>
    <cellStyle name="20% - Akzent5" xfId="9" xr:uid="{00000000-0005-0000-0000-000004000000}"/>
    <cellStyle name="20% - Akzent6" xfId="10" xr:uid="{00000000-0005-0000-0000-000005000000}"/>
    <cellStyle name="40% - Akzent1" xfId="11" xr:uid="{00000000-0005-0000-0000-000006000000}"/>
    <cellStyle name="40% - Akzent2" xfId="12" xr:uid="{00000000-0005-0000-0000-000007000000}"/>
    <cellStyle name="40% - Akzent3" xfId="13" xr:uid="{00000000-0005-0000-0000-000008000000}"/>
    <cellStyle name="40% - Akzent4" xfId="14" xr:uid="{00000000-0005-0000-0000-000009000000}"/>
    <cellStyle name="40% - Akzent5" xfId="15" xr:uid="{00000000-0005-0000-0000-00000A000000}"/>
    <cellStyle name="40% - Akzent6" xfId="16" xr:uid="{00000000-0005-0000-0000-00000B000000}"/>
    <cellStyle name="60% - Akzent1" xfId="17" xr:uid="{00000000-0005-0000-0000-00000C000000}"/>
    <cellStyle name="60% - Akzent2" xfId="18" xr:uid="{00000000-0005-0000-0000-00000D000000}"/>
    <cellStyle name="60% - Akzent3" xfId="19" xr:uid="{00000000-0005-0000-0000-00000E000000}"/>
    <cellStyle name="60% - Akzent4" xfId="20" xr:uid="{00000000-0005-0000-0000-00000F000000}"/>
    <cellStyle name="60% - Akzent5" xfId="21" xr:uid="{00000000-0005-0000-0000-000010000000}"/>
    <cellStyle name="60% - Akzent6" xfId="22" xr:uid="{00000000-0005-0000-0000-000011000000}"/>
    <cellStyle name="Hyperlink 2" xfId="2" xr:uid="{00000000-0005-0000-0000-000013000000}"/>
    <cellStyle name="Link" xfId="1" builtinId="8"/>
    <cellStyle name="Standard" xfId="0" builtinId="0"/>
    <cellStyle name="Standard 2" xfId="3" xr:uid="{00000000-0005-0000-0000-000015000000}"/>
    <cellStyle name="Standard 2 2" xfId="4" xr:uid="{00000000-0005-0000-0000-000016000000}"/>
    <cellStyle name="Standard 3" xfId="23" xr:uid="{00000000-0005-0000-0000-000017000000}"/>
  </cellStyles>
  <dxfs count="38">
    <dxf>
      <fill>
        <patternFill>
          <bgColor indexed="13"/>
        </patternFill>
      </fill>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ont>
        <color theme="0"/>
      </font>
    </dxf>
    <dxf>
      <font>
        <color theme="0"/>
      </font>
    </dxf>
    <dxf>
      <font>
        <condense val="0"/>
        <extend val="0"/>
        <color auto="1"/>
      </font>
      <fill>
        <patternFill>
          <bgColor indexed="43"/>
        </patternFill>
      </fill>
    </dxf>
    <dxf>
      <font>
        <condense val="0"/>
        <extend val="0"/>
        <color indexed="9"/>
      </font>
    </dxf>
    <dxf>
      <font>
        <condense val="0"/>
        <extend val="0"/>
        <color auto="1"/>
      </font>
      <fill>
        <patternFill>
          <bgColor indexed="43"/>
        </patternFill>
      </fill>
    </dxf>
    <dxf>
      <font>
        <condense val="0"/>
        <extend val="0"/>
        <color indexed="9"/>
      </font>
    </dxf>
    <dxf>
      <fill>
        <patternFill>
          <bgColor indexed="43"/>
        </patternFill>
      </fill>
    </dxf>
    <dxf>
      <font>
        <condense val="0"/>
        <extend val="0"/>
        <color auto="1"/>
      </font>
      <fill>
        <patternFill>
          <bgColor indexed="10"/>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25" fmlaLink="Iodzahl!$B$1" fmlaRange="Iodzahl!$B$3:$B$21" sel="19" val="0"/>
</file>

<file path=xl/ctrlProps/ctrlProp10.xml><?xml version="1.0" encoding="utf-8"?>
<formControlPr xmlns="http://schemas.microsoft.com/office/spreadsheetml/2009/9/main" objectType="Drop" dropLines="50" dropStyle="combo" dx="25" fmlaLink="Totoxzahl!$B$1" fmlaRange="Totoxzahl!$B$3:$B$7" sel="5" val="0"/>
</file>

<file path=xl/ctrlProps/ctrlProp2.xml><?xml version="1.0" encoding="utf-8"?>
<formControlPr xmlns="http://schemas.microsoft.com/office/spreadsheetml/2009/9/main" objectType="Drop" dropLines="50" dropStyle="combo" dx="25" fmlaLink="Verseifungszahl!$B$1" fmlaRange="Verseifungszahl!$B$3:$B$15" sel="13" val="0"/>
</file>

<file path=xl/ctrlProps/ctrlProp3.xml><?xml version="1.0" encoding="utf-8"?>
<formControlPr xmlns="http://schemas.microsoft.com/office/spreadsheetml/2009/9/main" objectType="Drop" dropLines="50" dropStyle="combo" dx="25" fmlaLink="Saeurezahl!$B$1" fmlaRange="Saeurezahl!$B$3:$B$20" sel="18" val="0"/>
</file>

<file path=xl/ctrlProps/ctrlProp4.xml><?xml version="1.0" encoding="utf-8"?>
<formControlPr xmlns="http://schemas.microsoft.com/office/spreadsheetml/2009/9/main" objectType="Drop" dropLines="50" dropStyle="combo" dx="25" fmlaLink="Anisidinzahl!$B$1" fmlaRange="Anisidinzahl!$B$3:$B$13" sel="11" val="0"/>
</file>

<file path=xl/ctrlProps/ctrlProp5.xml><?xml version="1.0" encoding="utf-8"?>
<formControlPr xmlns="http://schemas.microsoft.com/office/spreadsheetml/2009/9/main" objectType="Drop" dropLines="50" dropStyle="combo" dx="25" fmlaLink="Gesamttocopherole!$B$1" fmlaRange="Gesamttocopherole!$B$3:$B$21" sel="19" val="0"/>
</file>

<file path=xl/ctrlProps/ctrlProp6.xml><?xml version="1.0" encoding="utf-8"?>
<formControlPr xmlns="http://schemas.microsoft.com/office/spreadsheetml/2009/9/main" objectType="Drop" dropLines="50" dropStyle="combo" dx="25" fmlaLink="Parameter6!$B$1" fmlaRange="Parameter6!$B$3:$B$21" sel="19" val="0"/>
</file>

<file path=xl/ctrlProps/ctrlProp7.xml><?xml version="1.0" encoding="utf-8"?>
<formControlPr xmlns="http://schemas.microsoft.com/office/spreadsheetml/2009/9/main" objectType="Drop" dropLines="50" dropStyle="combo" dx="25" fmlaLink="Fettsaeureverteilung!$B$1" fmlaRange="Fettsaeureverteilung!$B$3:$B$31" sel="29" val="0"/>
</file>

<file path=xl/ctrlProps/ctrlProp8.xml><?xml version="1.0" encoding="utf-8"?>
<formControlPr xmlns="http://schemas.microsoft.com/office/spreadsheetml/2009/9/main" objectType="Drop" dropLines="15" dropStyle="combo" dx="25" fmlaLink="Teilnehmerdaten!$D$4" fmlaRange="Teilnehmerdaten!$G$5:$G$6" sel="2" val="0"/>
</file>

<file path=xl/ctrlProps/ctrlProp9.xml><?xml version="1.0" encoding="utf-8"?>
<formControlPr xmlns="http://schemas.microsoft.com/office/spreadsheetml/2009/9/main" objectType="Drop" dropLines="50" dropStyle="combo" dx="25" fmlaLink="Peroxidzahl!$B$1" fmlaRange="Peroxidzahl!$B$3:$B$24" sel="2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xdr:colOff>
      <xdr:row>40</xdr:row>
      <xdr:rowOff>133350</xdr:rowOff>
    </xdr:to>
    <xdr:pic>
      <xdr:nvPicPr>
        <xdr:cNvPr id="11348" name="Picture 1">
          <a:extLst>
            <a:ext uri="{FF2B5EF4-FFF2-40B4-BE49-F238E27FC236}">
              <a16:creationId xmlns:a16="http://schemas.microsoft.com/office/drawing/2014/main" id="{00000000-0008-0000-0100-000054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6800"/>
          <a:ext cx="5638800"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47</xdr:row>
          <xdr:rowOff>45720</xdr:rowOff>
        </xdr:from>
        <xdr:to>
          <xdr:col>7</xdr:col>
          <xdr:colOff>7620</xdr:colOff>
          <xdr:row>48</xdr:row>
          <xdr:rowOff>22860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38100</xdr:rowOff>
        </xdr:from>
        <xdr:to>
          <xdr:col>7</xdr:col>
          <xdr:colOff>7620</xdr:colOff>
          <xdr:row>50</xdr:row>
          <xdr:rowOff>7620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51</xdr:row>
          <xdr:rowOff>45720</xdr:rowOff>
        </xdr:from>
        <xdr:to>
          <xdr:col>7</xdr:col>
          <xdr:colOff>7620</xdr:colOff>
          <xdr:row>52</xdr:row>
          <xdr:rowOff>22860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53</xdr:row>
          <xdr:rowOff>60960</xdr:rowOff>
        </xdr:from>
        <xdr:to>
          <xdr:col>7</xdr:col>
          <xdr:colOff>7620</xdr:colOff>
          <xdr:row>54</xdr:row>
          <xdr:rowOff>38100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59</xdr:row>
          <xdr:rowOff>60960</xdr:rowOff>
        </xdr:from>
        <xdr:to>
          <xdr:col>7</xdr:col>
          <xdr:colOff>7620</xdr:colOff>
          <xdr:row>60</xdr:row>
          <xdr:rowOff>30480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60960</xdr:rowOff>
        </xdr:from>
        <xdr:to>
          <xdr:col>7</xdr:col>
          <xdr:colOff>7620</xdr:colOff>
          <xdr:row>62</xdr:row>
          <xdr:rowOff>22860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63</xdr:row>
          <xdr:rowOff>60960</xdr:rowOff>
        </xdr:from>
        <xdr:to>
          <xdr:col>7</xdr:col>
          <xdr:colOff>7620</xdr:colOff>
          <xdr:row>64</xdr:row>
          <xdr:rowOff>22860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16</xdr:row>
          <xdr:rowOff>45720</xdr:rowOff>
        </xdr:from>
        <xdr:to>
          <xdr:col>7</xdr:col>
          <xdr:colOff>7620</xdr:colOff>
          <xdr:row>16</xdr:row>
          <xdr:rowOff>342900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56</xdr:row>
          <xdr:rowOff>380310</xdr:rowOff>
        </xdr:from>
        <xdr:to>
          <xdr:col>7</xdr:col>
          <xdr:colOff>7620</xdr:colOff>
          <xdr:row>57</xdr:row>
          <xdr:rowOff>220290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373383</xdr:rowOff>
        </xdr:from>
        <xdr:to>
          <xdr:col>7</xdr:col>
          <xdr:colOff>7620</xdr:colOff>
          <xdr:row>55</xdr:row>
          <xdr:rowOff>213363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3.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5546875" style="57" customWidth="1"/>
    <col min="3" max="3" width="30.44140625" style="57" customWidth="1"/>
    <col min="4" max="16384" width="11.44140625" style="57"/>
  </cols>
  <sheetData>
    <row r="1" spans="1:3" ht="30.75" customHeight="1" x14ac:dyDescent="0.3">
      <c r="A1" s="112" t="s">
        <v>60</v>
      </c>
      <c r="B1" s="113"/>
      <c r="C1" s="113"/>
    </row>
    <row r="2" spans="1:3" ht="51.75" customHeight="1" x14ac:dyDescent="0.25">
      <c r="A2" s="115" t="s">
        <v>150</v>
      </c>
      <c r="B2" s="116"/>
      <c r="C2" s="116"/>
    </row>
    <row r="3" spans="1:3" ht="74.25" customHeight="1" x14ac:dyDescent="0.25">
      <c r="A3" s="114" t="s">
        <v>151</v>
      </c>
      <c r="B3" s="114"/>
      <c r="C3" s="114"/>
    </row>
    <row r="4" spans="1:3" ht="80.400000000000006" customHeight="1" x14ac:dyDescent="0.35">
      <c r="A4" s="114" t="s">
        <v>154</v>
      </c>
      <c r="B4" s="117"/>
      <c r="C4" s="117"/>
    </row>
    <row r="5" spans="1:3" ht="30.45" customHeight="1" x14ac:dyDescent="0.3">
      <c r="A5" s="118"/>
      <c r="B5" s="118"/>
      <c r="C5" s="118"/>
    </row>
    <row r="6" spans="1:3" ht="30.45" customHeight="1" x14ac:dyDescent="0.25">
      <c r="A6" s="58" t="s">
        <v>61</v>
      </c>
    </row>
    <row r="7" spans="1:3" ht="54" customHeight="1" x14ac:dyDescent="0.25">
      <c r="A7" s="110" t="s">
        <v>62</v>
      </c>
      <c r="B7" s="111"/>
      <c r="C7" s="111"/>
    </row>
    <row r="9" spans="1:3" x14ac:dyDescent="0.25">
      <c r="A9" s="59" t="s">
        <v>63</v>
      </c>
      <c r="B9" s="59" t="s">
        <v>64</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56">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5546875" style="1" customWidth="1"/>
    <col min="8" max="16384" width="11.44140625" style="1"/>
  </cols>
  <sheetData>
    <row r="1" spans="1:8" x14ac:dyDescent="0.3">
      <c r="A1" s="1" t="s">
        <v>18</v>
      </c>
      <c r="H1" s="70">
        <f>COUNTA(A2:G38)</f>
        <v>0</v>
      </c>
    </row>
    <row r="2" spans="1:8" x14ac:dyDescent="0.3">
      <c r="A2" s="152"/>
      <c r="B2" s="152"/>
      <c r="C2" s="152"/>
      <c r="D2" s="152"/>
      <c r="E2" s="152"/>
      <c r="F2" s="152"/>
      <c r="G2" s="152"/>
    </row>
    <row r="3" spans="1:8" x14ac:dyDescent="0.3">
      <c r="A3" s="152"/>
      <c r="B3" s="152"/>
      <c r="C3" s="152"/>
      <c r="D3" s="152"/>
      <c r="E3" s="152"/>
      <c r="F3" s="152"/>
      <c r="G3" s="152"/>
    </row>
    <row r="4" spans="1:8" x14ac:dyDescent="0.3">
      <c r="A4" s="152"/>
      <c r="B4" s="152"/>
      <c r="C4" s="152"/>
      <c r="D4" s="152"/>
      <c r="E4" s="152"/>
      <c r="F4" s="152"/>
      <c r="G4" s="152"/>
    </row>
    <row r="5" spans="1:8" x14ac:dyDescent="0.3">
      <c r="A5" s="152"/>
      <c r="B5" s="152"/>
      <c r="C5" s="152"/>
      <c r="D5" s="152"/>
      <c r="E5" s="152"/>
      <c r="F5" s="152"/>
      <c r="G5" s="152"/>
    </row>
    <row r="6" spans="1:8" x14ac:dyDescent="0.3">
      <c r="A6" s="152"/>
      <c r="B6" s="152"/>
      <c r="C6" s="152"/>
      <c r="D6" s="152"/>
      <c r="E6" s="152"/>
      <c r="F6" s="152"/>
      <c r="G6" s="152"/>
    </row>
    <row r="7" spans="1:8" x14ac:dyDescent="0.3">
      <c r="A7" s="152"/>
      <c r="B7" s="152"/>
      <c r="C7" s="152"/>
      <c r="D7" s="152"/>
      <c r="E7" s="152"/>
      <c r="F7" s="152"/>
      <c r="G7" s="152"/>
    </row>
    <row r="8" spans="1:8" x14ac:dyDescent="0.3">
      <c r="A8" s="152"/>
      <c r="B8" s="152"/>
      <c r="C8" s="152"/>
      <c r="D8" s="152"/>
      <c r="E8" s="152"/>
      <c r="F8" s="152"/>
      <c r="G8" s="152"/>
    </row>
    <row r="9" spans="1:8" x14ac:dyDescent="0.3">
      <c r="A9" s="152"/>
      <c r="B9" s="152"/>
      <c r="C9" s="152"/>
      <c r="D9" s="152"/>
      <c r="E9" s="152"/>
      <c r="F9" s="152"/>
      <c r="G9" s="152"/>
    </row>
    <row r="10" spans="1:8" x14ac:dyDescent="0.3">
      <c r="A10" s="152"/>
      <c r="B10" s="152"/>
      <c r="C10" s="152"/>
      <c r="D10" s="152"/>
      <c r="E10" s="152"/>
      <c r="F10" s="152"/>
      <c r="G10" s="152"/>
    </row>
    <row r="11" spans="1:8" x14ac:dyDescent="0.3">
      <c r="A11" s="152"/>
      <c r="B11" s="152"/>
      <c r="C11" s="152"/>
      <c r="D11" s="152"/>
      <c r="E11" s="152"/>
      <c r="F11" s="152"/>
      <c r="G11" s="152"/>
    </row>
    <row r="12" spans="1:8" x14ac:dyDescent="0.3">
      <c r="A12" s="152"/>
      <c r="B12" s="152"/>
      <c r="C12" s="152"/>
      <c r="D12" s="152"/>
      <c r="E12" s="152"/>
      <c r="F12" s="152"/>
      <c r="G12" s="152"/>
    </row>
    <row r="13" spans="1:8" x14ac:dyDescent="0.3">
      <c r="A13" s="152"/>
      <c r="B13" s="152"/>
      <c r="C13" s="152"/>
      <c r="D13" s="152"/>
      <c r="E13" s="152"/>
      <c r="F13" s="152"/>
      <c r="G13" s="152"/>
    </row>
    <row r="14" spans="1:8" x14ac:dyDescent="0.3">
      <c r="A14" s="152"/>
      <c r="B14" s="152"/>
      <c r="C14" s="152"/>
      <c r="D14" s="152"/>
      <c r="E14" s="152"/>
      <c r="F14" s="152"/>
      <c r="G14" s="152"/>
    </row>
    <row r="15" spans="1:8" x14ac:dyDescent="0.3">
      <c r="A15" s="152"/>
      <c r="B15" s="152"/>
      <c r="C15" s="152"/>
      <c r="D15" s="152"/>
      <c r="E15" s="152"/>
      <c r="F15" s="152"/>
      <c r="G15" s="152"/>
    </row>
    <row r="16" spans="1:8" x14ac:dyDescent="0.3">
      <c r="A16" s="152"/>
      <c r="B16" s="152"/>
      <c r="C16" s="152"/>
      <c r="D16" s="152"/>
      <c r="E16" s="152"/>
      <c r="F16" s="152"/>
      <c r="G16" s="152"/>
    </row>
    <row r="17" spans="1:7" x14ac:dyDescent="0.3">
      <c r="A17" s="152"/>
      <c r="B17" s="152"/>
      <c r="C17" s="152"/>
      <c r="D17" s="152"/>
      <c r="E17" s="152"/>
      <c r="F17" s="152"/>
      <c r="G17" s="152"/>
    </row>
    <row r="18" spans="1:7" x14ac:dyDescent="0.3">
      <c r="A18" s="152"/>
      <c r="B18" s="152"/>
      <c r="C18" s="152"/>
      <c r="D18" s="152"/>
      <c r="E18" s="152"/>
      <c r="F18" s="152"/>
      <c r="G18" s="152"/>
    </row>
    <row r="19" spans="1:7" x14ac:dyDescent="0.3">
      <c r="A19" s="152"/>
      <c r="B19" s="152"/>
      <c r="C19" s="152"/>
      <c r="D19" s="152"/>
      <c r="E19" s="152"/>
      <c r="F19" s="152"/>
      <c r="G19" s="152"/>
    </row>
    <row r="20" spans="1:7" x14ac:dyDescent="0.3">
      <c r="A20" s="152"/>
      <c r="B20" s="152"/>
      <c r="C20" s="152"/>
      <c r="D20" s="152"/>
      <c r="E20" s="152"/>
      <c r="F20" s="152"/>
      <c r="G20" s="152"/>
    </row>
    <row r="21" spans="1:7" x14ac:dyDescent="0.3">
      <c r="A21" s="152"/>
      <c r="B21" s="152"/>
      <c r="C21" s="152"/>
      <c r="D21" s="152"/>
      <c r="E21" s="152"/>
      <c r="F21" s="152"/>
      <c r="G21" s="152"/>
    </row>
    <row r="22" spans="1:7" x14ac:dyDescent="0.3">
      <c r="A22" s="152"/>
      <c r="B22" s="152"/>
      <c r="C22" s="152"/>
      <c r="D22" s="152"/>
      <c r="E22" s="152"/>
      <c r="F22" s="152"/>
      <c r="G22" s="152"/>
    </row>
    <row r="23" spans="1:7" x14ac:dyDescent="0.3">
      <c r="A23" s="152"/>
      <c r="B23" s="152"/>
      <c r="C23" s="152"/>
      <c r="D23" s="152"/>
      <c r="E23" s="152"/>
      <c r="F23" s="152"/>
      <c r="G23" s="152"/>
    </row>
    <row r="24" spans="1:7" x14ac:dyDescent="0.3">
      <c r="A24" s="152"/>
      <c r="B24" s="152"/>
      <c r="C24" s="152"/>
      <c r="D24" s="152"/>
      <c r="E24" s="152"/>
      <c r="F24" s="152"/>
      <c r="G24" s="152"/>
    </row>
    <row r="25" spans="1:7" x14ac:dyDescent="0.3">
      <c r="A25" s="152"/>
      <c r="B25" s="152"/>
      <c r="C25" s="152"/>
      <c r="D25" s="152"/>
      <c r="E25" s="152"/>
      <c r="F25" s="152"/>
      <c r="G25" s="152"/>
    </row>
    <row r="26" spans="1:7" x14ac:dyDescent="0.3">
      <c r="A26" s="152"/>
      <c r="B26" s="152"/>
      <c r="C26" s="152"/>
      <c r="D26" s="152"/>
      <c r="E26" s="152"/>
      <c r="F26" s="152"/>
      <c r="G26" s="152"/>
    </row>
    <row r="27" spans="1:7" x14ac:dyDescent="0.3">
      <c r="A27" s="152"/>
      <c r="B27" s="152"/>
      <c r="C27" s="152"/>
      <c r="D27" s="152"/>
      <c r="E27" s="152"/>
      <c r="F27" s="152"/>
      <c r="G27" s="152"/>
    </row>
    <row r="28" spans="1:7" x14ac:dyDescent="0.3">
      <c r="A28" s="152"/>
      <c r="B28" s="152"/>
      <c r="C28" s="152"/>
      <c r="D28" s="152"/>
      <c r="E28" s="152"/>
      <c r="F28" s="152"/>
      <c r="G28" s="152"/>
    </row>
    <row r="29" spans="1:7" x14ac:dyDescent="0.3">
      <c r="A29" s="152"/>
      <c r="B29" s="152"/>
      <c r="C29" s="152"/>
      <c r="D29" s="152"/>
      <c r="E29" s="152"/>
      <c r="F29" s="152"/>
      <c r="G29" s="152"/>
    </row>
    <row r="30" spans="1:7" x14ac:dyDescent="0.3">
      <c r="A30" s="152"/>
      <c r="B30" s="152"/>
      <c r="C30" s="152"/>
      <c r="D30" s="152"/>
      <c r="E30" s="152"/>
      <c r="F30" s="152"/>
      <c r="G30" s="152"/>
    </row>
    <row r="31" spans="1:7" x14ac:dyDescent="0.3">
      <c r="A31" s="152"/>
      <c r="B31" s="152"/>
      <c r="C31" s="152"/>
      <c r="D31" s="152"/>
      <c r="E31" s="152"/>
      <c r="F31" s="152"/>
      <c r="G31" s="152"/>
    </row>
    <row r="32" spans="1:7" x14ac:dyDescent="0.3">
      <c r="A32" s="152"/>
      <c r="B32" s="152"/>
      <c r="C32" s="152"/>
      <c r="D32" s="152"/>
      <c r="E32" s="152"/>
      <c r="F32" s="152"/>
      <c r="G32" s="152"/>
    </row>
    <row r="33" spans="1:7" x14ac:dyDescent="0.3">
      <c r="A33" s="152"/>
      <c r="B33" s="152"/>
      <c r="C33" s="152"/>
      <c r="D33" s="152"/>
      <c r="E33" s="152"/>
      <c r="F33" s="152"/>
      <c r="G33" s="152"/>
    </row>
    <row r="34" spans="1:7" x14ac:dyDescent="0.3">
      <c r="A34" s="152"/>
      <c r="B34" s="152"/>
      <c r="C34" s="152"/>
      <c r="D34" s="152"/>
      <c r="E34" s="152"/>
      <c r="F34" s="152"/>
      <c r="G34" s="152"/>
    </row>
    <row r="35" spans="1:7" x14ac:dyDescent="0.3">
      <c r="A35" s="152"/>
      <c r="B35" s="152"/>
      <c r="C35" s="152"/>
      <c r="D35" s="152"/>
      <c r="E35" s="152"/>
      <c r="F35" s="152"/>
      <c r="G35" s="152"/>
    </row>
    <row r="36" spans="1:7" x14ac:dyDescent="0.3">
      <c r="A36" s="152"/>
      <c r="B36" s="152"/>
      <c r="C36" s="152"/>
      <c r="D36" s="152"/>
      <c r="E36" s="152"/>
      <c r="F36" s="152"/>
      <c r="G36" s="152"/>
    </row>
    <row r="37" spans="1:7" x14ac:dyDescent="0.3">
      <c r="A37" s="152"/>
      <c r="B37" s="152"/>
      <c r="C37" s="152"/>
      <c r="D37" s="152"/>
      <c r="E37" s="152"/>
      <c r="F37" s="152"/>
      <c r="G37" s="152"/>
    </row>
    <row r="38" spans="1:7" x14ac:dyDescent="0.3">
      <c r="A38" s="152"/>
      <c r="B38" s="152"/>
      <c r="C38" s="152"/>
      <c r="D38" s="152"/>
      <c r="E38" s="152"/>
      <c r="F38" s="152"/>
      <c r="G38" s="152"/>
    </row>
  </sheetData>
  <sheetProtection algorithmName="SHA-512" hashValue="7k/ZxomgWUbgYLRKckEIRZwG5nqMd7iXO5b4QeMaYOb20OAxxgKY286xB/f2hIwISf0QTiLGaton9KcwsKcZeg==" saltValue="M5tob6K2TtzmAVU8cf6GWw=="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4"/>
  <sheetViews>
    <sheetView workbookViewId="0">
      <selection activeCell="A2" sqref="A2:G2"/>
    </sheetView>
  </sheetViews>
  <sheetFormatPr baseColWidth="10" defaultColWidth="11.44140625" defaultRowHeight="15.6" x14ac:dyDescent="0.3"/>
  <cols>
    <col min="1" max="1" width="24.44140625" style="22" customWidth="1"/>
    <col min="2" max="2" width="55" style="23" customWidth="1"/>
    <col min="3" max="16384" width="11.44140625" style="22"/>
  </cols>
  <sheetData>
    <row r="1" spans="1:3" ht="16.2" thickBot="1" x14ac:dyDescent="0.35">
      <c r="A1" s="33" t="s">
        <v>268</v>
      </c>
      <c r="B1" s="32">
        <v>14</v>
      </c>
      <c r="C1" s="22">
        <f>MAX($A$3:$A$23)-1</f>
        <v>20</v>
      </c>
    </row>
    <row r="2" spans="1:3" ht="16.2" thickTop="1" x14ac:dyDescent="0.25">
      <c r="A2" s="42"/>
      <c r="B2" s="28" t="s">
        <v>36</v>
      </c>
      <c r="C2" s="22" t="s">
        <v>38</v>
      </c>
    </row>
    <row r="3" spans="1:3" x14ac:dyDescent="0.3">
      <c r="A3" s="27">
        <v>1</v>
      </c>
      <c r="B3" s="25" t="s">
        <v>283</v>
      </c>
      <c r="C3" s="44"/>
    </row>
    <row r="4" spans="1:3" x14ac:dyDescent="0.3">
      <c r="A4" s="27">
        <v>2</v>
      </c>
      <c r="B4" s="25" t="s">
        <v>282</v>
      </c>
      <c r="C4" s="23" t="s">
        <v>39</v>
      </c>
    </row>
    <row r="5" spans="1:3" x14ac:dyDescent="0.3">
      <c r="A5" s="27">
        <v>3</v>
      </c>
      <c r="B5" s="25" t="s">
        <v>281</v>
      </c>
      <c r="C5" s="23"/>
    </row>
    <row r="6" spans="1:3" x14ac:dyDescent="0.3">
      <c r="A6" s="27">
        <v>4</v>
      </c>
      <c r="B6" s="25" t="s">
        <v>280</v>
      </c>
      <c r="C6" s="23"/>
    </row>
    <row r="7" spans="1:3" x14ac:dyDescent="0.3">
      <c r="A7" s="27">
        <v>5</v>
      </c>
      <c r="B7" s="25" t="s">
        <v>279</v>
      </c>
      <c r="C7" s="45"/>
    </row>
    <row r="8" spans="1:3" x14ac:dyDescent="0.3">
      <c r="A8" s="27">
        <v>6</v>
      </c>
      <c r="B8" s="25" t="s">
        <v>278</v>
      </c>
      <c r="C8" s="45"/>
    </row>
    <row r="9" spans="1:3" x14ac:dyDescent="0.3">
      <c r="A9" s="27">
        <v>7</v>
      </c>
      <c r="B9" s="25" t="s">
        <v>277</v>
      </c>
      <c r="C9" s="45" t="s">
        <v>39</v>
      </c>
    </row>
    <row r="10" spans="1:3" x14ac:dyDescent="0.3">
      <c r="A10" s="27">
        <v>8</v>
      </c>
      <c r="B10" s="25" t="s">
        <v>276</v>
      </c>
      <c r="C10" s="45"/>
    </row>
    <row r="11" spans="1:3" x14ac:dyDescent="0.3">
      <c r="A11" s="27">
        <v>9</v>
      </c>
      <c r="B11" s="25" t="s">
        <v>275</v>
      </c>
      <c r="C11" s="45"/>
    </row>
    <row r="12" spans="1:3" x14ac:dyDescent="0.3">
      <c r="A12" s="27">
        <v>10</v>
      </c>
      <c r="B12" s="25" t="s">
        <v>274</v>
      </c>
      <c r="C12" s="45"/>
    </row>
    <row r="13" spans="1:3" x14ac:dyDescent="0.3">
      <c r="A13" s="27">
        <v>11</v>
      </c>
      <c r="B13" s="25" t="s">
        <v>273</v>
      </c>
      <c r="C13" s="45"/>
    </row>
    <row r="14" spans="1:3" x14ac:dyDescent="0.3">
      <c r="A14" s="27">
        <v>12</v>
      </c>
      <c r="B14" s="25" t="s">
        <v>272</v>
      </c>
      <c r="C14" s="45"/>
    </row>
    <row r="15" spans="1:3" x14ac:dyDescent="0.3">
      <c r="A15" s="27">
        <v>13</v>
      </c>
      <c r="B15" s="25" t="s">
        <v>306</v>
      </c>
      <c r="C15" s="45"/>
    </row>
    <row r="16" spans="1:3" x14ac:dyDescent="0.3">
      <c r="A16" s="27">
        <v>14</v>
      </c>
      <c r="B16" s="25" t="s">
        <v>307</v>
      </c>
      <c r="C16" s="45" t="s">
        <v>39</v>
      </c>
    </row>
    <row r="17" spans="1:3" x14ac:dyDescent="0.3">
      <c r="A17" s="27">
        <v>15</v>
      </c>
      <c r="B17" s="25" t="s">
        <v>309</v>
      </c>
      <c r="C17" s="45"/>
    </row>
    <row r="18" spans="1:3" x14ac:dyDescent="0.3">
      <c r="A18" s="27">
        <v>16</v>
      </c>
      <c r="B18" s="25" t="s">
        <v>308</v>
      </c>
      <c r="C18" s="45" t="s">
        <v>39</v>
      </c>
    </row>
    <row r="19" spans="1:3" x14ac:dyDescent="0.3">
      <c r="A19" s="27">
        <v>17</v>
      </c>
      <c r="B19" s="25" t="s">
        <v>310</v>
      </c>
      <c r="C19" s="45"/>
    </row>
    <row r="20" spans="1:3" x14ac:dyDescent="0.3">
      <c r="A20" s="27">
        <v>18</v>
      </c>
      <c r="B20" s="25" t="s">
        <v>311</v>
      </c>
      <c r="C20" s="45" t="s">
        <v>39</v>
      </c>
    </row>
    <row r="21" spans="1:3" x14ac:dyDescent="0.3">
      <c r="A21" s="27">
        <v>19</v>
      </c>
      <c r="B21" s="25" t="s">
        <v>312</v>
      </c>
      <c r="C21" s="45"/>
    </row>
    <row r="22" spans="1:3" x14ac:dyDescent="0.3">
      <c r="A22" s="27">
        <v>20</v>
      </c>
      <c r="B22" s="25" t="s">
        <v>4</v>
      </c>
      <c r="C22" s="45"/>
    </row>
    <row r="23" spans="1:3" x14ac:dyDescent="0.3">
      <c r="A23" s="27">
        <v>21</v>
      </c>
      <c r="B23" s="25"/>
      <c r="C23" s="45"/>
    </row>
    <row r="24" spans="1:3" x14ac:dyDescent="0.3">
      <c r="C24" s="45"/>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9"/>
  <sheetViews>
    <sheetView workbookViewId="0">
      <selection activeCell="A2" sqref="A2:G2"/>
    </sheetView>
  </sheetViews>
  <sheetFormatPr baseColWidth="10" defaultColWidth="11.44140625" defaultRowHeight="15.6" x14ac:dyDescent="0.3"/>
  <cols>
    <col min="1" max="1" width="13" style="23" customWidth="1"/>
    <col min="2" max="2" width="55" style="23" customWidth="1"/>
    <col min="3" max="16384" width="11.44140625" style="23"/>
  </cols>
  <sheetData>
    <row r="1" spans="1:3" ht="16.2" thickBot="1" x14ac:dyDescent="0.35">
      <c r="A1" s="23" t="s">
        <v>267</v>
      </c>
      <c r="B1" s="23">
        <v>23</v>
      </c>
      <c r="C1" s="23">
        <f>MAX($A$3:$A$29)-1</f>
        <v>26</v>
      </c>
    </row>
    <row r="2" spans="1:3" ht="16.2" thickTop="1" x14ac:dyDescent="0.3">
      <c r="A2" s="28" t="s">
        <v>35</v>
      </c>
      <c r="B2" s="28" t="s">
        <v>36</v>
      </c>
    </row>
    <row r="3" spans="1:3" x14ac:dyDescent="0.3">
      <c r="A3" s="25">
        <v>1</v>
      </c>
      <c r="B3" s="25" t="s">
        <v>304</v>
      </c>
      <c r="C3" s="44"/>
    </row>
    <row r="4" spans="1:3" x14ac:dyDescent="0.3">
      <c r="A4" s="25">
        <v>2</v>
      </c>
      <c r="B4" s="25" t="s">
        <v>303</v>
      </c>
      <c r="C4" s="94" t="s">
        <v>39</v>
      </c>
    </row>
    <row r="5" spans="1:3" x14ac:dyDescent="0.3">
      <c r="A5" s="25">
        <v>3</v>
      </c>
      <c r="B5" s="25" t="s">
        <v>302</v>
      </c>
    </row>
    <row r="6" spans="1:3" x14ac:dyDescent="0.3">
      <c r="A6" s="25">
        <v>4</v>
      </c>
      <c r="B6" s="25" t="s">
        <v>301</v>
      </c>
      <c r="C6" s="23" t="s">
        <v>39</v>
      </c>
    </row>
    <row r="7" spans="1:3" x14ac:dyDescent="0.3">
      <c r="A7" s="25">
        <v>5</v>
      </c>
      <c r="B7" s="25" t="s">
        <v>300</v>
      </c>
    </row>
    <row r="8" spans="1:3" x14ac:dyDescent="0.3">
      <c r="A8" s="25">
        <v>6</v>
      </c>
      <c r="B8" s="25" t="s">
        <v>299</v>
      </c>
      <c r="C8" s="23" t="s">
        <v>39</v>
      </c>
    </row>
    <row r="9" spans="1:3" x14ac:dyDescent="0.3">
      <c r="A9" s="25">
        <v>7</v>
      </c>
      <c r="B9" s="25" t="s">
        <v>298</v>
      </c>
    </row>
    <row r="10" spans="1:3" x14ac:dyDescent="0.3">
      <c r="A10" s="25">
        <v>8</v>
      </c>
      <c r="B10" s="25" t="s">
        <v>297</v>
      </c>
      <c r="C10" s="23" t="s">
        <v>39</v>
      </c>
    </row>
    <row r="11" spans="1:3" x14ac:dyDescent="0.3">
      <c r="A11" s="25">
        <v>9</v>
      </c>
      <c r="B11" s="25" t="s">
        <v>296</v>
      </c>
    </row>
    <row r="12" spans="1:3" x14ac:dyDescent="0.3">
      <c r="A12" s="25">
        <v>10</v>
      </c>
      <c r="B12" s="25" t="s">
        <v>295</v>
      </c>
      <c r="C12" s="23" t="s">
        <v>39</v>
      </c>
    </row>
    <row r="13" spans="1:3" x14ac:dyDescent="0.3">
      <c r="A13" s="25">
        <v>11</v>
      </c>
      <c r="B13" s="25" t="s">
        <v>294</v>
      </c>
    </row>
    <row r="14" spans="1:3" x14ac:dyDescent="0.3">
      <c r="A14" s="25">
        <v>12</v>
      </c>
      <c r="B14" s="25" t="s">
        <v>293</v>
      </c>
      <c r="C14" s="23" t="s">
        <v>39</v>
      </c>
    </row>
    <row r="15" spans="1:3" x14ac:dyDescent="0.3">
      <c r="A15" s="25">
        <v>13</v>
      </c>
      <c r="B15" s="25" t="s">
        <v>292</v>
      </c>
    </row>
    <row r="16" spans="1:3" x14ac:dyDescent="0.3">
      <c r="A16" s="25">
        <v>14</v>
      </c>
      <c r="B16" s="25" t="s">
        <v>291</v>
      </c>
    </row>
    <row r="17" spans="1:3" x14ac:dyDescent="0.3">
      <c r="A17" s="25">
        <v>15</v>
      </c>
      <c r="B17" s="25" t="s">
        <v>290</v>
      </c>
    </row>
    <row r="18" spans="1:3" x14ac:dyDescent="0.3">
      <c r="A18" s="25">
        <v>16</v>
      </c>
      <c r="B18" s="25" t="s">
        <v>289</v>
      </c>
    </row>
    <row r="19" spans="1:3" ht="31.2" x14ac:dyDescent="0.3">
      <c r="A19" s="25">
        <v>17</v>
      </c>
      <c r="B19" s="25" t="s">
        <v>288</v>
      </c>
    </row>
    <row r="20" spans="1:3" ht="46.8" x14ac:dyDescent="0.3">
      <c r="A20" s="25">
        <v>18</v>
      </c>
      <c r="B20" s="25" t="s">
        <v>287</v>
      </c>
    </row>
    <row r="21" spans="1:3" x14ac:dyDescent="0.3">
      <c r="A21" s="25">
        <v>19</v>
      </c>
      <c r="B21" s="25" t="s">
        <v>286</v>
      </c>
    </row>
    <row r="22" spans="1:3" x14ac:dyDescent="0.3">
      <c r="A22" s="25">
        <v>20</v>
      </c>
      <c r="B22" s="25" t="s">
        <v>285</v>
      </c>
    </row>
    <row r="23" spans="1:3" x14ac:dyDescent="0.3">
      <c r="A23" s="25">
        <v>21</v>
      </c>
      <c r="B23" s="25" t="s">
        <v>284</v>
      </c>
    </row>
    <row r="24" spans="1:3" x14ac:dyDescent="0.3">
      <c r="A24" s="25">
        <v>22</v>
      </c>
      <c r="B24" s="25" t="s">
        <v>313</v>
      </c>
    </row>
    <row r="25" spans="1:3" x14ac:dyDescent="0.3">
      <c r="A25" s="25">
        <v>23</v>
      </c>
      <c r="B25" s="25" t="s">
        <v>314</v>
      </c>
      <c r="C25" s="23" t="s">
        <v>39</v>
      </c>
    </row>
    <row r="26" spans="1:3" ht="31.2" x14ac:dyDescent="0.3">
      <c r="A26" s="25">
        <v>24</v>
      </c>
      <c r="B26" s="25" t="s">
        <v>315</v>
      </c>
    </row>
    <row r="27" spans="1:3" x14ac:dyDescent="0.3">
      <c r="A27" s="25">
        <v>25</v>
      </c>
      <c r="B27" s="25" t="s">
        <v>312</v>
      </c>
    </row>
    <row r="28" spans="1:3" x14ac:dyDescent="0.3">
      <c r="A28" s="25">
        <v>26</v>
      </c>
      <c r="B28" s="25" t="s">
        <v>4</v>
      </c>
    </row>
    <row r="29" spans="1:3" x14ac:dyDescent="0.3">
      <c r="A29" s="25">
        <v>27</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D21"/>
  <sheetViews>
    <sheetView workbookViewId="0">
      <selection activeCell="A2" sqref="A2:G2"/>
    </sheetView>
  </sheetViews>
  <sheetFormatPr baseColWidth="10" defaultColWidth="11.44140625" defaultRowHeight="15.6" x14ac:dyDescent="0.3"/>
  <cols>
    <col min="1" max="1" width="24.44140625" style="22" customWidth="1"/>
    <col min="2" max="2" width="55" style="23" customWidth="1"/>
    <col min="3" max="16384" width="11.44140625" style="22"/>
  </cols>
  <sheetData>
    <row r="1" spans="1:4" ht="16.2" thickBot="1" x14ac:dyDescent="0.35">
      <c r="A1" s="33" t="str">
        <f>Ergebnisse!A21</f>
        <v>Iodzahl</v>
      </c>
      <c r="B1" s="32">
        <v>19</v>
      </c>
      <c r="C1" s="22">
        <f>MAX($A$3:$A$21)-1</f>
        <v>18</v>
      </c>
    </row>
    <row r="2" spans="1:4" ht="16.2" thickTop="1" x14ac:dyDescent="0.25">
      <c r="A2" s="42"/>
      <c r="B2" s="28" t="s">
        <v>36</v>
      </c>
      <c r="C2" s="22" t="s">
        <v>38</v>
      </c>
    </row>
    <row r="3" spans="1:4" x14ac:dyDescent="0.3">
      <c r="A3" s="27">
        <v>1</v>
      </c>
      <c r="B3" s="96" t="s">
        <v>228</v>
      </c>
      <c r="C3" s="97"/>
    </row>
    <row r="4" spans="1:4" x14ac:dyDescent="0.3">
      <c r="A4" s="27">
        <v>2</v>
      </c>
      <c r="B4" s="96" t="s">
        <v>229</v>
      </c>
      <c r="C4" s="98" t="s">
        <v>39</v>
      </c>
      <c r="D4" s="22" t="s">
        <v>335</v>
      </c>
    </row>
    <row r="5" spans="1:4" x14ac:dyDescent="0.3">
      <c r="A5" s="27">
        <v>3</v>
      </c>
      <c r="B5" s="25" t="s">
        <v>92</v>
      </c>
      <c r="C5" s="23"/>
    </row>
    <row r="6" spans="1:4" x14ac:dyDescent="0.3">
      <c r="A6" s="27">
        <v>4</v>
      </c>
      <c r="B6" s="25" t="s">
        <v>164</v>
      </c>
      <c r="C6" s="23"/>
    </row>
    <row r="7" spans="1:4" x14ac:dyDescent="0.3">
      <c r="A7" s="27">
        <v>5</v>
      </c>
      <c r="B7" s="25" t="s">
        <v>94</v>
      </c>
      <c r="C7" s="45"/>
    </row>
    <row r="8" spans="1:4" x14ac:dyDescent="0.3">
      <c r="A8" s="27">
        <v>6</v>
      </c>
      <c r="B8" s="25" t="s">
        <v>95</v>
      </c>
      <c r="C8" s="45"/>
    </row>
    <row r="9" spans="1:4" x14ac:dyDescent="0.3">
      <c r="A9" s="27">
        <v>7</v>
      </c>
      <c r="B9" s="25" t="s">
        <v>168</v>
      </c>
      <c r="C9" s="45"/>
    </row>
    <row r="10" spans="1:4" x14ac:dyDescent="0.3">
      <c r="A10" s="27">
        <v>8</v>
      </c>
      <c r="B10" s="25" t="s">
        <v>247</v>
      </c>
      <c r="C10" s="45"/>
    </row>
    <row r="11" spans="1:4" x14ac:dyDescent="0.3">
      <c r="A11" s="27">
        <v>9</v>
      </c>
      <c r="B11" s="25" t="s">
        <v>93</v>
      </c>
      <c r="C11" s="45"/>
    </row>
    <row r="12" spans="1:4" x14ac:dyDescent="0.3">
      <c r="A12" s="27">
        <v>10</v>
      </c>
      <c r="B12" s="25" t="s">
        <v>96</v>
      </c>
      <c r="C12" s="45"/>
    </row>
    <row r="13" spans="1:4" x14ac:dyDescent="0.3">
      <c r="A13" s="27">
        <v>11</v>
      </c>
      <c r="B13" s="25" t="s">
        <v>246</v>
      </c>
      <c r="C13" s="45"/>
    </row>
    <row r="14" spans="1:4" x14ac:dyDescent="0.3">
      <c r="A14" s="27">
        <v>12</v>
      </c>
      <c r="B14" s="25" t="s">
        <v>199</v>
      </c>
      <c r="C14" s="45"/>
    </row>
    <row r="15" spans="1:4" x14ac:dyDescent="0.3">
      <c r="A15" s="27">
        <v>13</v>
      </c>
      <c r="B15" s="25" t="s">
        <v>169</v>
      </c>
      <c r="C15" s="45"/>
    </row>
    <row r="16" spans="1:4" x14ac:dyDescent="0.3">
      <c r="A16" s="27">
        <v>14</v>
      </c>
      <c r="B16" s="25" t="s">
        <v>190</v>
      </c>
      <c r="C16" s="45"/>
    </row>
    <row r="17" spans="1:3" x14ac:dyDescent="0.3">
      <c r="A17" s="27">
        <v>15</v>
      </c>
      <c r="B17" s="25" t="s">
        <v>240</v>
      </c>
      <c r="C17" s="45"/>
    </row>
    <row r="18" spans="1:3" x14ac:dyDescent="0.3">
      <c r="A18" s="27">
        <v>16</v>
      </c>
      <c r="B18" s="25" t="s">
        <v>256</v>
      </c>
      <c r="C18" s="45"/>
    </row>
    <row r="19" spans="1:3" x14ac:dyDescent="0.3">
      <c r="A19" s="27">
        <v>17</v>
      </c>
      <c r="B19" s="96" t="s">
        <v>334</v>
      </c>
      <c r="C19" s="99"/>
    </row>
    <row r="20" spans="1:3" x14ac:dyDescent="0.25">
      <c r="A20" s="27">
        <v>18</v>
      </c>
      <c r="B20" s="25" t="s">
        <v>4</v>
      </c>
      <c r="C20" s="43"/>
    </row>
    <row r="21" spans="1:3" x14ac:dyDescent="0.25">
      <c r="A21" s="27">
        <v>19</v>
      </c>
      <c r="B21"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15"/>
  <sheetViews>
    <sheetView workbookViewId="0">
      <selection activeCell="A2" sqref="A2:G2"/>
    </sheetView>
  </sheetViews>
  <sheetFormatPr baseColWidth="10" defaultColWidth="11.44140625" defaultRowHeight="15.6" x14ac:dyDescent="0.3"/>
  <cols>
    <col min="1" max="1" width="16.5546875" style="23" customWidth="1"/>
    <col min="2" max="2" width="64.44140625" style="23" customWidth="1"/>
    <col min="3" max="3" width="6.88671875" style="23" bestFit="1" customWidth="1"/>
    <col min="4" max="16384" width="11.44140625" style="23"/>
  </cols>
  <sheetData>
    <row r="1" spans="1:5" ht="16.2" thickBot="1" x14ac:dyDescent="0.35">
      <c r="A1" s="29" t="str">
        <f>Ergebnisse!A22</f>
        <v>Verseifungszahl</v>
      </c>
      <c r="B1" s="32">
        <v>13</v>
      </c>
      <c r="C1" s="23">
        <f>MAX($A$3:$A$15)-1</f>
        <v>12</v>
      </c>
    </row>
    <row r="2" spans="1:5" ht="16.2" thickTop="1" x14ac:dyDescent="0.3">
      <c r="A2" s="28" t="s">
        <v>35</v>
      </c>
      <c r="B2" s="28" t="s">
        <v>36</v>
      </c>
      <c r="C2" s="23" t="s">
        <v>37</v>
      </c>
    </row>
    <row r="3" spans="1:5" x14ac:dyDescent="0.3">
      <c r="A3" s="27">
        <v>1</v>
      </c>
      <c r="B3" s="62" t="s">
        <v>102</v>
      </c>
      <c r="C3" s="30"/>
    </row>
    <row r="4" spans="1:5" x14ac:dyDescent="0.3">
      <c r="A4" s="27">
        <v>2</v>
      </c>
      <c r="B4" s="62" t="s">
        <v>105</v>
      </c>
      <c r="C4" s="69"/>
    </row>
    <row r="5" spans="1:5" x14ac:dyDescent="0.3">
      <c r="A5" s="27">
        <v>3</v>
      </c>
      <c r="B5" s="62" t="s">
        <v>103</v>
      </c>
    </row>
    <row r="6" spans="1:5" x14ac:dyDescent="0.3">
      <c r="A6" s="27">
        <v>4</v>
      </c>
      <c r="B6" s="62" t="s">
        <v>104</v>
      </c>
      <c r="C6" s="22"/>
    </row>
    <row r="7" spans="1:5" x14ac:dyDescent="0.3">
      <c r="A7" s="27">
        <v>5</v>
      </c>
      <c r="B7" s="100" t="s">
        <v>106</v>
      </c>
      <c r="C7" s="101"/>
      <c r="D7" s="102" t="s">
        <v>337</v>
      </c>
      <c r="E7" s="98"/>
    </row>
    <row r="8" spans="1:5" x14ac:dyDescent="0.3">
      <c r="A8" s="27">
        <v>6</v>
      </c>
      <c r="B8" s="100" t="s">
        <v>107</v>
      </c>
      <c r="C8" s="101" t="s">
        <v>39</v>
      </c>
      <c r="D8" s="98"/>
      <c r="E8" s="98"/>
    </row>
    <row r="9" spans="1:5" x14ac:dyDescent="0.3">
      <c r="A9" s="27">
        <v>7</v>
      </c>
      <c r="B9" s="62" t="s">
        <v>140</v>
      </c>
      <c r="C9" s="22"/>
    </row>
    <row r="10" spans="1:5" x14ac:dyDescent="0.3">
      <c r="A10" s="27">
        <v>8</v>
      </c>
      <c r="B10" s="62" t="s">
        <v>170</v>
      </c>
      <c r="C10" s="22"/>
    </row>
    <row r="11" spans="1:5" x14ac:dyDescent="0.3">
      <c r="A11" s="27">
        <v>9</v>
      </c>
      <c r="B11" s="62" t="s">
        <v>191</v>
      </c>
      <c r="C11" s="22"/>
    </row>
    <row r="12" spans="1:5" x14ac:dyDescent="0.3">
      <c r="A12" s="27">
        <v>10</v>
      </c>
      <c r="B12" s="62" t="s">
        <v>200</v>
      </c>
      <c r="C12" s="22"/>
    </row>
    <row r="13" spans="1:5" x14ac:dyDescent="0.3">
      <c r="A13" s="27">
        <v>11</v>
      </c>
      <c r="B13" s="62" t="s">
        <v>207</v>
      </c>
      <c r="C13" s="22"/>
    </row>
    <row r="14" spans="1:5" x14ac:dyDescent="0.3">
      <c r="A14" s="27">
        <v>12</v>
      </c>
      <c r="B14" s="62" t="s">
        <v>4</v>
      </c>
      <c r="C14" s="64"/>
    </row>
    <row r="15" spans="1:5" x14ac:dyDescent="0.3">
      <c r="A15" s="27">
        <v>13</v>
      </c>
      <c r="B15" s="22"/>
    </row>
  </sheetData>
  <phoneticPr fontId="0" type="noConversion"/>
  <conditionalFormatting sqref="D7">
    <cfRule type="expression" dxfId="0" priority="1" stopIfTrue="1">
      <formula>B7-$H$3=0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C20"/>
  <sheetViews>
    <sheetView workbookViewId="0">
      <selection activeCell="A2" sqref="A2:G2"/>
    </sheetView>
  </sheetViews>
  <sheetFormatPr baseColWidth="10" defaultColWidth="11.44140625" defaultRowHeight="15.6" x14ac:dyDescent="0.3"/>
  <cols>
    <col min="1" max="1" width="13" style="23" customWidth="1"/>
    <col min="2" max="2" width="55" style="23" customWidth="1"/>
    <col min="3" max="16384" width="11.44140625" style="23"/>
  </cols>
  <sheetData>
    <row r="1" spans="1:3" ht="16.2" thickBot="1" x14ac:dyDescent="0.35">
      <c r="A1" s="23" t="str">
        <f>Ergebnisse!A23</f>
        <v>Säurezahl</v>
      </c>
      <c r="B1" s="23">
        <v>18</v>
      </c>
      <c r="C1" s="23">
        <f>MAX($A$3:$A$20)-1</f>
        <v>17</v>
      </c>
    </row>
    <row r="2" spans="1:3" ht="16.2" thickTop="1" x14ac:dyDescent="0.3">
      <c r="A2" s="28" t="s">
        <v>35</v>
      </c>
      <c r="B2" s="28" t="s">
        <v>36</v>
      </c>
    </row>
    <row r="3" spans="1:3" x14ac:dyDescent="0.3">
      <c r="A3" s="67">
        <v>1</v>
      </c>
      <c r="B3" s="68" t="s">
        <v>100</v>
      </c>
      <c r="C3" s="30"/>
    </row>
    <row r="4" spans="1:3" x14ac:dyDescent="0.3">
      <c r="A4" s="67">
        <v>2</v>
      </c>
      <c r="B4" s="68" t="s">
        <v>101</v>
      </c>
      <c r="C4" s="22" t="s">
        <v>39</v>
      </c>
    </row>
    <row r="5" spans="1:3" x14ac:dyDescent="0.3">
      <c r="A5" s="67">
        <v>3</v>
      </c>
      <c r="B5" s="68" t="s">
        <v>202</v>
      </c>
      <c r="C5" s="22"/>
    </row>
    <row r="6" spans="1:3" ht="27.6" x14ac:dyDescent="0.3">
      <c r="A6" s="67">
        <v>4</v>
      </c>
      <c r="B6" s="67" t="s">
        <v>135</v>
      </c>
      <c r="C6" s="22"/>
    </row>
    <row r="7" spans="1:3" x14ac:dyDescent="0.3">
      <c r="A7" s="67">
        <v>5</v>
      </c>
      <c r="B7" s="67" t="s">
        <v>173</v>
      </c>
      <c r="C7" s="22"/>
    </row>
    <row r="8" spans="1:3" x14ac:dyDescent="0.3">
      <c r="A8" s="67">
        <v>6</v>
      </c>
      <c r="B8" s="67" t="s">
        <v>193</v>
      </c>
      <c r="C8" s="22"/>
    </row>
    <row r="9" spans="1:3" x14ac:dyDescent="0.3">
      <c r="A9" s="67">
        <v>7</v>
      </c>
      <c r="B9" s="68" t="s">
        <v>97</v>
      </c>
      <c r="C9" s="22"/>
    </row>
    <row r="10" spans="1:3" ht="16.5" customHeight="1" x14ac:dyDescent="0.3">
      <c r="A10" s="67">
        <v>8</v>
      </c>
      <c r="B10" s="68" t="s">
        <v>98</v>
      </c>
      <c r="C10" s="22"/>
    </row>
    <row r="11" spans="1:3" ht="16.5" customHeight="1" x14ac:dyDescent="0.3">
      <c r="A11" s="67">
        <v>9</v>
      </c>
      <c r="B11" s="68" t="s">
        <v>99</v>
      </c>
      <c r="C11" s="64"/>
    </row>
    <row r="12" spans="1:3" x14ac:dyDescent="0.3">
      <c r="A12" s="67">
        <v>10</v>
      </c>
      <c r="B12" s="67" t="s">
        <v>134</v>
      </c>
    </row>
    <row r="13" spans="1:3" x14ac:dyDescent="0.3">
      <c r="A13" s="67">
        <v>11</v>
      </c>
      <c r="B13" s="67" t="s">
        <v>171</v>
      </c>
    </row>
    <row r="14" spans="1:3" x14ac:dyDescent="0.3">
      <c r="A14" s="67">
        <v>12</v>
      </c>
      <c r="B14" s="67" t="s">
        <v>172</v>
      </c>
    </row>
    <row r="15" spans="1:3" x14ac:dyDescent="0.3">
      <c r="A15" s="67">
        <v>13</v>
      </c>
      <c r="B15" s="67" t="s">
        <v>208</v>
      </c>
    </row>
    <row r="16" spans="1:3" x14ac:dyDescent="0.3">
      <c r="A16" s="67">
        <v>14</v>
      </c>
      <c r="B16" s="67" t="s">
        <v>192</v>
      </c>
    </row>
    <row r="17" spans="1:2" x14ac:dyDescent="0.3">
      <c r="A17" s="67">
        <v>15</v>
      </c>
      <c r="B17" s="67" t="s">
        <v>201</v>
      </c>
    </row>
    <row r="18" spans="1:2" x14ac:dyDescent="0.3">
      <c r="A18" s="67">
        <v>16</v>
      </c>
      <c r="B18" s="67" t="s">
        <v>223</v>
      </c>
    </row>
    <row r="19" spans="1:2" x14ac:dyDescent="0.3">
      <c r="A19" s="67">
        <v>17</v>
      </c>
      <c r="B19" s="67" t="s">
        <v>4</v>
      </c>
    </row>
    <row r="20" spans="1:2" x14ac:dyDescent="0.3">
      <c r="A20" s="67">
        <v>18</v>
      </c>
      <c r="B20" s="6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workbookViewId="0">
      <selection activeCell="A2" sqref="A2:G2"/>
    </sheetView>
  </sheetViews>
  <sheetFormatPr baseColWidth="10" defaultColWidth="11.44140625" defaultRowHeight="15.6" x14ac:dyDescent="0.3"/>
  <cols>
    <col min="1" max="1" width="13" style="23" customWidth="1"/>
    <col min="2" max="2" width="55" style="80" customWidth="1"/>
    <col min="3" max="16384" width="11.44140625" style="23"/>
  </cols>
  <sheetData>
    <row r="1" spans="1:3" ht="31.8" thickBot="1" x14ac:dyDescent="0.35">
      <c r="A1" s="29" t="s">
        <v>225</v>
      </c>
      <c r="B1" s="78">
        <v>11</v>
      </c>
      <c r="C1" s="23">
        <f>MAX($A$3:$A$13)-1</f>
        <v>10</v>
      </c>
    </row>
    <row r="2" spans="1:3" ht="16.2" thickTop="1" x14ac:dyDescent="0.3">
      <c r="A2" s="28" t="s">
        <v>35</v>
      </c>
      <c r="B2" s="79" t="s">
        <v>36</v>
      </c>
      <c r="C2" s="23" t="s">
        <v>37</v>
      </c>
    </row>
    <row r="3" spans="1:3" x14ac:dyDescent="0.3">
      <c r="A3" s="27">
        <v>1</v>
      </c>
      <c r="B3" s="67" t="s">
        <v>230</v>
      </c>
      <c r="C3" s="44"/>
    </row>
    <row r="4" spans="1:3" ht="27.6" x14ac:dyDescent="0.3">
      <c r="A4" s="27">
        <v>2</v>
      </c>
      <c r="B4" s="67" t="s">
        <v>231</v>
      </c>
      <c r="C4" s="23" t="s">
        <v>39</v>
      </c>
    </row>
    <row r="5" spans="1:3" x14ac:dyDescent="0.3">
      <c r="A5" s="27">
        <v>3</v>
      </c>
      <c r="B5" s="67" t="s">
        <v>233</v>
      </c>
    </row>
    <row r="6" spans="1:3" x14ac:dyDescent="0.3">
      <c r="A6" s="27">
        <v>4</v>
      </c>
      <c r="B6" s="67" t="s">
        <v>241</v>
      </c>
    </row>
    <row r="7" spans="1:3" x14ac:dyDescent="0.3">
      <c r="A7" s="27">
        <v>5</v>
      </c>
      <c r="B7" s="67" t="s">
        <v>242</v>
      </c>
    </row>
    <row r="8" spans="1:3" x14ac:dyDescent="0.3">
      <c r="A8" s="27">
        <v>6</v>
      </c>
      <c r="B8" s="67" t="s">
        <v>262</v>
      </c>
    </row>
    <row r="9" spans="1:3" x14ac:dyDescent="0.3">
      <c r="A9" s="27">
        <v>7</v>
      </c>
      <c r="B9" s="67" t="s">
        <v>263</v>
      </c>
    </row>
    <row r="10" spans="1:3" x14ac:dyDescent="0.3">
      <c r="A10" s="27">
        <v>8</v>
      </c>
      <c r="B10" s="67" t="s">
        <v>264</v>
      </c>
      <c r="C10" s="23" t="s">
        <v>39</v>
      </c>
    </row>
    <row r="11" spans="1:3" x14ac:dyDescent="0.3">
      <c r="A11" s="27">
        <v>9</v>
      </c>
      <c r="B11" s="67" t="s">
        <v>317</v>
      </c>
    </row>
    <row r="12" spans="1:3" x14ac:dyDescent="0.3">
      <c r="A12" s="27">
        <v>10</v>
      </c>
      <c r="B12" s="67" t="s">
        <v>4</v>
      </c>
    </row>
    <row r="13" spans="1:3" x14ac:dyDescent="0.3">
      <c r="A13" s="27">
        <v>11</v>
      </c>
      <c r="B13" s="67"/>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workbookViewId="0">
      <selection activeCell="A2" sqref="A2:G2"/>
    </sheetView>
  </sheetViews>
  <sheetFormatPr baseColWidth="10" defaultColWidth="11.44140625" defaultRowHeight="15.6" x14ac:dyDescent="0.3"/>
  <cols>
    <col min="1" max="1" width="13" style="23" customWidth="1"/>
    <col min="2" max="2" width="55" style="80" customWidth="1"/>
    <col min="3" max="16384" width="11.44140625" style="23"/>
  </cols>
  <sheetData>
    <row r="1" spans="1:3" ht="16.2" thickBot="1" x14ac:dyDescent="0.35">
      <c r="A1" s="29" t="s">
        <v>224</v>
      </c>
      <c r="B1" s="78">
        <v>5</v>
      </c>
      <c r="C1" s="23">
        <f>MAX($A$3:$A$7)-1</f>
        <v>4</v>
      </c>
    </row>
    <row r="2" spans="1:3" ht="16.2" thickTop="1" x14ac:dyDescent="0.3">
      <c r="A2" s="28" t="s">
        <v>35</v>
      </c>
      <c r="B2" s="79" t="s">
        <v>36</v>
      </c>
      <c r="C2" s="23" t="s">
        <v>37</v>
      </c>
    </row>
    <row r="3" spans="1:3" x14ac:dyDescent="0.3">
      <c r="A3" s="27">
        <v>1</v>
      </c>
      <c r="B3" s="67" t="s">
        <v>230</v>
      </c>
      <c r="C3" s="44"/>
    </row>
    <row r="4" spans="1:3" ht="27.6" x14ac:dyDescent="0.3">
      <c r="A4" s="27">
        <v>2</v>
      </c>
      <c r="B4" s="67" t="s">
        <v>231</v>
      </c>
      <c r="C4" s="23" t="s">
        <v>39</v>
      </c>
    </row>
    <row r="5" spans="1:3" x14ac:dyDescent="0.3">
      <c r="A5" s="27">
        <v>3</v>
      </c>
      <c r="B5" s="67" t="s">
        <v>232</v>
      </c>
    </row>
    <row r="6" spans="1:3" x14ac:dyDescent="0.3">
      <c r="A6" s="27">
        <v>4</v>
      </c>
      <c r="B6" s="67" t="s">
        <v>4</v>
      </c>
    </row>
    <row r="7" spans="1:3" x14ac:dyDescent="0.3">
      <c r="A7" s="27">
        <v>5</v>
      </c>
      <c r="B7" s="67"/>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1"/>
  <dimension ref="A1:C24"/>
  <sheetViews>
    <sheetView workbookViewId="0">
      <selection activeCell="A2" sqref="A2:G2"/>
    </sheetView>
  </sheetViews>
  <sheetFormatPr baseColWidth="10" defaultColWidth="11.44140625" defaultRowHeight="15.6" x14ac:dyDescent="0.3"/>
  <cols>
    <col min="1" max="1" width="13" style="23" customWidth="1"/>
    <col min="2" max="2" width="55" style="22" customWidth="1"/>
    <col min="3" max="16384" width="11.44140625" style="23"/>
  </cols>
  <sheetData>
    <row r="1" spans="1:3" ht="16.2" thickBot="1" x14ac:dyDescent="0.35">
      <c r="A1" s="29" t="str">
        <f>Ergebnisse!A26</f>
        <v>Peroxidzahl</v>
      </c>
      <c r="B1" s="32">
        <v>22</v>
      </c>
      <c r="C1" s="23">
        <f>MAX($A$3:$A$24)-1</f>
        <v>21</v>
      </c>
    </row>
    <row r="2" spans="1:3" ht="16.2" thickTop="1" x14ac:dyDescent="0.3">
      <c r="A2" s="28" t="s">
        <v>35</v>
      </c>
      <c r="B2" s="28" t="s">
        <v>36</v>
      </c>
      <c r="C2" s="23" t="s">
        <v>37</v>
      </c>
    </row>
    <row r="3" spans="1:3" x14ac:dyDescent="0.3">
      <c r="A3" s="27">
        <v>1</v>
      </c>
      <c r="B3" s="27" t="s">
        <v>136</v>
      </c>
      <c r="C3" s="44"/>
    </row>
    <row r="4" spans="1:3" x14ac:dyDescent="0.3">
      <c r="A4" s="27">
        <v>2</v>
      </c>
      <c r="B4" s="27" t="s">
        <v>137</v>
      </c>
      <c r="C4" s="23" t="s">
        <v>39</v>
      </c>
    </row>
    <row r="5" spans="1:3" x14ac:dyDescent="0.3">
      <c r="A5" s="27">
        <v>3</v>
      </c>
      <c r="B5" s="27" t="s">
        <v>138</v>
      </c>
      <c r="C5" s="44"/>
    </row>
    <row r="6" spans="1:3" x14ac:dyDescent="0.3">
      <c r="A6" s="27">
        <v>4</v>
      </c>
      <c r="B6" s="27" t="s">
        <v>139</v>
      </c>
      <c r="C6" s="23" t="s">
        <v>39</v>
      </c>
    </row>
    <row r="7" spans="1:3" ht="27.6" x14ac:dyDescent="0.3">
      <c r="A7" s="27">
        <v>5</v>
      </c>
      <c r="B7" s="67" t="s">
        <v>248</v>
      </c>
    </row>
    <row r="8" spans="1:3" ht="27.6" x14ac:dyDescent="0.3">
      <c r="A8" s="27">
        <v>6</v>
      </c>
      <c r="B8" s="67" t="s">
        <v>249</v>
      </c>
      <c r="C8" s="23" t="s">
        <v>39</v>
      </c>
    </row>
    <row r="9" spans="1:3" x14ac:dyDescent="0.3">
      <c r="A9" s="27">
        <v>7</v>
      </c>
      <c r="B9" s="27" t="s">
        <v>226</v>
      </c>
    </row>
    <row r="10" spans="1:3" ht="27.6" x14ac:dyDescent="0.3">
      <c r="A10" s="27">
        <v>8</v>
      </c>
      <c r="B10" s="27" t="s">
        <v>227</v>
      </c>
    </row>
    <row r="11" spans="1:3" x14ac:dyDescent="0.3">
      <c r="A11" s="27">
        <v>9</v>
      </c>
      <c r="B11" s="27" t="s">
        <v>108</v>
      </c>
    </row>
    <row r="12" spans="1:3" x14ac:dyDescent="0.3">
      <c r="A12" s="27">
        <v>10</v>
      </c>
      <c r="B12" s="27" t="s">
        <v>219</v>
      </c>
    </row>
    <row r="13" spans="1:3" x14ac:dyDescent="0.3">
      <c r="A13" s="27">
        <v>11</v>
      </c>
      <c r="B13" s="27" t="s">
        <v>110</v>
      </c>
    </row>
    <row r="14" spans="1:3" x14ac:dyDescent="0.3">
      <c r="A14" s="27">
        <v>12</v>
      </c>
      <c r="B14" s="27" t="s">
        <v>109</v>
      </c>
    </row>
    <row r="15" spans="1:3" x14ac:dyDescent="0.3">
      <c r="A15" s="27">
        <v>13</v>
      </c>
      <c r="B15" s="27" t="s">
        <v>196</v>
      </c>
    </row>
    <row r="16" spans="1:3" x14ac:dyDescent="0.3">
      <c r="A16" s="27">
        <v>14</v>
      </c>
      <c r="B16" s="27" t="s">
        <v>261</v>
      </c>
    </row>
    <row r="17" spans="1:2" x14ac:dyDescent="0.3">
      <c r="A17" s="27">
        <v>15</v>
      </c>
      <c r="B17" s="27" t="s">
        <v>194</v>
      </c>
    </row>
    <row r="18" spans="1:2" x14ac:dyDescent="0.3">
      <c r="A18" s="27">
        <v>16</v>
      </c>
      <c r="B18" s="27" t="s">
        <v>195</v>
      </c>
    </row>
    <row r="19" spans="1:2" x14ac:dyDescent="0.3">
      <c r="A19" s="27">
        <v>17</v>
      </c>
      <c r="B19" s="22" t="s">
        <v>218</v>
      </c>
    </row>
    <row r="20" spans="1:2" x14ac:dyDescent="0.3">
      <c r="A20" s="27">
        <v>18</v>
      </c>
      <c r="B20" s="22" t="s">
        <v>222</v>
      </c>
    </row>
    <row r="21" spans="1:2" x14ac:dyDescent="0.3">
      <c r="A21" s="27">
        <v>19</v>
      </c>
      <c r="B21" s="22" t="s">
        <v>316</v>
      </c>
    </row>
    <row r="22" spans="1:2" x14ac:dyDescent="0.3">
      <c r="A22" s="27">
        <v>20</v>
      </c>
      <c r="B22" s="22" t="s">
        <v>338</v>
      </c>
    </row>
    <row r="23" spans="1:2" x14ac:dyDescent="0.3">
      <c r="A23" s="27">
        <v>21</v>
      </c>
      <c r="B23" s="27" t="s">
        <v>4</v>
      </c>
    </row>
    <row r="24" spans="1:2" x14ac:dyDescent="0.3">
      <c r="A24" s="27">
        <v>22</v>
      </c>
      <c r="B24" s="2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2"/>
  <dimension ref="A1:D22"/>
  <sheetViews>
    <sheetView workbookViewId="0">
      <selection activeCell="A2" sqref="A2:G2"/>
    </sheetView>
  </sheetViews>
  <sheetFormatPr baseColWidth="10" defaultColWidth="11.44140625" defaultRowHeight="15.6" x14ac:dyDescent="0.3"/>
  <cols>
    <col min="1" max="1" width="15" style="23" customWidth="1"/>
    <col min="2" max="2" width="55" style="22" customWidth="1"/>
    <col min="3" max="16384" width="11.44140625" style="23"/>
  </cols>
  <sheetData>
    <row r="1" spans="1:4" ht="28.2" thickBot="1" x14ac:dyDescent="0.35">
      <c r="A1" s="33" t="str">
        <f>Ergebnisse!A27</f>
        <v>Gesamttocopherole</v>
      </c>
      <c r="B1" s="31">
        <v>19</v>
      </c>
      <c r="C1" s="23">
        <f>MAX($A$3:$A$21)-1</f>
        <v>18</v>
      </c>
    </row>
    <row r="2" spans="1:4" ht="16.2" thickTop="1" x14ac:dyDescent="0.3">
      <c r="A2" s="28" t="s">
        <v>35</v>
      </c>
      <c r="B2" s="24" t="s">
        <v>36</v>
      </c>
      <c r="C2" s="23" t="s">
        <v>37</v>
      </c>
    </row>
    <row r="3" spans="1:4" x14ac:dyDescent="0.3">
      <c r="A3" s="62">
        <v>1</v>
      </c>
      <c r="B3" s="67" t="s">
        <v>113</v>
      </c>
      <c r="C3" s="62"/>
    </row>
    <row r="4" spans="1:4" x14ac:dyDescent="0.3">
      <c r="A4" s="62">
        <v>2</v>
      </c>
      <c r="B4" s="67" t="s">
        <v>114</v>
      </c>
      <c r="C4" s="62" t="s">
        <v>39</v>
      </c>
      <c r="D4" s="26"/>
    </row>
    <row r="5" spans="1:4" x14ac:dyDescent="0.3">
      <c r="A5" s="62">
        <v>3</v>
      </c>
      <c r="B5" s="67" t="s">
        <v>206</v>
      </c>
      <c r="C5" s="62"/>
      <c r="D5" s="26"/>
    </row>
    <row r="6" spans="1:4" x14ac:dyDescent="0.3">
      <c r="A6" s="62">
        <v>4</v>
      </c>
      <c r="B6" s="67" t="s">
        <v>216</v>
      </c>
      <c r="C6" s="62" t="s">
        <v>39</v>
      </c>
      <c r="D6" s="26"/>
    </row>
    <row r="7" spans="1:4" x14ac:dyDescent="0.3">
      <c r="A7" s="62">
        <v>5</v>
      </c>
      <c r="B7" s="67" t="s">
        <v>118</v>
      </c>
      <c r="C7" s="62"/>
      <c r="D7" s="26"/>
    </row>
    <row r="8" spans="1:4" x14ac:dyDescent="0.3">
      <c r="A8" s="62">
        <v>6</v>
      </c>
      <c r="B8" s="67" t="s">
        <v>115</v>
      </c>
      <c r="C8" s="62" t="s">
        <v>39</v>
      </c>
      <c r="D8" s="26"/>
    </row>
    <row r="9" spans="1:4" x14ac:dyDescent="0.3">
      <c r="A9" s="62">
        <v>7</v>
      </c>
      <c r="B9" s="67" t="s">
        <v>175</v>
      </c>
      <c r="C9" s="62"/>
      <c r="D9" s="26"/>
    </row>
    <row r="10" spans="1:4" x14ac:dyDescent="0.3">
      <c r="A10" s="62">
        <v>8</v>
      </c>
      <c r="B10" s="67" t="s">
        <v>198</v>
      </c>
      <c r="C10" s="62" t="s">
        <v>39</v>
      </c>
      <c r="D10" s="26"/>
    </row>
    <row r="11" spans="1:4" x14ac:dyDescent="0.3">
      <c r="A11" s="62">
        <v>9</v>
      </c>
      <c r="B11" s="67" t="s">
        <v>250</v>
      </c>
      <c r="C11" s="62"/>
      <c r="D11" s="26"/>
    </row>
    <row r="12" spans="1:4" x14ac:dyDescent="0.3">
      <c r="A12" s="62">
        <v>10</v>
      </c>
      <c r="B12" s="67" t="s">
        <v>111</v>
      </c>
      <c r="C12" s="62"/>
      <c r="D12" s="26"/>
    </row>
    <row r="13" spans="1:4" x14ac:dyDescent="0.3">
      <c r="A13" s="62">
        <v>11</v>
      </c>
      <c r="B13" s="67" t="s">
        <v>112</v>
      </c>
      <c r="C13" s="62"/>
      <c r="D13" s="26"/>
    </row>
    <row r="14" spans="1:4" x14ac:dyDescent="0.3">
      <c r="A14" s="62">
        <v>12</v>
      </c>
      <c r="B14" s="67" t="s">
        <v>141</v>
      </c>
      <c r="C14" s="62"/>
      <c r="D14" s="26"/>
    </row>
    <row r="15" spans="1:4" x14ac:dyDescent="0.3">
      <c r="A15" s="62">
        <v>13</v>
      </c>
      <c r="B15" s="67" t="s">
        <v>163</v>
      </c>
      <c r="C15" s="62"/>
      <c r="D15" s="26"/>
    </row>
    <row r="16" spans="1:4" x14ac:dyDescent="0.3">
      <c r="A16" s="62">
        <v>14</v>
      </c>
      <c r="B16" s="67" t="s">
        <v>174</v>
      </c>
      <c r="C16" s="62"/>
      <c r="D16" s="26"/>
    </row>
    <row r="17" spans="1:4" x14ac:dyDescent="0.3">
      <c r="A17" s="62">
        <v>15</v>
      </c>
      <c r="B17" s="67" t="s">
        <v>176</v>
      </c>
      <c r="C17" s="62"/>
      <c r="D17" s="26"/>
    </row>
    <row r="18" spans="1:4" x14ac:dyDescent="0.3">
      <c r="A18" s="62">
        <v>16</v>
      </c>
      <c r="B18" s="67" t="s">
        <v>205</v>
      </c>
      <c r="C18" s="62"/>
      <c r="D18" s="26"/>
    </row>
    <row r="19" spans="1:4" x14ac:dyDescent="0.3">
      <c r="A19" s="62">
        <v>17</v>
      </c>
      <c r="B19" s="67" t="s">
        <v>251</v>
      </c>
      <c r="C19" s="62"/>
      <c r="D19" s="26"/>
    </row>
    <row r="20" spans="1:4" x14ac:dyDescent="0.3">
      <c r="A20" s="62">
        <v>18</v>
      </c>
      <c r="B20" s="67" t="s">
        <v>4</v>
      </c>
      <c r="C20" s="62"/>
      <c r="D20" s="26"/>
    </row>
    <row r="21" spans="1:4" x14ac:dyDescent="0.3">
      <c r="A21" s="62">
        <v>19</v>
      </c>
      <c r="B21" s="66"/>
    </row>
    <row r="22" spans="1:4" x14ac:dyDescent="0.3">
      <c r="B22"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74"/>
  </cols>
  <sheetData/>
  <sheetProtection algorithmName="SHA-512" hashValue="LHHykTN98e92wBH5jKvpE7tUMH6rVsJM5jIamCV/GJLiWBjxzMCHikSxik+0j5GzpyWdxYn6kxd8QOQD/94LZA==" saltValue="DRiVq8hbkfsuHEsQTWm83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dimension ref="A1:C21"/>
  <sheetViews>
    <sheetView workbookViewId="0">
      <selection activeCell="A2" sqref="A2:G2"/>
    </sheetView>
  </sheetViews>
  <sheetFormatPr baseColWidth="10" defaultColWidth="11.44140625" defaultRowHeight="15.6" x14ac:dyDescent="0.3"/>
  <cols>
    <col min="1" max="1" width="13" style="23" customWidth="1"/>
    <col min="2" max="2" width="56.5546875" style="23" customWidth="1"/>
    <col min="3" max="16384" width="11.44140625" style="23"/>
  </cols>
  <sheetData>
    <row r="1" spans="1:3" ht="28.2" thickBot="1" x14ac:dyDescent="0.35">
      <c r="A1" s="33" t="s">
        <v>89</v>
      </c>
      <c r="B1" s="32">
        <v>19</v>
      </c>
      <c r="C1" s="23">
        <f>MAX($A$3:$A$21)-1</f>
        <v>18</v>
      </c>
    </row>
    <row r="2" spans="1:3" ht="16.2" thickTop="1" x14ac:dyDescent="0.3">
      <c r="A2" s="28" t="s">
        <v>35</v>
      </c>
      <c r="B2" s="28" t="s">
        <v>36</v>
      </c>
      <c r="C2" s="23" t="s">
        <v>37</v>
      </c>
    </row>
    <row r="3" spans="1:3" x14ac:dyDescent="0.3">
      <c r="A3" s="62">
        <v>1</v>
      </c>
      <c r="B3" s="67" t="s">
        <v>113</v>
      </c>
      <c r="C3" s="62"/>
    </row>
    <row r="4" spans="1:3" x14ac:dyDescent="0.3">
      <c r="A4" s="62">
        <v>2</v>
      </c>
      <c r="B4" s="67" t="s">
        <v>114</v>
      </c>
      <c r="C4" s="62" t="s">
        <v>39</v>
      </c>
    </row>
    <row r="5" spans="1:3" x14ac:dyDescent="0.3">
      <c r="A5" s="62">
        <v>3</v>
      </c>
      <c r="B5" s="67" t="s">
        <v>206</v>
      </c>
      <c r="C5" s="62"/>
    </row>
    <row r="6" spans="1:3" x14ac:dyDescent="0.3">
      <c r="A6" s="62">
        <v>4</v>
      </c>
      <c r="B6" s="67" t="s">
        <v>216</v>
      </c>
      <c r="C6" s="62" t="s">
        <v>39</v>
      </c>
    </row>
    <row r="7" spans="1:3" x14ac:dyDescent="0.3">
      <c r="A7" s="62">
        <v>5</v>
      </c>
      <c r="B7" s="67" t="s">
        <v>118</v>
      </c>
      <c r="C7" s="62"/>
    </row>
    <row r="8" spans="1:3" x14ac:dyDescent="0.3">
      <c r="A8" s="62">
        <v>6</v>
      </c>
      <c r="B8" s="67" t="s">
        <v>115</v>
      </c>
      <c r="C8" s="62" t="s">
        <v>39</v>
      </c>
    </row>
    <row r="9" spans="1:3" x14ac:dyDescent="0.3">
      <c r="A9" s="62">
        <v>7</v>
      </c>
      <c r="B9" s="67" t="s">
        <v>175</v>
      </c>
      <c r="C9" s="62"/>
    </row>
    <row r="10" spans="1:3" x14ac:dyDescent="0.3">
      <c r="A10" s="62">
        <v>8</v>
      </c>
      <c r="B10" s="67" t="s">
        <v>198</v>
      </c>
      <c r="C10" s="62" t="s">
        <v>39</v>
      </c>
    </row>
    <row r="11" spans="1:3" ht="27.6" x14ac:dyDescent="0.3">
      <c r="A11" s="62">
        <v>9</v>
      </c>
      <c r="B11" s="67" t="s">
        <v>162</v>
      </c>
      <c r="C11" s="62"/>
    </row>
    <row r="12" spans="1:3" x14ac:dyDescent="0.3">
      <c r="A12" s="62">
        <v>10</v>
      </c>
      <c r="B12" s="67" t="s">
        <v>111</v>
      </c>
      <c r="C12" s="62"/>
    </row>
    <row r="13" spans="1:3" x14ac:dyDescent="0.3">
      <c r="A13" s="62">
        <v>11</v>
      </c>
      <c r="B13" s="67" t="s">
        <v>112</v>
      </c>
      <c r="C13" s="62"/>
    </row>
    <row r="14" spans="1:3" x14ac:dyDescent="0.3">
      <c r="A14" s="62">
        <v>12</v>
      </c>
      <c r="B14" s="67" t="s">
        <v>141</v>
      </c>
      <c r="C14" s="62"/>
    </row>
    <row r="15" spans="1:3" x14ac:dyDescent="0.3">
      <c r="A15" s="62">
        <v>13</v>
      </c>
      <c r="B15" s="67" t="s">
        <v>163</v>
      </c>
      <c r="C15" s="62"/>
    </row>
    <row r="16" spans="1:3" x14ac:dyDescent="0.3">
      <c r="A16" s="62">
        <v>14</v>
      </c>
      <c r="B16" s="67" t="s">
        <v>174</v>
      </c>
      <c r="C16" s="62"/>
    </row>
    <row r="17" spans="1:3" x14ac:dyDescent="0.3">
      <c r="A17" s="62">
        <v>15</v>
      </c>
      <c r="B17" s="67" t="s">
        <v>176</v>
      </c>
      <c r="C17" s="62"/>
    </row>
    <row r="18" spans="1:3" x14ac:dyDescent="0.3">
      <c r="A18" s="62">
        <v>16</v>
      </c>
      <c r="B18" s="67" t="s">
        <v>205</v>
      </c>
      <c r="C18" s="62"/>
    </row>
    <row r="19" spans="1:3" x14ac:dyDescent="0.3">
      <c r="A19" s="62">
        <v>17</v>
      </c>
      <c r="B19" s="67" t="s">
        <v>251</v>
      </c>
      <c r="C19" s="62"/>
    </row>
    <row r="20" spans="1:3" x14ac:dyDescent="0.3">
      <c r="A20" s="62">
        <v>18</v>
      </c>
      <c r="B20" s="67" t="s">
        <v>4</v>
      </c>
      <c r="C20" s="62"/>
    </row>
    <row r="21" spans="1:3" x14ac:dyDescent="0.3">
      <c r="A21" s="62">
        <v>19</v>
      </c>
      <c r="B21" s="6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dimension ref="A1:D31"/>
  <sheetViews>
    <sheetView workbookViewId="0">
      <selection activeCell="A2" sqref="A2:G2"/>
    </sheetView>
  </sheetViews>
  <sheetFormatPr baseColWidth="10" defaultColWidth="11.44140625" defaultRowHeight="15.6" x14ac:dyDescent="0.3"/>
  <cols>
    <col min="1" max="1" width="13" style="23" customWidth="1"/>
    <col min="2" max="2" width="55" style="23" customWidth="1"/>
    <col min="3" max="16384" width="11.44140625" style="23"/>
  </cols>
  <sheetData>
    <row r="1" spans="1:3" ht="16.2" thickBot="1" x14ac:dyDescent="0.35">
      <c r="A1" s="65" t="s">
        <v>90</v>
      </c>
      <c r="B1" s="22">
        <v>29</v>
      </c>
      <c r="C1" s="23">
        <f>MAX($A$3:$A$31)-1</f>
        <v>28</v>
      </c>
    </row>
    <row r="2" spans="1:3" ht="16.2" thickTop="1" x14ac:dyDescent="0.3">
      <c r="A2" s="28" t="s">
        <v>35</v>
      </c>
      <c r="B2" s="22" t="s">
        <v>36</v>
      </c>
      <c r="C2" s="23" t="s">
        <v>37</v>
      </c>
    </row>
    <row r="3" spans="1:3" x14ac:dyDescent="0.3">
      <c r="A3" s="61">
        <v>1</v>
      </c>
      <c r="B3" s="22" t="s">
        <v>116</v>
      </c>
      <c r="C3" s="40"/>
    </row>
    <row r="4" spans="1:3" x14ac:dyDescent="0.3">
      <c r="A4" s="61">
        <v>2</v>
      </c>
      <c r="B4" s="22" t="s">
        <v>159</v>
      </c>
      <c r="C4" s="41"/>
    </row>
    <row r="5" spans="1:3" x14ac:dyDescent="0.3">
      <c r="A5" s="61">
        <v>3</v>
      </c>
      <c r="B5" s="22" t="s">
        <v>160</v>
      </c>
      <c r="C5" s="41"/>
    </row>
    <row r="6" spans="1:3" x14ac:dyDescent="0.3">
      <c r="A6" s="61">
        <v>4</v>
      </c>
      <c r="B6" s="22" t="s">
        <v>157</v>
      </c>
      <c r="C6" s="41"/>
    </row>
    <row r="7" spans="1:3" x14ac:dyDescent="0.3">
      <c r="A7" s="61">
        <v>5</v>
      </c>
      <c r="B7" s="22" t="s">
        <v>158</v>
      </c>
      <c r="C7" s="41"/>
    </row>
    <row r="8" spans="1:3" x14ac:dyDescent="0.3">
      <c r="A8" s="61">
        <v>6</v>
      </c>
      <c r="B8" s="22" t="s">
        <v>255</v>
      </c>
      <c r="C8" s="41"/>
    </row>
    <row r="9" spans="1:3" x14ac:dyDescent="0.3">
      <c r="A9" s="61">
        <v>7</v>
      </c>
      <c r="B9" s="22" t="s">
        <v>253</v>
      </c>
      <c r="C9" s="41"/>
    </row>
    <row r="10" spans="1:3" x14ac:dyDescent="0.3">
      <c r="A10" s="61">
        <v>8</v>
      </c>
      <c r="B10" s="22" t="s">
        <v>217</v>
      </c>
      <c r="C10" s="41"/>
    </row>
    <row r="11" spans="1:3" x14ac:dyDescent="0.3">
      <c r="A11" s="61">
        <v>9</v>
      </c>
      <c r="B11" s="22" t="s">
        <v>156</v>
      </c>
      <c r="C11" s="41"/>
    </row>
    <row r="12" spans="1:3" x14ac:dyDescent="0.3">
      <c r="A12" s="61">
        <v>10</v>
      </c>
      <c r="B12" s="22" t="s">
        <v>161</v>
      </c>
      <c r="C12" s="41" t="s">
        <v>39</v>
      </c>
    </row>
    <row r="13" spans="1:3" x14ac:dyDescent="0.3">
      <c r="A13" s="61">
        <v>11</v>
      </c>
      <c r="B13" s="22" t="s">
        <v>197</v>
      </c>
      <c r="C13" s="41"/>
    </row>
    <row r="14" spans="1:3" x14ac:dyDescent="0.3">
      <c r="A14" s="61">
        <v>12</v>
      </c>
      <c r="B14" s="22" t="s">
        <v>252</v>
      </c>
      <c r="C14" s="27" t="s">
        <v>39</v>
      </c>
    </row>
    <row r="15" spans="1:3" x14ac:dyDescent="0.3">
      <c r="A15" s="61">
        <v>13</v>
      </c>
      <c r="B15" s="22" t="s">
        <v>204</v>
      </c>
      <c r="C15" s="27"/>
    </row>
    <row r="16" spans="1:3" x14ac:dyDescent="0.3">
      <c r="A16" s="61">
        <v>14</v>
      </c>
      <c r="B16" s="22" t="s">
        <v>243</v>
      </c>
      <c r="C16" s="27"/>
    </row>
    <row r="17" spans="1:4" x14ac:dyDescent="0.3">
      <c r="A17" s="61">
        <v>15</v>
      </c>
      <c r="B17" s="101" t="s">
        <v>346</v>
      </c>
      <c r="C17" s="27"/>
      <c r="D17" s="98" t="s">
        <v>344</v>
      </c>
    </row>
    <row r="18" spans="1:4" x14ac:dyDescent="0.3">
      <c r="A18" s="61">
        <v>16</v>
      </c>
      <c r="B18" s="101" t="s">
        <v>347</v>
      </c>
      <c r="C18" s="27"/>
    </row>
    <row r="19" spans="1:4" x14ac:dyDescent="0.3">
      <c r="A19" s="61">
        <v>17</v>
      </c>
      <c r="B19" s="22" t="s">
        <v>266</v>
      </c>
      <c r="C19" s="27"/>
    </row>
    <row r="20" spans="1:4" x14ac:dyDescent="0.3">
      <c r="A20" s="61">
        <v>18</v>
      </c>
      <c r="B20" s="22" t="s">
        <v>254</v>
      </c>
      <c r="C20" s="27"/>
    </row>
    <row r="21" spans="1:4" x14ac:dyDescent="0.3">
      <c r="A21" s="61">
        <v>19</v>
      </c>
      <c r="B21" s="22" t="s">
        <v>257</v>
      </c>
      <c r="C21" s="27"/>
    </row>
    <row r="22" spans="1:4" x14ac:dyDescent="0.3">
      <c r="A22" s="61">
        <v>20</v>
      </c>
      <c r="B22" s="22" t="s">
        <v>258</v>
      </c>
      <c r="C22" s="27"/>
    </row>
    <row r="23" spans="1:4" x14ac:dyDescent="0.3">
      <c r="A23" s="61">
        <v>21</v>
      </c>
      <c r="B23" s="22" t="s">
        <v>259</v>
      </c>
      <c r="C23" s="27"/>
    </row>
    <row r="24" spans="1:4" x14ac:dyDescent="0.3">
      <c r="A24" s="61">
        <v>22</v>
      </c>
      <c r="B24" s="22" t="s">
        <v>260</v>
      </c>
      <c r="C24" s="27"/>
    </row>
    <row r="25" spans="1:4" x14ac:dyDescent="0.3">
      <c r="A25" s="61">
        <v>23</v>
      </c>
      <c r="B25" s="22" t="s">
        <v>265</v>
      </c>
      <c r="C25" s="27"/>
    </row>
    <row r="26" spans="1:4" x14ac:dyDescent="0.3">
      <c r="A26" s="61">
        <v>24</v>
      </c>
      <c r="B26" s="22" t="s">
        <v>305</v>
      </c>
      <c r="C26" s="27"/>
    </row>
    <row r="27" spans="1:4" x14ac:dyDescent="0.3">
      <c r="A27" s="61">
        <v>25</v>
      </c>
      <c r="B27" s="101" t="s">
        <v>336</v>
      </c>
      <c r="C27" s="27"/>
    </row>
    <row r="28" spans="1:4" x14ac:dyDescent="0.3">
      <c r="A28" s="61">
        <v>26</v>
      </c>
      <c r="B28" s="101" t="s">
        <v>348</v>
      </c>
      <c r="C28" s="27"/>
      <c r="D28" s="23" t="s">
        <v>345</v>
      </c>
    </row>
    <row r="29" spans="1:4" x14ac:dyDescent="0.3">
      <c r="A29" s="61">
        <v>27</v>
      </c>
      <c r="B29" s="101" t="s">
        <v>349</v>
      </c>
      <c r="C29" s="27"/>
    </row>
    <row r="30" spans="1:4" x14ac:dyDescent="0.3">
      <c r="A30" s="61">
        <v>28</v>
      </c>
      <c r="B30" s="22" t="s">
        <v>117</v>
      </c>
      <c r="C30" s="27"/>
    </row>
    <row r="31" spans="1:4" x14ac:dyDescent="0.3">
      <c r="A31" s="61">
        <v>29</v>
      </c>
      <c r="B31" s="2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5"/>
  <dimension ref="A1:C11"/>
  <sheetViews>
    <sheetView workbookViewId="0">
      <selection activeCell="A2" sqref="A2:G2"/>
    </sheetView>
  </sheetViews>
  <sheetFormatPr baseColWidth="10" defaultColWidth="11.44140625" defaultRowHeight="15.6" x14ac:dyDescent="0.3"/>
  <cols>
    <col min="1" max="1" width="13" style="23" customWidth="1"/>
    <col min="2" max="2" width="55" style="23" customWidth="1"/>
    <col min="3" max="16384" width="11.44140625" style="23"/>
  </cols>
  <sheetData>
    <row r="1" spans="1:3" x14ac:dyDescent="0.3">
      <c r="A1" s="65" t="s">
        <v>211</v>
      </c>
      <c r="B1" s="32">
        <v>3</v>
      </c>
      <c r="C1" s="23">
        <f>MAX($A$2:$A$4)-1</f>
        <v>2</v>
      </c>
    </row>
    <row r="2" spans="1:3" x14ac:dyDescent="0.3">
      <c r="A2" s="61">
        <v>1</v>
      </c>
      <c r="B2" s="22" t="s">
        <v>210</v>
      </c>
      <c r="C2" s="40"/>
    </row>
    <row r="3" spans="1:3" x14ac:dyDescent="0.3">
      <c r="A3" s="61">
        <v>2</v>
      </c>
      <c r="B3" s="22" t="s">
        <v>209</v>
      </c>
      <c r="C3" s="41"/>
    </row>
    <row r="4" spans="1:3" x14ac:dyDescent="0.3">
      <c r="A4" s="61">
        <v>3</v>
      </c>
      <c r="B4" s="22" t="s">
        <v>213</v>
      </c>
    </row>
    <row r="7" spans="1:3" x14ac:dyDescent="0.3">
      <c r="A7" s="72"/>
      <c r="B7" s="73">
        <v>4</v>
      </c>
      <c r="C7" s="72">
        <f>MAX($A$8:$A$11)-1</f>
        <v>3</v>
      </c>
    </row>
    <row r="8" spans="1:3" x14ac:dyDescent="0.3">
      <c r="A8" s="61">
        <v>1</v>
      </c>
      <c r="B8" s="23" t="s">
        <v>212</v>
      </c>
    </row>
    <row r="9" spans="1:3" x14ac:dyDescent="0.3">
      <c r="A9" s="61">
        <v>2</v>
      </c>
      <c r="B9" s="23" t="s">
        <v>214</v>
      </c>
    </row>
    <row r="10" spans="1:3" x14ac:dyDescent="0.3">
      <c r="A10" s="61">
        <v>3</v>
      </c>
      <c r="B10" s="22" t="s">
        <v>215</v>
      </c>
    </row>
    <row r="11" spans="1:3" x14ac:dyDescent="0.3">
      <c r="A11" s="23">
        <v>4</v>
      </c>
      <c r="B11" s="22" t="s">
        <v>213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5546875" style="5" customWidth="1"/>
    <col min="4" max="16384" width="11.44140625" style="5"/>
  </cols>
  <sheetData>
    <row r="1" spans="1:5" ht="27.75" customHeight="1" x14ac:dyDescent="0.3">
      <c r="A1" s="125" t="s">
        <v>56</v>
      </c>
      <c r="B1" s="125"/>
      <c r="C1" s="125"/>
    </row>
    <row r="2" spans="1:5" ht="54" customHeight="1" x14ac:dyDescent="0.3">
      <c r="A2" s="124" t="s">
        <v>142</v>
      </c>
      <c r="B2" s="124"/>
      <c r="C2" s="124"/>
    </row>
    <row r="3" spans="1:5" ht="98.4" customHeight="1" x14ac:dyDescent="0.3">
      <c r="A3" s="119" t="s">
        <v>42</v>
      </c>
      <c r="B3" s="119"/>
      <c r="C3" s="119"/>
    </row>
    <row r="4" spans="1:5" ht="39.9" customHeight="1" x14ac:dyDescent="0.3">
      <c r="A4" s="128" t="s">
        <v>57</v>
      </c>
      <c r="B4" s="128"/>
      <c r="C4" s="128"/>
    </row>
    <row r="5" spans="1:5" ht="96.75" customHeight="1" x14ac:dyDescent="0.3">
      <c r="A5" s="126" t="s">
        <v>177</v>
      </c>
      <c r="B5" s="120"/>
      <c r="C5" s="120"/>
    </row>
    <row r="6" spans="1:5" ht="96.75" customHeight="1" x14ac:dyDescent="0.3">
      <c r="A6" s="126" t="s">
        <v>178</v>
      </c>
      <c r="B6" s="119"/>
      <c r="C6" s="119"/>
    </row>
    <row r="7" spans="1:5" ht="117.75" customHeight="1" x14ac:dyDescent="0.3">
      <c r="A7" s="124" t="s">
        <v>143</v>
      </c>
      <c r="B7" s="127"/>
      <c r="C7" s="127"/>
      <c r="E7" s="6"/>
    </row>
    <row r="8" spans="1:5" ht="66.75" customHeight="1" x14ac:dyDescent="0.3">
      <c r="A8" s="121" t="s">
        <v>20</v>
      </c>
      <c r="B8" s="122"/>
      <c r="C8" s="123"/>
      <c r="E8" s="6"/>
    </row>
    <row r="9" spans="1:5" ht="31.2" x14ac:dyDescent="0.3">
      <c r="A9" s="7" t="s">
        <v>40</v>
      </c>
      <c r="B9" s="7" t="s">
        <v>58</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56">
        <v>7.8</v>
      </c>
    </row>
    <row r="14" spans="1:5" ht="24" hidden="1" customHeight="1" x14ac:dyDescent="0.3">
      <c r="A14" s="119"/>
      <c r="B14" s="120"/>
      <c r="C14" s="120"/>
    </row>
    <row r="15" spans="1:5" ht="126" customHeight="1" x14ac:dyDescent="0.3">
      <c r="A15" s="124" t="s">
        <v>144</v>
      </c>
      <c r="B15" s="124"/>
      <c r="C15" s="124"/>
    </row>
    <row r="16" spans="1:5" ht="84.15" customHeight="1" x14ac:dyDescent="0.3">
      <c r="A16" s="124" t="s">
        <v>145</v>
      </c>
      <c r="B16" s="124"/>
      <c r="C16" s="124"/>
    </row>
    <row r="17" spans="1:3" ht="50.25" customHeight="1" x14ac:dyDescent="0.3">
      <c r="A17" s="119" t="s">
        <v>146</v>
      </c>
      <c r="B17" s="120"/>
      <c r="C17" s="120"/>
    </row>
    <row r="18" spans="1:3" ht="80.400000000000006" customHeight="1" x14ac:dyDescent="0.3">
      <c r="A18" s="119" t="s">
        <v>19</v>
      </c>
      <c r="B18" s="120"/>
      <c r="C18" s="120"/>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5546875" style="1" customWidth="1"/>
    <col min="4" max="16384" width="11.44140625" style="1"/>
  </cols>
  <sheetData>
    <row r="1" spans="1:4" x14ac:dyDescent="0.3">
      <c r="A1" s="3" t="s">
        <v>9</v>
      </c>
      <c r="B1" s="3"/>
      <c r="C1" s="3"/>
      <c r="D1" s="3"/>
    </row>
    <row r="2" spans="1:4" ht="72" customHeight="1" x14ac:dyDescent="0.3">
      <c r="A2" s="130" t="s">
        <v>24</v>
      </c>
      <c r="B2" s="129"/>
      <c r="C2" s="129"/>
    </row>
    <row r="3" spans="1:4" ht="59.25" customHeight="1" x14ac:dyDescent="0.3">
      <c r="A3" s="130" t="s">
        <v>25</v>
      </c>
      <c r="B3" s="129"/>
      <c r="C3" s="129"/>
    </row>
    <row r="4" spans="1:4" ht="108" customHeight="1" x14ac:dyDescent="0.3">
      <c r="A4" s="130" t="s">
        <v>26</v>
      </c>
      <c r="B4" s="129"/>
      <c r="C4" s="129"/>
    </row>
    <row r="5" spans="1:4" ht="154.5" customHeight="1" x14ac:dyDescent="0.3">
      <c r="A5" s="130" t="s">
        <v>27</v>
      </c>
      <c r="B5" s="130"/>
      <c r="C5" s="130"/>
    </row>
    <row r="6" spans="1:4" ht="141.75" customHeight="1" x14ac:dyDescent="0.3">
      <c r="A6" s="130" t="s">
        <v>28</v>
      </c>
      <c r="B6" s="130"/>
      <c r="C6" s="130"/>
    </row>
    <row r="7" spans="1:4" ht="195" customHeight="1" x14ac:dyDescent="0.3">
      <c r="A7" s="130" t="s">
        <v>29</v>
      </c>
      <c r="B7" s="129"/>
      <c r="C7" s="129"/>
    </row>
    <row r="8" spans="1:4" ht="79.5" customHeight="1" x14ac:dyDescent="0.3">
      <c r="A8" s="130" t="s">
        <v>59</v>
      </c>
      <c r="B8" s="129"/>
      <c r="C8" s="129"/>
    </row>
    <row r="9" spans="1:4" x14ac:dyDescent="0.3">
      <c r="A9" s="129"/>
      <c r="B9" s="129"/>
      <c r="C9" s="129"/>
    </row>
    <row r="10" spans="1:4" x14ac:dyDescent="0.3">
      <c r="A10" s="129"/>
      <c r="B10" s="129"/>
      <c r="C10" s="129"/>
    </row>
    <row r="11" spans="1:4" x14ac:dyDescent="0.3">
      <c r="A11" s="129"/>
      <c r="B11" s="129"/>
      <c r="C11" s="129"/>
    </row>
    <row r="12" spans="1:4" x14ac:dyDescent="0.3">
      <c r="A12" s="129"/>
      <c r="B12" s="129"/>
      <c r="C12" s="129"/>
    </row>
    <row r="13" spans="1:4" x14ac:dyDescent="0.3">
      <c r="A13" s="129"/>
      <c r="B13" s="129"/>
      <c r="C13" s="129"/>
    </row>
    <row r="14" spans="1:4" x14ac:dyDescent="0.3">
      <c r="A14" s="129"/>
      <c r="B14" s="129"/>
      <c r="C14" s="129"/>
    </row>
    <row r="15" spans="1:4" x14ac:dyDescent="0.3">
      <c r="A15" s="129"/>
      <c r="B15" s="129"/>
      <c r="C15" s="129"/>
    </row>
    <row r="16" spans="1:4" x14ac:dyDescent="0.3">
      <c r="A16" s="129"/>
      <c r="B16" s="129"/>
      <c r="C16" s="129"/>
    </row>
  </sheetData>
  <sheetProtection password="CAA1" sheet="1" objects="1" scenarios="1"/>
  <mergeCells count="15">
    <mergeCell ref="A2:C2"/>
    <mergeCell ref="A4:C4"/>
    <mergeCell ref="A7:C7"/>
    <mergeCell ref="A8:C8"/>
    <mergeCell ref="A3:C3"/>
    <mergeCell ref="A5:C5"/>
    <mergeCell ref="A6:C6"/>
    <mergeCell ref="A13:C13"/>
    <mergeCell ref="A14:C14"/>
    <mergeCell ref="A15:C15"/>
    <mergeCell ref="A16:C16"/>
    <mergeCell ref="A9:C9"/>
    <mergeCell ref="A10:C10"/>
    <mergeCell ref="A11:C11"/>
    <mergeCell ref="A12:C12"/>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5546875" style="57" customWidth="1"/>
    <col min="4" max="16384" width="11.44140625" style="57"/>
  </cols>
  <sheetData>
    <row r="1" spans="1:3" ht="15.6" x14ac:dyDescent="0.3">
      <c r="A1" s="113" t="s">
        <v>147</v>
      </c>
      <c r="B1" s="113"/>
      <c r="C1" s="113"/>
    </row>
    <row r="2" spans="1:3" ht="79.5" customHeight="1" x14ac:dyDescent="0.25">
      <c r="A2" s="115" t="s">
        <v>148</v>
      </c>
      <c r="B2" s="116"/>
      <c r="C2" s="116"/>
    </row>
    <row r="3" spans="1:3" ht="66.150000000000006" customHeight="1" x14ac:dyDescent="0.25">
      <c r="A3" s="115" t="s">
        <v>179</v>
      </c>
      <c r="B3" s="116"/>
      <c r="C3" s="116"/>
    </row>
    <row r="4" spans="1:3" ht="60.75" customHeight="1" x14ac:dyDescent="0.25">
      <c r="A4" s="115" t="s">
        <v>149</v>
      </c>
      <c r="B4" s="116"/>
      <c r="C4" s="116"/>
    </row>
    <row r="5" spans="1:3" ht="50.25" customHeight="1" x14ac:dyDescent="0.25">
      <c r="A5" s="115" t="s">
        <v>180</v>
      </c>
      <c r="B5" s="115"/>
      <c r="C5" s="115"/>
    </row>
    <row r="6" spans="1:3" ht="80.25" customHeight="1" x14ac:dyDescent="0.25">
      <c r="A6" s="115" t="s">
        <v>181</v>
      </c>
      <c r="B6" s="116"/>
      <c r="C6" s="116"/>
    </row>
    <row r="7" spans="1:3" ht="65.099999999999994" customHeight="1" x14ac:dyDescent="0.25">
      <c r="A7" s="115" t="s">
        <v>182</v>
      </c>
      <c r="B7" s="116"/>
      <c r="C7" s="116"/>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5546875" style="95" customWidth="1"/>
    <col min="9" max="256" width="11.44140625" style="95"/>
    <col min="257" max="264" width="10.5546875" style="95" customWidth="1"/>
    <col min="265" max="512" width="11.44140625" style="95"/>
    <col min="513" max="520" width="10.5546875" style="95" customWidth="1"/>
    <col min="521" max="768" width="11.44140625" style="95"/>
    <col min="769" max="776" width="10.5546875" style="95" customWidth="1"/>
    <col min="777" max="1024" width="11.44140625" style="95"/>
    <col min="1025" max="1032" width="10.5546875" style="95" customWidth="1"/>
    <col min="1033" max="1280" width="11.44140625" style="95"/>
    <col min="1281" max="1288" width="10.5546875" style="95" customWidth="1"/>
    <col min="1289" max="1536" width="11.44140625" style="95"/>
    <col min="1537" max="1544" width="10.5546875" style="95" customWidth="1"/>
    <col min="1545" max="1792" width="11.44140625" style="95"/>
    <col min="1793" max="1800" width="10.5546875" style="95" customWidth="1"/>
    <col min="1801" max="2048" width="11.44140625" style="95"/>
    <col min="2049" max="2056" width="10.5546875" style="95" customWidth="1"/>
    <col min="2057" max="2304" width="11.44140625" style="95"/>
    <col min="2305" max="2312" width="10.5546875" style="95" customWidth="1"/>
    <col min="2313" max="2560" width="11.44140625" style="95"/>
    <col min="2561" max="2568" width="10.5546875" style="95" customWidth="1"/>
    <col min="2569" max="2816" width="11.44140625" style="95"/>
    <col min="2817" max="2824" width="10.5546875" style="95" customWidth="1"/>
    <col min="2825" max="3072" width="11.44140625" style="95"/>
    <col min="3073" max="3080" width="10.5546875" style="95" customWidth="1"/>
    <col min="3081" max="3328" width="11.44140625" style="95"/>
    <col min="3329" max="3336" width="10.5546875" style="95" customWidth="1"/>
    <col min="3337" max="3584" width="11.44140625" style="95"/>
    <col min="3585" max="3592" width="10.5546875" style="95" customWidth="1"/>
    <col min="3593" max="3840" width="11.44140625" style="95"/>
    <col min="3841" max="3848" width="10.5546875" style="95" customWidth="1"/>
    <col min="3849" max="4096" width="11.44140625" style="95"/>
    <col min="4097" max="4104" width="10.5546875" style="95" customWidth="1"/>
    <col min="4105" max="4352" width="11.44140625" style="95"/>
    <col min="4353" max="4360" width="10.5546875" style="95" customWidth="1"/>
    <col min="4361" max="4608" width="11.44140625" style="95"/>
    <col min="4609" max="4616" width="10.5546875" style="95" customWidth="1"/>
    <col min="4617" max="4864" width="11.44140625" style="95"/>
    <col min="4865" max="4872" width="10.5546875" style="95" customWidth="1"/>
    <col min="4873" max="5120" width="11.44140625" style="95"/>
    <col min="5121" max="5128" width="10.5546875" style="95" customWidth="1"/>
    <col min="5129" max="5376" width="11.44140625" style="95"/>
    <col min="5377" max="5384" width="10.5546875" style="95" customWidth="1"/>
    <col min="5385" max="5632" width="11.44140625" style="95"/>
    <col min="5633" max="5640" width="10.5546875" style="95" customWidth="1"/>
    <col min="5641" max="5888" width="11.44140625" style="95"/>
    <col min="5889" max="5896" width="10.5546875" style="95" customWidth="1"/>
    <col min="5897" max="6144" width="11.44140625" style="95"/>
    <col min="6145" max="6152" width="10.5546875" style="95" customWidth="1"/>
    <col min="6153" max="6400" width="11.44140625" style="95"/>
    <col min="6401" max="6408" width="10.5546875" style="95" customWidth="1"/>
    <col min="6409" max="6656" width="11.44140625" style="95"/>
    <col min="6657" max="6664" width="10.5546875" style="95" customWidth="1"/>
    <col min="6665" max="6912" width="11.44140625" style="95"/>
    <col min="6913" max="6920" width="10.5546875" style="95" customWidth="1"/>
    <col min="6921" max="7168" width="11.44140625" style="95"/>
    <col min="7169" max="7176" width="10.5546875" style="95" customWidth="1"/>
    <col min="7177" max="7424" width="11.44140625" style="95"/>
    <col min="7425" max="7432" width="10.5546875" style="95" customWidth="1"/>
    <col min="7433" max="7680" width="11.44140625" style="95"/>
    <col min="7681" max="7688" width="10.5546875" style="95" customWidth="1"/>
    <col min="7689" max="7936" width="11.44140625" style="95"/>
    <col min="7937" max="7944" width="10.5546875" style="95" customWidth="1"/>
    <col min="7945" max="8192" width="11.44140625" style="95"/>
    <col min="8193" max="8200" width="10.5546875" style="95" customWidth="1"/>
    <col min="8201" max="8448" width="11.44140625" style="95"/>
    <col min="8449" max="8456" width="10.5546875" style="95" customWidth="1"/>
    <col min="8457" max="8704" width="11.44140625" style="95"/>
    <col min="8705" max="8712" width="10.5546875" style="95" customWidth="1"/>
    <col min="8713" max="8960" width="11.44140625" style="95"/>
    <col min="8961" max="8968" width="10.5546875" style="95" customWidth="1"/>
    <col min="8969" max="9216" width="11.44140625" style="95"/>
    <col min="9217" max="9224" width="10.5546875" style="95" customWidth="1"/>
    <col min="9225" max="9472" width="11.44140625" style="95"/>
    <col min="9473" max="9480" width="10.5546875" style="95" customWidth="1"/>
    <col min="9481" max="9728" width="11.44140625" style="95"/>
    <col min="9729" max="9736" width="10.5546875" style="95" customWidth="1"/>
    <col min="9737" max="9984" width="11.44140625" style="95"/>
    <col min="9985" max="9992" width="10.5546875" style="95" customWidth="1"/>
    <col min="9993" max="10240" width="11.44140625" style="95"/>
    <col min="10241" max="10248" width="10.5546875" style="95" customWidth="1"/>
    <col min="10249" max="10496" width="11.44140625" style="95"/>
    <col min="10497" max="10504" width="10.5546875" style="95" customWidth="1"/>
    <col min="10505" max="10752" width="11.44140625" style="95"/>
    <col min="10753" max="10760" width="10.5546875" style="95" customWidth="1"/>
    <col min="10761" max="11008" width="11.44140625" style="95"/>
    <col min="11009" max="11016" width="10.5546875" style="95" customWidth="1"/>
    <col min="11017" max="11264" width="11.44140625" style="95"/>
    <col min="11265" max="11272" width="10.5546875" style="95" customWidth="1"/>
    <col min="11273" max="11520" width="11.44140625" style="95"/>
    <col min="11521" max="11528" width="10.5546875" style="95" customWidth="1"/>
    <col min="11529" max="11776" width="11.44140625" style="95"/>
    <col min="11777" max="11784" width="10.5546875" style="95" customWidth="1"/>
    <col min="11785" max="12032" width="11.44140625" style="95"/>
    <col min="12033" max="12040" width="10.5546875" style="95" customWidth="1"/>
    <col min="12041" max="12288" width="11.44140625" style="95"/>
    <col min="12289" max="12296" width="10.5546875" style="95" customWidth="1"/>
    <col min="12297" max="12544" width="11.44140625" style="95"/>
    <col min="12545" max="12552" width="10.5546875" style="95" customWidth="1"/>
    <col min="12553" max="12800" width="11.44140625" style="95"/>
    <col min="12801" max="12808" width="10.5546875" style="95" customWidth="1"/>
    <col min="12809" max="13056" width="11.44140625" style="95"/>
    <col min="13057" max="13064" width="10.5546875" style="95" customWidth="1"/>
    <col min="13065" max="13312" width="11.44140625" style="95"/>
    <col min="13313" max="13320" width="10.5546875" style="95" customWidth="1"/>
    <col min="13321" max="13568" width="11.44140625" style="95"/>
    <col min="13569" max="13576" width="10.5546875" style="95" customWidth="1"/>
    <col min="13577" max="13824" width="11.44140625" style="95"/>
    <col min="13825" max="13832" width="10.5546875" style="95" customWidth="1"/>
    <col min="13833" max="14080" width="11.44140625" style="95"/>
    <col min="14081" max="14088" width="10.5546875" style="95" customWidth="1"/>
    <col min="14089" max="14336" width="11.44140625" style="95"/>
    <col min="14337" max="14344" width="10.5546875" style="95" customWidth="1"/>
    <col min="14345" max="14592" width="11.44140625" style="95"/>
    <col min="14593" max="14600" width="10.5546875" style="95" customWidth="1"/>
    <col min="14601" max="14848" width="11.44140625" style="95"/>
    <col min="14849" max="14856" width="10.5546875" style="95" customWidth="1"/>
    <col min="14857" max="15104" width="11.44140625" style="95"/>
    <col min="15105" max="15112" width="10.5546875" style="95" customWidth="1"/>
    <col min="15113" max="15360" width="11.44140625" style="95"/>
    <col min="15361" max="15368" width="10.5546875" style="95" customWidth="1"/>
    <col min="15369" max="15616" width="11.44140625" style="95"/>
    <col min="15617" max="15624" width="10.5546875" style="95" customWidth="1"/>
    <col min="15625" max="15872" width="11.44140625" style="95"/>
    <col min="15873" max="15880" width="10.5546875" style="95" customWidth="1"/>
    <col min="15881" max="16128" width="11.44140625" style="95"/>
    <col min="16129" max="16136" width="10.5546875" style="95" customWidth="1"/>
    <col min="16137" max="16384" width="11.44140625" style="95"/>
  </cols>
  <sheetData>
    <row r="1" spans="1:8" ht="20.25" customHeight="1" x14ac:dyDescent="0.3">
      <c r="A1" s="133" t="s">
        <v>319</v>
      </c>
      <c r="B1" s="133"/>
      <c r="C1" s="133"/>
      <c r="D1" s="133"/>
      <c r="E1" s="133"/>
      <c r="F1" s="133"/>
      <c r="G1" s="133"/>
      <c r="H1" s="133"/>
    </row>
    <row r="2" spans="1:8" ht="35.1" customHeight="1" x14ac:dyDescent="0.25">
      <c r="A2" s="131" t="s">
        <v>320</v>
      </c>
      <c r="B2" s="132"/>
      <c r="C2" s="132"/>
      <c r="D2" s="132"/>
      <c r="E2" s="132"/>
      <c r="F2" s="132"/>
      <c r="G2" s="132"/>
      <c r="H2" s="132"/>
    </row>
    <row r="3" spans="1:8" ht="35.1" customHeight="1" x14ac:dyDescent="0.25">
      <c r="A3" s="131" t="s">
        <v>321</v>
      </c>
      <c r="B3" s="132"/>
      <c r="C3" s="132"/>
      <c r="D3" s="132"/>
      <c r="E3" s="132"/>
      <c r="F3" s="132"/>
      <c r="G3" s="132"/>
      <c r="H3" s="132"/>
    </row>
    <row r="4" spans="1:8" ht="70.2" customHeight="1" x14ac:dyDescent="0.25">
      <c r="A4" s="131" t="s">
        <v>322</v>
      </c>
      <c r="B4" s="132"/>
      <c r="C4" s="132"/>
      <c r="D4" s="132"/>
      <c r="E4" s="132"/>
      <c r="F4" s="132"/>
      <c r="G4" s="132"/>
      <c r="H4" s="132"/>
    </row>
    <row r="5" spans="1:8" ht="53.1" customHeight="1" x14ac:dyDescent="0.25">
      <c r="A5" s="131" t="s">
        <v>323</v>
      </c>
      <c r="B5" s="132"/>
      <c r="C5" s="132"/>
      <c r="D5" s="132"/>
      <c r="E5" s="132"/>
      <c r="F5" s="132"/>
      <c r="G5" s="132"/>
      <c r="H5" s="132"/>
    </row>
    <row r="6" spans="1:8" ht="35.1" customHeight="1" x14ac:dyDescent="0.25">
      <c r="A6" s="131" t="s">
        <v>324</v>
      </c>
      <c r="B6" s="132"/>
      <c r="C6" s="132"/>
      <c r="D6" s="132"/>
      <c r="E6" s="132"/>
      <c r="F6" s="132"/>
      <c r="G6" s="132"/>
      <c r="H6" s="132"/>
    </row>
    <row r="7" spans="1:8" ht="88.2" customHeight="1" x14ac:dyDescent="0.25">
      <c r="A7" s="131" t="s">
        <v>325</v>
      </c>
      <c r="B7" s="132"/>
      <c r="C7" s="132"/>
      <c r="D7" s="132"/>
      <c r="E7" s="132"/>
      <c r="F7" s="132"/>
      <c r="G7" s="132"/>
      <c r="H7" s="132"/>
    </row>
    <row r="8" spans="1:8" ht="88.2" customHeight="1" x14ac:dyDescent="0.25">
      <c r="A8" s="131" t="s">
        <v>326</v>
      </c>
      <c r="B8" s="132"/>
      <c r="C8" s="132"/>
      <c r="D8" s="132"/>
      <c r="E8" s="132"/>
      <c r="F8" s="132"/>
      <c r="G8" s="132"/>
      <c r="H8" s="132"/>
    </row>
    <row r="9" spans="1:8" ht="70.2" customHeight="1" x14ac:dyDescent="0.25">
      <c r="A9" s="131" t="s">
        <v>327</v>
      </c>
      <c r="B9" s="132"/>
      <c r="C9" s="132"/>
      <c r="D9" s="132"/>
      <c r="E9" s="132"/>
      <c r="F9" s="132"/>
      <c r="G9" s="132"/>
      <c r="H9" s="132"/>
    </row>
    <row r="10" spans="1:8" ht="53.1" customHeight="1" x14ac:dyDescent="0.25">
      <c r="A10" s="131" t="s">
        <v>328</v>
      </c>
      <c r="B10" s="132"/>
      <c r="C10" s="132"/>
      <c r="D10" s="132"/>
      <c r="E10" s="132"/>
      <c r="F10" s="132"/>
      <c r="G10" s="132"/>
      <c r="H10" s="132"/>
    </row>
    <row r="11" spans="1:8" ht="70.2" customHeight="1" x14ac:dyDescent="0.25">
      <c r="A11" s="131" t="s">
        <v>329</v>
      </c>
      <c r="B11" s="132"/>
      <c r="C11" s="132"/>
      <c r="D11" s="132"/>
      <c r="E11" s="132"/>
      <c r="F11" s="132"/>
      <c r="G11" s="132"/>
      <c r="H11" s="132"/>
    </row>
    <row r="12" spans="1:8" ht="35.1" customHeight="1" x14ac:dyDescent="0.25">
      <c r="A12" s="131" t="s">
        <v>330</v>
      </c>
      <c r="B12" s="132"/>
      <c r="C12" s="132"/>
      <c r="D12" s="132"/>
      <c r="E12" s="132"/>
      <c r="F12" s="132"/>
      <c r="G12" s="132"/>
      <c r="H12" s="132"/>
    </row>
    <row r="13" spans="1:8" ht="97.2" customHeight="1" x14ac:dyDescent="0.25">
      <c r="A13" s="131" t="s">
        <v>331</v>
      </c>
      <c r="B13" s="132"/>
      <c r="C13" s="132"/>
      <c r="D13" s="132"/>
      <c r="E13" s="132"/>
      <c r="F13" s="132"/>
      <c r="G13" s="132"/>
      <c r="H13" s="132"/>
    </row>
    <row r="14" spans="1:8" ht="97.2" customHeight="1" x14ac:dyDescent="0.25">
      <c r="A14" s="131" t="s">
        <v>332</v>
      </c>
      <c r="B14" s="132"/>
      <c r="C14" s="132"/>
      <c r="D14" s="132"/>
      <c r="E14" s="132"/>
      <c r="F14" s="132"/>
      <c r="G14" s="132"/>
      <c r="H14" s="132"/>
    </row>
    <row r="15" spans="1:8" ht="20.25" customHeight="1" x14ac:dyDescent="0.25">
      <c r="A15" s="131" t="s">
        <v>333</v>
      </c>
      <c r="B15" s="132"/>
      <c r="C15" s="132"/>
      <c r="D15" s="132"/>
      <c r="E15" s="132"/>
      <c r="F15" s="132"/>
      <c r="G15" s="132"/>
      <c r="H15" s="132"/>
    </row>
    <row r="16" spans="1:8" x14ac:dyDescent="0.25">
      <c r="A16" s="131"/>
      <c r="B16" s="132"/>
      <c r="C16" s="132"/>
      <c r="D16" s="132"/>
      <c r="E16" s="132"/>
      <c r="F16" s="132"/>
      <c r="G16" s="132"/>
      <c r="H16" s="132"/>
    </row>
    <row r="17" spans="1:8" x14ac:dyDescent="0.25">
      <c r="A17" s="131"/>
      <c r="B17" s="132"/>
      <c r="C17" s="132"/>
      <c r="D17" s="132"/>
      <c r="E17" s="132"/>
      <c r="F17" s="132"/>
      <c r="G17" s="132"/>
      <c r="H17" s="132"/>
    </row>
    <row r="18" spans="1:8" x14ac:dyDescent="0.25">
      <c r="A18" s="131"/>
      <c r="B18" s="132"/>
      <c r="C18" s="132"/>
      <c r="D18" s="132"/>
      <c r="E18" s="132"/>
      <c r="F18" s="132"/>
      <c r="G18" s="132"/>
      <c r="H18" s="132"/>
    </row>
    <row r="19" spans="1:8" x14ac:dyDescent="0.25">
      <c r="A19" s="131"/>
      <c r="B19" s="132"/>
      <c r="C19" s="132"/>
      <c r="D19" s="132"/>
      <c r="E19" s="132"/>
      <c r="F19" s="132"/>
      <c r="G19" s="132"/>
      <c r="H19" s="132"/>
    </row>
    <row r="20" spans="1:8" x14ac:dyDescent="0.25">
      <c r="A20" s="131"/>
      <c r="B20" s="132"/>
      <c r="C20" s="132"/>
      <c r="D20" s="132"/>
      <c r="E20" s="132"/>
      <c r="F20" s="132"/>
      <c r="G20" s="132"/>
      <c r="H20" s="132"/>
    </row>
  </sheetData>
  <sheetProtection algorithmName="SHA-512" hashValue="hqxVwjg52AoGUU3e6SccrP4Vx5n2gMrljzLWz963SiXM6hvCmvkBwRAZu/iGrKXJiuncvfONly8o4GevxJaAaQ==" saltValue="wwOP1dZgA2nVXW/uQcGOB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topLeftCell="A2" zoomScale="110" zoomScaleNormal="110" workbookViewId="0">
      <selection activeCell="B2" sqref="B2"/>
    </sheetView>
  </sheetViews>
  <sheetFormatPr baseColWidth="10" defaultColWidth="11.44140625" defaultRowHeight="13.8" x14ac:dyDescent="0.25"/>
  <cols>
    <col min="1" max="1" width="25" style="52" bestFit="1" customWidth="1"/>
    <col min="2" max="2" width="39" style="52" customWidth="1"/>
    <col min="3" max="16384" width="11.44140625" style="52"/>
  </cols>
  <sheetData>
    <row r="1" spans="1:7" ht="20.100000000000001" customHeight="1" x14ac:dyDescent="0.25">
      <c r="A1" s="51" t="s">
        <v>49</v>
      </c>
      <c r="C1" s="53" t="s">
        <v>50</v>
      </c>
    </row>
    <row r="2" spans="1:7" ht="20.100000000000001" customHeight="1" x14ac:dyDescent="0.25">
      <c r="A2" s="52" t="s">
        <v>51</v>
      </c>
      <c r="B2" s="54"/>
      <c r="C2" s="52" t="s">
        <v>51</v>
      </c>
    </row>
    <row r="3" spans="1:7" ht="20.100000000000001" customHeight="1" x14ac:dyDescent="0.25">
      <c r="A3" s="52" t="s">
        <v>52</v>
      </c>
      <c r="B3" s="77"/>
      <c r="C3" s="52" t="s">
        <v>53</v>
      </c>
    </row>
    <row r="4" spans="1:7" ht="20.100000000000001" customHeight="1" x14ac:dyDescent="0.25">
      <c r="A4" s="52" t="s">
        <v>54</v>
      </c>
      <c r="B4" s="54"/>
      <c r="C4" s="52" t="s">
        <v>55</v>
      </c>
    </row>
    <row r="5" spans="1:7" ht="20.100000000000001" customHeight="1" x14ac:dyDescent="0.25"/>
    <row r="6" spans="1:7" ht="45" customHeight="1" x14ac:dyDescent="0.25">
      <c r="A6" s="137" t="s">
        <v>350</v>
      </c>
      <c r="B6" s="138"/>
      <c r="C6" s="138"/>
      <c r="D6" s="138"/>
      <c r="E6" s="138"/>
      <c r="F6" s="138"/>
      <c r="G6" s="138"/>
    </row>
    <row r="7" spans="1:7" ht="15" customHeight="1" x14ac:dyDescent="0.25">
      <c r="A7" s="105"/>
      <c r="B7" s="105"/>
      <c r="C7" s="105"/>
      <c r="D7" s="105"/>
      <c r="E7" s="105"/>
      <c r="F7" s="105"/>
      <c r="G7" s="105"/>
    </row>
    <row r="8" spans="1:7" ht="45" customHeight="1" x14ac:dyDescent="0.25">
      <c r="A8" s="137" t="s">
        <v>351</v>
      </c>
      <c r="B8" s="138"/>
      <c r="C8" s="138"/>
      <c r="D8" s="138"/>
      <c r="E8" s="138"/>
      <c r="F8" s="138"/>
      <c r="G8" s="138"/>
    </row>
    <row r="9" spans="1:7" ht="20.100000000000001" customHeight="1" x14ac:dyDescent="0.25">
      <c r="A9" s="106"/>
      <c r="B9" s="106"/>
      <c r="C9" s="106"/>
      <c r="D9" s="106"/>
      <c r="E9" s="106"/>
      <c r="F9" s="106"/>
      <c r="G9" s="106"/>
    </row>
    <row r="10" spans="1:7" ht="45" customHeight="1" x14ac:dyDescent="0.25">
      <c r="A10" s="134" t="s">
        <v>352</v>
      </c>
      <c r="B10" s="134"/>
      <c r="C10" s="134"/>
      <c r="D10" s="134"/>
      <c r="E10" s="134"/>
      <c r="F10" s="134"/>
      <c r="G10" s="134"/>
    </row>
    <row r="11" spans="1:7" ht="45" customHeight="1" x14ac:dyDescent="0.25">
      <c r="A11" s="134" t="s">
        <v>353</v>
      </c>
      <c r="B11" s="135"/>
      <c r="C11" s="135"/>
      <c r="D11" s="135"/>
      <c r="E11" s="135"/>
      <c r="F11" s="135"/>
      <c r="G11" s="135"/>
    </row>
    <row r="12" spans="1:7" ht="45" customHeight="1" x14ac:dyDescent="0.25">
      <c r="A12" s="134" t="s">
        <v>220</v>
      </c>
      <c r="B12" s="134"/>
      <c r="C12" s="135" t="s">
        <v>221</v>
      </c>
      <c r="D12" s="135"/>
      <c r="E12" s="135"/>
      <c r="F12" s="135"/>
      <c r="G12" s="107"/>
    </row>
    <row r="13" spans="1:7" ht="45" customHeight="1" x14ac:dyDescent="0.25">
      <c r="A13" s="75"/>
      <c r="B13" s="75"/>
      <c r="C13" s="76"/>
      <c r="D13" s="76"/>
      <c r="E13" s="76"/>
      <c r="F13" s="76"/>
      <c r="G13" s="76"/>
    </row>
    <row r="15" spans="1:7" x14ac:dyDescent="0.25">
      <c r="A15" s="52" t="s">
        <v>152</v>
      </c>
      <c r="B15" s="77"/>
      <c r="C15" s="136" t="s">
        <v>183</v>
      </c>
      <c r="D15" s="136"/>
      <c r="E15" s="136"/>
    </row>
    <row r="16" spans="1:7" x14ac:dyDescent="0.25">
      <c r="A16" s="52" t="s">
        <v>153</v>
      </c>
      <c r="B16" s="55" t="str">
        <f>IF(ISBLANK(B15),"",IF(B3=B15,"Kontrolle erfolgreich - check ok","FEHLER - ERROR"))</f>
        <v/>
      </c>
      <c r="C16" s="52" t="s">
        <v>184</v>
      </c>
    </row>
    <row r="17" spans="2:2" x14ac:dyDescent="0.25">
      <c r="B17" s="55" t="str">
        <f>IF(ISBLANK(B15),"",IF(ISERROR(FIND("@",B15,1)),"keine gültige eMail-Adresse",IF((VALUE(FIND("@",B15,1))&gt;1),"","keine gültige eMail-Adresse!")))</f>
        <v/>
      </c>
    </row>
    <row r="18" spans="2:2" x14ac:dyDescent="0.25">
      <c r="B18" s="55" t="str">
        <f>IF(ISBLANK(B15),"",IF(ISERROR(FIND("@",B15,1)),"no valid eMail-adress",IF((VALUE(FIND("@",B15,1))&gt;1),"","no valid eMail-address!")))</f>
        <v/>
      </c>
    </row>
    <row r="19" spans="2:2" x14ac:dyDescent="0.25">
      <c r="B19" s="52" t="str">
        <f>IF(ISBLANK(B15),"",IF(ISERROR(FIND("; ",B15,1)),"",IF((VALUE(FIND("; ",B15,1))&gt;8),"","Achtung - die zweite eMail-Adresse wurde nicht korrekt eingegeben")))</f>
        <v/>
      </c>
    </row>
  </sheetData>
  <sheetProtection algorithmName="SHA-512" hashValue="xWMNC9xnbvL1Zc/PneqGF0m74dX+hOCwKPF/KZUbVeenrG+weMfNctUkQI5nG3zTJovTkWjRqE3Ii/tf2JapoQ==" saltValue="530mU5j4/K92qrafyd9Kp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8"/>
  <sheetViews>
    <sheetView zoomScale="110" zoomScaleNormal="110" workbookViewId="0">
      <selection activeCell="G27" sqref="G27"/>
    </sheetView>
  </sheetViews>
  <sheetFormatPr baseColWidth="10" defaultRowHeight="13.8" x14ac:dyDescent="0.25"/>
  <cols>
    <col min="1" max="1" width="39.44140625" bestFit="1" customWidth="1"/>
    <col min="2" max="2" width="33" bestFit="1" customWidth="1"/>
  </cols>
  <sheetData>
    <row r="1" spans="1:7" x14ac:dyDescent="0.25">
      <c r="A1" t="s">
        <v>10</v>
      </c>
      <c r="B1" s="4" t="str">
        <f>IF(ISNUMBER(VALUE(Ergebnisse!G1)),IF(VALUE(Ergebnisse!G1)&gt;0,VALUE(Ergebnisse!G1),""),"")</f>
        <v/>
      </c>
      <c r="D1" t="s">
        <v>17</v>
      </c>
    </row>
    <row r="2" spans="1:7" x14ac:dyDescent="0.25">
      <c r="A2" t="s">
        <v>2</v>
      </c>
      <c r="B2" s="4" t="str">
        <f>IF(ISNUMBER(VALUE(Ergebnisse!G2)),IF(VALUE(Ergebnisse!G2)&gt;0,VALUE(Ergebnisse!G2),""),"")</f>
        <v/>
      </c>
    </row>
    <row r="3" spans="1:7" x14ac:dyDescent="0.25">
      <c r="A3" t="s">
        <v>11</v>
      </c>
      <c r="B3" s="46" t="s">
        <v>120</v>
      </c>
      <c r="D3" t="s">
        <v>16</v>
      </c>
    </row>
    <row r="4" spans="1:7" x14ac:dyDescent="0.25">
      <c r="A4" t="s">
        <v>12</v>
      </c>
      <c r="B4" s="4">
        <f>YEAR(Ergebnisse!E5)</f>
        <v>2022</v>
      </c>
      <c r="D4" s="10">
        <v>2</v>
      </c>
    </row>
    <row r="5" spans="1:7" x14ac:dyDescent="0.25">
      <c r="A5" t="s">
        <v>13</v>
      </c>
      <c r="B5" s="4" t="str">
        <f>D8</f>
        <v>N</v>
      </c>
      <c r="D5" t="str">
        <f>IF(D4=2,"N","J")</f>
        <v>N</v>
      </c>
      <c r="F5">
        <v>1</v>
      </c>
      <c r="G5" s="65" t="s">
        <v>185</v>
      </c>
    </row>
    <row r="6" spans="1:7" x14ac:dyDescent="0.25">
      <c r="A6" t="s">
        <v>43</v>
      </c>
      <c r="B6" s="4">
        <f>Ergebnisse!G3</f>
        <v>1</v>
      </c>
      <c r="F6">
        <v>2</v>
      </c>
      <c r="G6" s="65" t="s">
        <v>186</v>
      </c>
    </row>
    <row r="7" spans="1:7" x14ac:dyDescent="0.25">
      <c r="A7" t="s">
        <v>47</v>
      </c>
      <c r="B7" s="50">
        <f>Ergebnisse!E5</f>
        <v>44864</v>
      </c>
    </row>
    <row r="8" spans="1:7" x14ac:dyDescent="0.25">
      <c r="A8" t="s">
        <v>14</v>
      </c>
      <c r="B8" s="4">
        <v>26</v>
      </c>
      <c r="D8" t="str">
        <f>LEFT(D5,1)</f>
        <v>N</v>
      </c>
    </row>
    <row r="9" spans="1:7" x14ac:dyDescent="0.25">
      <c r="A9" t="s">
        <v>15</v>
      </c>
      <c r="B9" s="4">
        <v>2</v>
      </c>
    </row>
    <row r="10" spans="1:7" x14ac:dyDescent="0.25">
      <c r="A10" t="s">
        <v>354</v>
      </c>
      <c r="B10" s="108">
        <f>Kontakt!B2</f>
        <v>0</v>
      </c>
    </row>
    <row r="11" spans="1:7" x14ac:dyDescent="0.25">
      <c r="A11" t="s">
        <v>355</v>
      </c>
      <c r="B11" s="109">
        <f>IF(Kontakt!B3=Kontakt!B15,Kontakt!B3,0)</f>
        <v>0</v>
      </c>
    </row>
    <row r="12" spans="1:7" x14ac:dyDescent="0.25">
      <c r="A12" s="65" t="s">
        <v>356</v>
      </c>
      <c r="B12" s="4">
        <v>1</v>
      </c>
    </row>
    <row r="13" spans="1:7" ht="13.8" customHeight="1" x14ac:dyDescent="0.25">
      <c r="A13" t="s">
        <v>21</v>
      </c>
      <c r="B13" s="2" t="str">
        <f>Ergebnisse!A21</f>
        <v>Iodzahl</v>
      </c>
      <c r="C13" s="2" t="str">
        <f>Ergebnisse!B21</f>
        <v>g Iod/100 g</v>
      </c>
    </row>
    <row r="14" spans="1:7" x14ac:dyDescent="0.25">
      <c r="A14" t="s">
        <v>22</v>
      </c>
      <c r="B14" s="2" t="str">
        <f>Ergebnisse!A22</f>
        <v>Verseifungszahl</v>
      </c>
      <c r="C14" s="2" t="str">
        <f>Ergebnisse!B22</f>
        <v>mg KOH/g</v>
      </c>
    </row>
    <row r="15" spans="1:7" ht="13.8" customHeight="1" x14ac:dyDescent="0.25">
      <c r="A15" t="s">
        <v>23</v>
      </c>
      <c r="B15" s="2" t="str">
        <f>Ergebnisse!A23</f>
        <v>Säurezahl</v>
      </c>
      <c r="C15" s="2" t="str">
        <f>Ergebnisse!B23</f>
        <v>mg KOH/g</v>
      </c>
    </row>
    <row r="16" spans="1:7" x14ac:dyDescent="0.25">
      <c r="A16" t="s">
        <v>30</v>
      </c>
      <c r="B16" s="2" t="str">
        <f>Ergebnisse!A24</f>
        <v>Anisidin-Zahl</v>
      </c>
      <c r="C16" s="2">
        <f>Ergebnisse!B24</f>
        <v>0</v>
      </c>
    </row>
    <row r="17" spans="1:3" ht="13.8" customHeight="1" x14ac:dyDescent="0.25">
      <c r="A17" t="s">
        <v>31</v>
      </c>
      <c r="B17" s="2" t="str">
        <f>Ergebnisse!A25</f>
        <v>Totox-Zahl</v>
      </c>
      <c r="C17" s="2">
        <f>Ergebnisse!B25</f>
        <v>0</v>
      </c>
    </row>
    <row r="18" spans="1:3" ht="13.8" customHeight="1" x14ac:dyDescent="0.25">
      <c r="A18" t="s">
        <v>32</v>
      </c>
      <c r="B18" s="2" t="str">
        <f>Ergebnisse!A26</f>
        <v>Peroxidzahl</v>
      </c>
      <c r="C18" s="2" t="str">
        <f>Ergebnisse!B26</f>
        <v>mEq aktiver O/kg Fett</v>
      </c>
    </row>
    <row r="19" spans="1:3" ht="13.8" customHeight="1" x14ac:dyDescent="0.25">
      <c r="A19" t="s">
        <v>33</v>
      </c>
      <c r="B19" s="2" t="str">
        <f>Ergebnisse!A27</f>
        <v>Gesamttocopherole</v>
      </c>
      <c r="C19" s="2" t="str">
        <f>Ergebnisse!B27</f>
        <v>mg/100 g</v>
      </c>
    </row>
    <row r="20" spans="1:3" x14ac:dyDescent="0.25">
      <c r="A20" t="s">
        <v>34</v>
      </c>
      <c r="B20" s="2" t="str">
        <f>Ergebnisse!A28</f>
        <v>alpha-Tocopherol</v>
      </c>
      <c r="C20" s="2" t="str">
        <f>Ergebnisse!B28</f>
        <v>Anteil, %</v>
      </c>
    </row>
    <row r="21" spans="1:3" x14ac:dyDescent="0.25">
      <c r="A21" t="s">
        <v>41</v>
      </c>
      <c r="B21" s="2" t="str">
        <f>Ergebnisse!A29</f>
        <v>beta-Tocopherol</v>
      </c>
      <c r="C21" s="2" t="str">
        <f>Ergebnisse!B29</f>
        <v>Anteil, %</v>
      </c>
    </row>
    <row r="22" spans="1:3" x14ac:dyDescent="0.25">
      <c r="A22" t="s">
        <v>45</v>
      </c>
      <c r="B22" s="2" t="str">
        <f>Ergebnisse!A30</f>
        <v>gamma-Tocopherol</v>
      </c>
      <c r="C22" s="2" t="str">
        <f>Ergebnisse!B30</f>
        <v>Anteil, %</v>
      </c>
    </row>
    <row r="23" spans="1:3" x14ac:dyDescent="0.25">
      <c r="A23" t="s">
        <v>122</v>
      </c>
      <c r="B23" s="2" t="str">
        <f>Ergebnisse!A31</f>
        <v>delta-Tocopherol</v>
      </c>
      <c r="C23" s="2" t="str">
        <f>Ergebnisse!B31</f>
        <v>Anteil, %</v>
      </c>
    </row>
    <row r="24" spans="1:3" x14ac:dyDescent="0.25">
      <c r="A24" t="s">
        <v>123</v>
      </c>
      <c r="B24" s="2" t="str">
        <f>Ergebnisse!A32</f>
        <v>C 14:0</v>
      </c>
      <c r="C24" s="2" t="str">
        <f>Ergebnisse!B32</f>
        <v>Anteil, %</v>
      </c>
    </row>
    <row r="25" spans="1:3" x14ac:dyDescent="0.25">
      <c r="A25" t="s">
        <v>124</v>
      </c>
      <c r="B25" s="2" t="str">
        <f>Ergebnisse!A33</f>
        <v>C 16:0</v>
      </c>
      <c r="C25" s="2" t="str">
        <f>Ergebnisse!B33</f>
        <v>Anteil, %</v>
      </c>
    </row>
    <row r="26" spans="1:3" x14ac:dyDescent="0.25">
      <c r="A26" t="s">
        <v>125</v>
      </c>
      <c r="B26" s="2" t="str">
        <f>Ergebnisse!A34</f>
        <v>C 16:1</v>
      </c>
      <c r="C26" s="2" t="str">
        <f>Ergebnisse!B34</f>
        <v>Anteil, %</v>
      </c>
    </row>
    <row r="27" spans="1:3" x14ac:dyDescent="0.25">
      <c r="A27" t="s">
        <v>126</v>
      </c>
      <c r="B27" s="2" t="str">
        <f>Ergebnisse!A35</f>
        <v>C 18:0</v>
      </c>
      <c r="C27" s="2" t="str">
        <f>Ergebnisse!B35</f>
        <v>Anteil, %</v>
      </c>
    </row>
    <row r="28" spans="1:3" x14ac:dyDescent="0.25">
      <c r="A28" t="s">
        <v>127</v>
      </c>
      <c r="B28" s="2" t="str">
        <f>Ergebnisse!A36</f>
        <v>C 18:1</v>
      </c>
      <c r="C28" s="2" t="str">
        <f>Ergebnisse!B36</f>
        <v>Anteil, %</v>
      </c>
    </row>
    <row r="29" spans="1:3" x14ac:dyDescent="0.25">
      <c r="A29" t="s">
        <v>128</v>
      </c>
      <c r="B29" s="2" t="str">
        <f>Ergebnisse!A37</f>
        <v>C 18:2</v>
      </c>
      <c r="C29" s="2" t="str">
        <f>Ergebnisse!B37</f>
        <v>Anteil, %</v>
      </c>
    </row>
    <row r="30" spans="1:3" x14ac:dyDescent="0.25">
      <c r="A30" t="s">
        <v>129</v>
      </c>
      <c r="B30" s="2" t="str">
        <f>Ergebnisse!A38</f>
        <v>C 18:3</v>
      </c>
      <c r="C30" s="2" t="str">
        <f>Ergebnisse!B38</f>
        <v>Anteil, %</v>
      </c>
    </row>
    <row r="31" spans="1:3" x14ac:dyDescent="0.25">
      <c r="A31" t="s">
        <v>130</v>
      </c>
      <c r="B31" s="2" t="str">
        <f>Ergebnisse!A39</f>
        <v>C 20:0</v>
      </c>
      <c r="C31" s="2" t="str">
        <f>Ergebnisse!B39</f>
        <v>Anteil, %</v>
      </c>
    </row>
    <row r="32" spans="1:3" x14ac:dyDescent="0.25">
      <c r="A32" t="s">
        <v>131</v>
      </c>
      <c r="B32" s="2" t="str">
        <f>Ergebnisse!A40</f>
        <v>C 20:1</v>
      </c>
      <c r="C32" s="2" t="str">
        <f>Ergebnisse!B40</f>
        <v>Anteil, %</v>
      </c>
    </row>
    <row r="33" spans="1:3" x14ac:dyDescent="0.25">
      <c r="A33" t="s">
        <v>132</v>
      </c>
      <c r="B33" s="2" t="str">
        <f>Ergebnisse!A41</f>
        <v>C 20:5</v>
      </c>
      <c r="C33" s="2" t="str">
        <f>Ergebnisse!B41</f>
        <v>Anteil, %</v>
      </c>
    </row>
    <row r="34" spans="1:3" x14ac:dyDescent="0.25">
      <c r="A34" t="s">
        <v>133</v>
      </c>
      <c r="B34" s="2" t="str">
        <f>Ergebnisse!A42</f>
        <v>C 22:0</v>
      </c>
      <c r="C34" s="2" t="str">
        <f>Ergebnisse!B42</f>
        <v>Anteil, %</v>
      </c>
    </row>
    <row r="35" spans="1:3" x14ac:dyDescent="0.25">
      <c r="A35" t="s">
        <v>238</v>
      </c>
      <c r="B35" s="2" t="str">
        <f>Ergebnisse!A43</f>
        <v>C 22:1</v>
      </c>
      <c r="C35" s="2" t="str">
        <f>Ergebnisse!B43</f>
        <v>Anteil, %</v>
      </c>
    </row>
    <row r="36" spans="1:3" x14ac:dyDescent="0.25">
      <c r="A36" t="s">
        <v>239</v>
      </c>
      <c r="B36" s="2" t="str">
        <f>Ergebnisse!A44</f>
        <v>C 24:0</v>
      </c>
      <c r="C36" s="2" t="str">
        <f>Ergebnisse!B44</f>
        <v>Anteil, %</v>
      </c>
    </row>
    <row r="37" spans="1:3" x14ac:dyDescent="0.25">
      <c r="A37" t="s">
        <v>245</v>
      </c>
      <c r="B37" s="2" t="str">
        <f>Ergebnisse!A45</f>
        <v>C 24:1</v>
      </c>
      <c r="C37" s="2" t="str">
        <f>Ergebnisse!B45</f>
        <v>Anteil, %</v>
      </c>
    </row>
    <row r="38" spans="1:3" x14ac:dyDescent="0.25">
      <c r="A38" t="s">
        <v>271</v>
      </c>
      <c r="B38" s="2" t="str">
        <f>Ergebnisse!A46</f>
        <v>trans-Fettsäuren</v>
      </c>
      <c r="C38" s="2" t="str">
        <f>Ergebnisse!B46</f>
        <v>Anteil, %</v>
      </c>
    </row>
  </sheetData>
  <sheetProtection algorithmName="SHA-512" hashValue="s6JoLGm1/5rHcsVrj0olUiNXQFMfrwTdbJWeiKh2d0MLEdxsUos2njn75ZpYMacqZe6t0YWLL1dQIfEouYyoyw==" saltValue="mQGhMNko1cWv21BE6rIcI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9"/>
  <sheetViews>
    <sheetView zoomScale="110" zoomScaleNormal="110" workbookViewId="0">
      <selection activeCell="D21" sqref="D21"/>
    </sheetView>
  </sheetViews>
  <sheetFormatPr baseColWidth="10" defaultColWidth="11.44140625" defaultRowHeight="13.8" x14ac:dyDescent="0.25"/>
  <cols>
    <col min="1" max="1" width="30.5546875" style="15" customWidth="1"/>
    <col min="2" max="2" width="16.5546875" style="15" customWidth="1"/>
    <col min="3" max="3" width="13" style="15" bestFit="1" customWidth="1"/>
    <col min="4" max="6" width="15.5546875" style="15" customWidth="1"/>
    <col min="7" max="7" width="12.5546875" style="15" customWidth="1"/>
    <col min="8" max="8" width="9.5546875" style="15" customWidth="1"/>
    <col min="9" max="9" width="5.5546875" style="15" customWidth="1"/>
    <col min="10" max="10" width="11.5546875" style="15" customWidth="1"/>
    <col min="11" max="16384" width="11.44140625" style="15"/>
  </cols>
  <sheetData>
    <row r="1" spans="1:8" ht="21.9" customHeight="1" x14ac:dyDescent="0.4">
      <c r="A1" s="11" t="s">
        <v>65</v>
      </c>
      <c r="B1" s="12"/>
      <c r="E1" s="13" t="s">
        <v>66</v>
      </c>
      <c r="F1" s="14"/>
      <c r="G1" s="92" t="s">
        <v>342</v>
      </c>
    </row>
    <row r="2" spans="1:8" ht="21.9" customHeight="1" x14ac:dyDescent="0.4">
      <c r="A2" s="11" t="s">
        <v>121</v>
      </c>
      <c r="B2" s="12"/>
      <c r="E2" s="13" t="s">
        <v>67</v>
      </c>
      <c r="F2" s="14"/>
      <c r="G2" s="92" t="s">
        <v>342</v>
      </c>
    </row>
    <row r="3" spans="1:8" ht="12.15" customHeight="1" x14ac:dyDescent="0.4">
      <c r="A3" s="11"/>
      <c r="B3" s="12"/>
      <c r="E3" s="139" t="s">
        <v>48</v>
      </c>
      <c r="F3" s="139"/>
      <c r="G3" s="60">
        <v>1</v>
      </c>
      <c r="H3" s="104" t="s">
        <v>343</v>
      </c>
    </row>
    <row r="4" spans="1:8" ht="21.9" customHeight="1" x14ac:dyDescent="0.35">
      <c r="A4" s="13" t="s">
        <v>8</v>
      </c>
      <c r="B4" s="15" t="s">
        <v>3</v>
      </c>
      <c r="E4" s="39" t="s">
        <v>44</v>
      </c>
      <c r="F4" s="103" t="str">
        <f>IF(G1="?","",IF(ISNUMBER(VALUE(G1)),"","Bitte nur Ziffern eingeben (numbers only)"))</f>
        <v/>
      </c>
      <c r="G4" s="38"/>
      <c r="H4" s="16"/>
    </row>
    <row r="5" spans="1:8" ht="21.9" customHeight="1" x14ac:dyDescent="0.35">
      <c r="A5" s="16" t="s">
        <v>68</v>
      </c>
      <c r="E5" s="18">
        <v>44864</v>
      </c>
      <c r="F5" s="103" t="str">
        <f>IF(G2="?","",IF(ISNUMBER(VALUE(G2)),"","Bitte nur Ziffern eingeben (numbers only)"))</f>
        <v/>
      </c>
      <c r="G5" s="14"/>
      <c r="H5" s="16"/>
    </row>
    <row r="6" spans="1:8" ht="12.15" customHeight="1" x14ac:dyDescent="0.25"/>
    <row r="7" spans="1:8" s="20" customFormat="1" ht="35.25" customHeight="1" x14ac:dyDescent="0.25">
      <c r="A7" s="140" t="s">
        <v>155</v>
      </c>
      <c r="B7" s="140"/>
      <c r="C7" s="140"/>
      <c r="D7" s="140"/>
      <c r="E7" s="140"/>
      <c r="F7" s="140"/>
      <c r="G7" s="140"/>
      <c r="H7" s="140"/>
    </row>
    <row r="8" spans="1:8" s="20" customFormat="1" ht="35.25" customHeight="1" x14ac:dyDescent="0.25">
      <c r="A8" s="140" t="s">
        <v>187</v>
      </c>
      <c r="B8" s="140"/>
      <c r="C8" s="140"/>
      <c r="D8" s="140"/>
      <c r="E8" s="140"/>
      <c r="F8" s="140"/>
      <c r="G8" s="140"/>
      <c r="H8" s="140"/>
    </row>
    <row r="9" spans="1:8" s="20" customFormat="1" ht="35.25" customHeight="1" x14ac:dyDescent="0.25">
      <c r="A9" s="140" t="s">
        <v>188</v>
      </c>
      <c r="B9" s="140"/>
      <c r="C9" s="140"/>
      <c r="D9" s="140"/>
      <c r="E9" s="140"/>
      <c r="F9" s="140"/>
      <c r="G9" s="140"/>
      <c r="H9" s="140"/>
    </row>
    <row r="10" spans="1:8" s="20" customFormat="1" ht="35.25" customHeight="1" x14ac:dyDescent="0.25">
      <c r="A10" s="140" t="s">
        <v>189</v>
      </c>
      <c r="B10" s="140"/>
      <c r="C10" s="140"/>
      <c r="D10" s="140"/>
      <c r="E10" s="140"/>
      <c r="F10" s="140"/>
      <c r="G10" s="140"/>
      <c r="H10" s="140"/>
    </row>
    <row r="11" spans="1:8" s="20" customFormat="1" ht="35.25" customHeight="1" x14ac:dyDescent="0.25">
      <c r="A11" s="140" t="s">
        <v>166</v>
      </c>
      <c r="B11" s="140"/>
      <c r="C11" s="140"/>
      <c r="D11" s="140"/>
      <c r="E11" s="140"/>
      <c r="F11" s="140"/>
      <c r="G11" s="140"/>
      <c r="H11" s="140"/>
    </row>
    <row r="12" spans="1:8" s="20" customFormat="1" ht="35.25" customHeight="1" x14ac:dyDescent="0.25">
      <c r="A12" s="140" t="s">
        <v>167</v>
      </c>
      <c r="B12" s="140"/>
      <c r="C12" s="140"/>
      <c r="D12" s="140"/>
      <c r="E12" s="140"/>
      <c r="F12" s="140"/>
      <c r="G12" s="140"/>
      <c r="H12" s="140"/>
    </row>
    <row r="13" spans="1:8" s="20" customFormat="1" ht="70.2" customHeight="1" x14ac:dyDescent="0.25">
      <c r="A13" s="140" t="s">
        <v>165</v>
      </c>
      <c r="B13" s="140"/>
      <c r="C13" s="140"/>
      <c r="D13" s="140"/>
      <c r="E13" s="140"/>
      <c r="F13" s="140"/>
      <c r="G13" s="140"/>
      <c r="H13" s="140"/>
    </row>
    <row r="14" spans="1:8" s="20" customFormat="1" ht="35.25" customHeight="1" x14ac:dyDescent="0.25">
      <c r="A14" s="146" t="s">
        <v>119</v>
      </c>
      <c r="B14" s="146"/>
      <c r="C14" s="146"/>
      <c r="D14" s="146"/>
      <c r="E14" s="146"/>
      <c r="F14" s="146"/>
      <c r="G14" s="146"/>
    </row>
    <row r="15" spans="1:8" s="20" customFormat="1" ht="20.100000000000001" customHeight="1" x14ac:dyDescent="0.25">
      <c r="A15" s="15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50"/>
      <c r="C15" s="150"/>
      <c r="D15" s="150"/>
      <c r="E15" s="150"/>
      <c r="F15" s="150"/>
      <c r="G15" s="150"/>
    </row>
    <row r="16" spans="1:8" ht="20.100000000000001" customHeight="1" x14ac:dyDescent="0.25">
      <c r="A16" s="150" t="str">
        <f>IF(OR(OR(G1="?",ISBLANK(G1)),OR(G2="?",ISBLANK(G2))),"Nur wenn diese beiden Felder korrekt ausgefüllt sind, kann der Absender dieser Tabelle identifiziert werden.","")</f>
        <v>Nur wenn diese beiden Felder korrekt ausgefüllt sind, kann der Absender dieser Tabelle identifiziert werden.</v>
      </c>
      <c r="B16" s="150"/>
      <c r="C16" s="150"/>
      <c r="D16" s="150"/>
      <c r="E16" s="150"/>
      <c r="F16" s="150"/>
      <c r="G16" s="150"/>
    </row>
    <row r="17" spans="1:10" ht="30.15" customHeight="1" x14ac:dyDescent="0.35">
      <c r="A17" s="19" t="s">
        <v>46</v>
      </c>
      <c r="B17" s="13"/>
      <c r="C17" s="16"/>
      <c r="D17" s="13"/>
      <c r="E17" s="13"/>
      <c r="F17" s="13"/>
      <c r="G17" s="71"/>
      <c r="H17" s="13"/>
    </row>
    <row r="18" spans="1:10" s="83" customFormat="1" ht="35.1" customHeight="1" x14ac:dyDescent="0.25">
      <c r="A18" s="83" t="s">
        <v>0</v>
      </c>
      <c r="B18" s="83" t="s">
        <v>1</v>
      </c>
      <c r="C18" s="84" t="s">
        <v>203</v>
      </c>
      <c r="D18" s="84" t="s">
        <v>5</v>
      </c>
      <c r="E18" s="84" t="s">
        <v>6</v>
      </c>
      <c r="F18" s="84" t="s">
        <v>7</v>
      </c>
      <c r="G18" s="85" t="s">
        <v>69</v>
      </c>
      <c r="H18" s="86">
        <f>COUNTA(D26:E26)</f>
        <v>0</v>
      </c>
      <c r="I18" s="84"/>
    </row>
    <row r="19" spans="1:10" s="83" customFormat="1" ht="18" hidden="1" customHeight="1" x14ac:dyDescent="0.3">
      <c r="A19" s="81" t="s">
        <v>267</v>
      </c>
      <c r="B19" s="1" t="s">
        <v>270</v>
      </c>
      <c r="C19" s="82">
        <v>4</v>
      </c>
      <c r="D19" s="91"/>
      <c r="E19" s="91"/>
      <c r="F19" s="47">
        <f>Fett!B1</f>
        <v>23</v>
      </c>
      <c r="G19" s="49"/>
      <c r="H19" s="37">
        <f>Fett!C1</f>
        <v>26</v>
      </c>
      <c r="I19" s="84"/>
    </row>
    <row r="20" spans="1:10" s="83" customFormat="1" ht="18" hidden="1" customHeight="1" x14ac:dyDescent="0.3">
      <c r="A20" s="81" t="s">
        <v>268</v>
      </c>
      <c r="B20" s="1" t="s">
        <v>270</v>
      </c>
      <c r="C20" s="82">
        <v>4</v>
      </c>
      <c r="D20" s="91"/>
      <c r="E20" s="91"/>
      <c r="F20" s="47">
        <f>Wasser!B1</f>
        <v>14</v>
      </c>
      <c r="G20" s="49"/>
      <c r="H20" s="37">
        <f>Wasser!C1</f>
        <v>20</v>
      </c>
      <c r="I20" s="84"/>
    </row>
    <row r="21" spans="1:10" s="34" customFormat="1" ht="18" customHeight="1" x14ac:dyDescent="0.3">
      <c r="A21" s="81" t="s">
        <v>70</v>
      </c>
      <c r="B21" s="1" t="s">
        <v>339</v>
      </c>
      <c r="C21" s="82">
        <v>3</v>
      </c>
      <c r="D21" s="91"/>
      <c r="E21" s="91"/>
      <c r="F21" s="47">
        <f>Iodzahl!$B$1</f>
        <v>19</v>
      </c>
      <c r="G21" s="49"/>
      <c r="H21" s="37">
        <f>Iodzahl!$C$1</f>
        <v>18</v>
      </c>
      <c r="I21" s="36"/>
      <c r="J21" s="36"/>
    </row>
    <row r="22" spans="1:10" s="34" customFormat="1" ht="18" customHeight="1" x14ac:dyDescent="0.3">
      <c r="A22" s="81" t="s">
        <v>71</v>
      </c>
      <c r="B22" s="81" t="s">
        <v>340</v>
      </c>
      <c r="C22" s="82">
        <v>3</v>
      </c>
      <c r="D22" s="91"/>
      <c r="E22" s="91"/>
      <c r="F22" s="47">
        <f>Verseifungszahl!$B$1</f>
        <v>13</v>
      </c>
      <c r="G22" s="49"/>
      <c r="H22" s="37">
        <f>Verseifungszahl!$C$1</f>
        <v>12</v>
      </c>
      <c r="I22" s="36"/>
      <c r="J22" s="36"/>
    </row>
    <row r="23" spans="1:10" s="34" customFormat="1" ht="18" customHeight="1" x14ac:dyDescent="0.3">
      <c r="A23" s="81" t="s">
        <v>72</v>
      </c>
      <c r="B23" s="81" t="s">
        <v>340</v>
      </c>
      <c r="C23" s="82">
        <v>3</v>
      </c>
      <c r="D23" s="91"/>
      <c r="E23" s="91"/>
      <c r="F23" s="47">
        <f>Saeurezahl!$B$1</f>
        <v>18</v>
      </c>
      <c r="G23" s="47"/>
      <c r="H23" s="37">
        <f>Saeurezahl!$C$1</f>
        <v>17</v>
      </c>
      <c r="I23" s="36"/>
      <c r="J23" s="36"/>
    </row>
    <row r="24" spans="1:10" s="34" customFormat="1" ht="18" customHeight="1" x14ac:dyDescent="0.3">
      <c r="A24" s="81" t="s">
        <v>225</v>
      </c>
      <c r="B24" s="81"/>
      <c r="C24" s="82">
        <v>3</v>
      </c>
      <c r="D24" s="91"/>
      <c r="E24" s="91"/>
      <c r="F24" s="47">
        <f>Anisidinzahl!B1</f>
        <v>11</v>
      </c>
      <c r="G24" s="47"/>
      <c r="H24" s="37">
        <f>Anisidinzahl!$C$1</f>
        <v>10</v>
      </c>
      <c r="I24" s="36"/>
      <c r="J24" s="36"/>
    </row>
    <row r="25" spans="1:10" s="34" customFormat="1" ht="18" customHeight="1" x14ac:dyDescent="0.3">
      <c r="A25" s="81" t="s">
        <v>224</v>
      </c>
      <c r="B25" s="81"/>
      <c r="C25" s="82">
        <v>3</v>
      </c>
      <c r="D25" s="91"/>
      <c r="E25" s="91"/>
      <c r="F25" s="47">
        <f>Totoxzahl!B1</f>
        <v>5</v>
      </c>
      <c r="G25" s="47"/>
      <c r="H25" s="37">
        <f>Totoxzahl!$C$1</f>
        <v>4</v>
      </c>
      <c r="I25" s="36"/>
      <c r="J25" s="36"/>
    </row>
    <row r="26" spans="1:10" s="34" customFormat="1" ht="28.2" customHeight="1" x14ac:dyDescent="0.3">
      <c r="A26" s="81" t="s">
        <v>73</v>
      </c>
      <c r="B26" s="40" t="s">
        <v>269</v>
      </c>
      <c r="C26" s="82">
        <v>2</v>
      </c>
      <c r="D26" s="91"/>
      <c r="E26" s="91"/>
      <c r="F26" s="47">
        <f>Peroxidzahl!$B$1</f>
        <v>22</v>
      </c>
      <c r="G26" s="63"/>
      <c r="H26" s="37">
        <f>Peroxidzahl!$C$1</f>
        <v>21</v>
      </c>
      <c r="I26" s="36"/>
      <c r="J26" s="36"/>
    </row>
    <row r="27" spans="1:10" s="34" customFormat="1" ht="18" customHeight="1" x14ac:dyDescent="0.3">
      <c r="A27" s="81" t="s">
        <v>74</v>
      </c>
      <c r="B27" s="81" t="s">
        <v>341</v>
      </c>
      <c r="C27" s="82">
        <v>3</v>
      </c>
      <c r="D27" s="91"/>
      <c r="E27" s="91"/>
      <c r="F27" s="47">
        <f>Gesamttocopherole!B1</f>
        <v>19</v>
      </c>
      <c r="G27" s="47"/>
      <c r="H27" s="37">
        <f>Gesamttocopherole!$C$1</f>
        <v>18</v>
      </c>
      <c r="I27" s="36"/>
      <c r="J27" s="36"/>
    </row>
    <row r="28" spans="1:10" s="34" customFormat="1" ht="18" customHeight="1" x14ac:dyDescent="0.3">
      <c r="A28" s="81" t="s">
        <v>234</v>
      </c>
      <c r="B28" s="81" t="s">
        <v>75</v>
      </c>
      <c r="C28" s="82">
        <v>3</v>
      </c>
      <c r="D28" s="91"/>
      <c r="E28" s="91"/>
      <c r="F28" s="47">
        <f>Parameter6!$B$1</f>
        <v>19</v>
      </c>
      <c r="G28" s="48"/>
      <c r="H28" s="37">
        <f>Parameter6!$C$1</f>
        <v>18</v>
      </c>
      <c r="I28" s="36"/>
      <c r="J28" s="36"/>
    </row>
    <row r="29" spans="1:10" s="34" customFormat="1" ht="18" customHeight="1" x14ac:dyDescent="0.3">
      <c r="A29" s="81" t="s">
        <v>235</v>
      </c>
      <c r="B29" s="81" t="s">
        <v>75</v>
      </c>
      <c r="C29" s="82">
        <v>3</v>
      </c>
      <c r="D29" s="91"/>
      <c r="E29" s="91"/>
      <c r="J29" s="36"/>
    </row>
    <row r="30" spans="1:10" s="34" customFormat="1" ht="18" customHeight="1" x14ac:dyDescent="0.3">
      <c r="A30" s="81" t="s">
        <v>236</v>
      </c>
      <c r="B30" s="81" t="s">
        <v>75</v>
      </c>
      <c r="C30" s="82">
        <v>3</v>
      </c>
      <c r="D30" s="91"/>
      <c r="E30" s="91"/>
      <c r="F30" s="47"/>
      <c r="H30" s="37"/>
      <c r="I30" s="36"/>
      <c r="J30" s="36"/>
    </row>
    <row r="31" spans="1:10" s="34" customFormat="1" ht="18" customHeight="1" x14ac:dyDescent="0.3">
      <c r="A31" s="81" t="s">
        <v>237</v>
      </c>
      <c r="B31" s="81" t="s">
        <v>75</v>
      </c>
      <c r="C31" s="82">
        <v>3</v>
      </c>
      <c r="D31" s="91"/>
      <c r="E31" s="91"/>
      <c r="F31" s="47"/>
      <c r="H31" s="37"/>
      <c r="I31" s="36"/>
      <c r="J31" s="36"/>
    </row>
    <row r="32" spans="1:10" s="34" customFormat="1" ht="18" customHeight="1" x14ac:dyDescent="0.3">
      <c r="A32" s="81" t="s">
        <v>76</v>
      </c>
      <c r="B32" s="81" t="s">
        <v>75</v>
      </c>
      <c r="C32" s="82">
        <v>3</v>
      </c>
      <c r="D32" s="91"/>
      <c r="E32" s="91"/>
      <c r="F32" s="47">
        <f>Fettsaeureverteilung!B1</f>
        <v>29</v>
      </c>
      <c r="H32" s="37">
        <f>Fettsaeureverteilung!C1</f>
        <v>28</v>
      </c>
      <c r="I32" s="36"/>
      <c r="J32" s="36"/>
    </row>
    <row r="33" spans="1:10" s="34" customFormat="1" ht="18" customHeight="1" x14ac:dyDescent="0.3">
      <c r="A33" s="81" t="s">
        <v>77</v>
      </c>
      <c r="B33" s="81" t="s">
        <v>75</v>
      </c>
      <c r="C33" s="82">
        <v>3</v>
      </c>
      <c r="D33" s="91"/>
      <c r="E33" s="91"/>
      <c r="F33" s="47"/>
      <c r="H33" s="37"/>
      <c r="I33" s="36"/>
      <c r="J33" s="36"/>
    </row>
    <row r="34" spans="1:10" s="34" customFormat="1" ht="18" customHeight="1" x14ac:dyDescent="0.3">
      <c r="A34" s="81" t="s">
        <v>78</v>
      </c>
      <c r="B34" s="81" t="s">
        <v>75</v>
      </c>
      <c r="C34" s="82">
        <v>3</v>
      </c>
      <c r="D34" s="91"/>
      <c r="E34" s="91"/>
      <c r="F34" s="47"/>
      <c r="H34" s="37"/>
      <c r="I34" s="36"/>
      <c r="J34" s="36"/>
    </row>
    <row r="35" spans="1:10" s="34" customFormat="1" ht="18" customHeight="1" x14ac:dyDescent="0.3">
      <c r="A35" s="81" t="s">
        <v>79</v>
      </c>
      <c r="B35" s="81" t="s">
        <v>75</v>
      </c>
      <c r="C35" s="82">
        <v>3</v>
      </c>
      <c r="D35" s="91"/>
      <c r="E35" s="91"/>
      <c r="F35" s="47"/>
      <c r="H35" s="37"/>
      <c r="I35" s="36"/>
      <c r="J35" s="36"/>
    </row>
    <row r="36" spans="1:10" s="34" customFormat="1" ht="18" customHeight="1" x14ac:dyDescent="0.3">
      <c r="A36" s="81" t="s">
        <v>80</v>
      </c>
      <c r="B36" s="81" t="s">
        <v>75</v>
      </c>
      <c r="C36" s="82">
        <v>3</v>
      </c>
      <c r="D36" s="91"/>
      <c r="E36" s="91"/>
      <c r="F36" s="47"/>
      <c r="H36" s="37"/>
      <c r="I36" s="36"/>
      <c r="J36" s="36"/>
    </row>
    <row r="37" spans="1:10" s="34" customFormat="1" ht="18" customHeight="1" x14ac:dyDescent="0.3">
      <c r="A37" s="81" t="s">
        <v>81</v>
      </c>
      <c r="B37" s="81" t="s">
        <v>75</v>
      </c>
      <c r="C37" s="82">
        <v>3</v>
      </c>
      <c r="D37" s="91"/>
      <c r="E37" s="91"/>
      <c r="F37" s="47"/>
      <c r="H37" s="37"/>
      <c r="I37" s="36"/>
      <c r="J37" s="36"/>
    </row>
    <row r="38" spans="1:10" s="34" customFormat="1" ht="18" customHeight="1" x14ac:dyDescent="0.3">
      <c r="A38" s="81" t="s">
        <v>82</v>
      </c>
      <c r="B38" s="81" t="s">
        <v>75</v>
      </c>
      <c r="C38" s="82">
        <v>3</v>
      </c>
      <c r="D38" s="91"/>
      <c r="E38" s="91"/>
      <c r="F38" s="47"/>
      <c r="H38" s="37"/>
      <c r="I38" s="36"/>
      <c r="J38" s="36"/>
    </row>
    <row r="39" spans="1:10" s="34" customFormat="1" ht="18" customHeight="1" x14ac:dyDescent="0.3">
      <c r="A39" s="81" t="s">
        <v>83</v>
      </c>
      <c r="B39" s="81" t="s">
        <v>75</v>
      </c>
      <c r="C39" s="82">
        <v>3</v>
      </c>
      <c r="D39" s="91"/>
      <c r="E39" s="91"/>
      <c r="F39" s="47"/>
      <c r="H39" s="37"/>
      <c r="I39" s="36"/>
      <c r="J39" s="36"/>
    </row>
    <row r="40" spans="1:10" s="34" customFormat="1" ht="18" customHeight="1" x14ac:dyDescent="0.3">
      <c r="A40" s="81" t="s">
        <v>84</v>
      </c>
      <c r="B40" s="81" t="s">
        <v>75</v>
      </c>
      <c r="C40" s="82">
        <v>3</v>
      </c>
      <c r="D40" s="91"/>
      <c r="E40" s="91"/>
      <c r="F40" s="47"/>
      <c r="H40" s="37"/>
      <c r="I40" s="36"/>
      <c r="J40" s="36"/>
    </row>
    <row r="41" spans="1:10" s="34" customFormat="1" ht="18" customHeight="1" x14ac:dyDescent="0.3">
      <c r="A41" s="81" t="s">
        <v>318</v>
      </c>
      <c r="B41" s="81" t="s">
        <v>75</v>
      </c>
      <c r="C41" s="82">
        <v>3</v>
      </c>
      <c r="D41" s="91"/>
      <c r="E41" s="91"/>
      <c r="F41" s="47"/>
      <c r="H41" s="37"/>
      <c r="I41" s="36"/>
      <c r="J41" s="36"/>
    </row>
    <row r="42" spans="1:10" s="34" customFormat="1" ht="18" customHeight="1" x14ac:dyDescent="0.3">
      <c r="A42" s="81" t="s">
        <v>85</v>
      </c>
      <c r="B42" s="81" t="s">
        <v>75</v>
      </c>
      <c r="C42" s="82">
        <v>3</v>
      </c>
      <c r="D42" s="91"/>
      <c r="E42" s="91"/>
      <c r="F42" s="47"/>
      <c r="H42" s="37"/>
      <c r="I42" s="36"/>
      <c r="J42" s="36"/>
    </row>
    <row r="43" spans="1:10" s="34" customFormat="1" ht="18" customHeight="1" x14ac:dyDescent="0.3">
      <c r="A43" s="81" t="s">
        <v>86</v>
      </c>
      <c r="B43" s="81" t="s">
        <v>75</v>
      </c>
      <c r="C43" s="82">
        <v>3</v>
      </c>
      <c r="D43" s="91"/>
      <c r="E43" s="91"/>
      <c r="F43" s="47"/>
      <c r="H43" s="37"/>
      <c r="I43" s="36"/>
      <c r="J43" s="36"/>
    </row>
    <row r="44" spans="1:10" s="34" customFormat="1" ht="18" customHeight="1" x14ac:dyDescent="0.3">
      <c r="A44" s="81" t="s">
        <v>87</v>
      </c>
      <c r="B44" s="81" t="s">
        <v>75</v>
      </c>
      <c r="C44" s="82">
        <v>3</v>
      </c>
      <c r="D44" s="91"/>
      <c r="E44" s="91"/>
      <c r="F44" s="47"/>
      <c r="H44" s="37"/>
      <c r="I44" s="36"/>
      <c r="J44" s="36"/>
    </row>
    <row r="45" spans="1:10" s="34" customFormat="1" ht="18" customHeight="1" x14ac:dyDescent="0.3">
      <c r="A45" s="81" t="s">
        <v>88</v>
      </c>
      <c r="B45" s="81" t="s">
        <v>75</v>
      </c>
      <c r="C45" s="82">
        <v>3</v>
      </c>
      <c r="D45" s="91"/>
      <c r="E45" s="91"/>
      <c r="F45" s="47"/>
      <c r="H45" s="37"/>
      <c r="I45" s="36"/>
      <c r="J45" s="36"/>
    </row>
    <row r="46" spans="1:10" s="34" customFormat="1" ht="18" customHeight="1" x14ac:dyDescent="0.3">
      <c r="A46" s="35" t="s">
        <v>244</v>
      </c>
      <c r="B46" s="81" t="s">
        <v>75</v>
      </c>
      <c r="C46" s="82">
        <v>3</v>
      </c>
      <c r="D46" s="91"/>
      <c r="E46" s="91"/>
      <c r="F46" s="36"/>
      <c r="G46" s="36"/>
      <c r="H46" s="37"/>
    </row>
    <row r="47" spans="1:10" ht="23.1" customHeight="1" x14ac:dyDescent="0.3">
      <c r="A47" s="17" t="s">
        <v>91</v>
      </c>
    </row>
    <row r="48" spans="1:10" ht="18" customHeight="1" x14ac:dyDescent="0.25">
      <c r="A48" s="87" t="str">
        <f>A21</f>
        <v>Iodzahl</v>
      </c>
      <c r="B48" s="143"/>
      <c r="C48" s="143"/>
      <c r="D48" s="143"/>
      <c r="E48" s="143"/>
      <c r="F48" s="143"/>
      <c r="G48" s="143"/>
      <c r="H48" s="143"/>
      <c r="I48" s="21" t="b">
        <f>ISBLANK(VLOOKUP(F21,Iodzahl!A3:C27,3))</f>
        <v>1</v>
      </c>
    </row>
    <row r="49" spans="1:9" ht="30.15" customHeight="1" x14ac:dyDescent="0.25">
      <c r="A49" s="88" t="str">
        <f>IF(F21=H21,"bitte eingeben:",IF(I48,"","Art der Modifikation:"))</f>
        <v/>
      </c>
      <c r="B49" s="151"/>
      <c r="C49" s="151"/>
      <c r="D49" s="151"/>
      <c r="E49" s="151"/>
      <c r="F49" s="151"/>
      <c r="G49" s="151"/>
      <c r="H49" s="151"/>
      <c r="I49" s="21"/>
    </row>
    <row r="50" spans="1:9" s="90" customFormat="1" ht="18" customHeight="1" x14ac:dyDescent="0.3">
      <c r="A50" s="87" t="str">
        <f>A22</f>
        <v>Verseifungszahl</v>
      </c>
      <c r="B50" s="148"/>
      <c r="C50" s="148"/>
      <c r="D50" s="148"/>
      <c r="E50" s="148"/>
      <c r="F50" s="148"/>
      <c r="G50" s="148"/>
      <c r="H50" s="148"/>
      <c r="I50" s="89" t="b">
        <f>ISBLANK(VLOOKUP(F22,Verseifungszahl!A3:C21,3))</f>
        <v>1</v>
      </c>
    </row>
    <row r="51" spans="1:9" ht="30.15" customHeight="1" x14ac:dyDescent="0.25">
      <c r="A51" s="88" t="str">
        <f>IF(F22=H22,"bitte eingeben:",IF(I50,"","Art der Modifikation:"))</f>
        <v/>
      </c>
      <c r="B51" s="145"/>
      <c r="C51" s="145"/>
      <c r="D51" s="145"/>
      <c r="E51" s="145"/>
      <c r="F51" s="145"/>
      <c r="G51" s="145"/>
      <c r="H51" s="145"/>
      <c r="I51" s="21"/>
    </row>
    <row r="52" spans="1:9" ht="18" customHeight="1" x14ac:dyDescent="0.25">
      <c r="A52" s="87" t="str">
        <f>A23</f>
        <v>Säurezahl</v>
      </c>
      <c r="B52" s="143"/>
      <c r="C52" s="143"/>
      <c r="D52" s="143"/>
      <c r="E52" s="143"/>
      <c r="F52" s="143"/>
      <c r="G52" s="143"/>
      <c r="H52" s="143"/>
      <c r="I52" s="21" t="b">
        <f>ISBLANK(VLOOKUP(F23,Saeurezahl!A3:C26,3))</f>
        <v>1</v>
      </c>
    </row>
    <row r="53" spans="1:9" ht="30.15" customHeight="1" x14ac:dyDescent="0.25">
      <c r="A53" s="88" t="str">
        <f>IF(F23=H23,"bitte eingeben:",IF(I52,"","Art der Modifikation:"))</f>
        <v/>
      </c>
      <c r="B53" s="145"/>
      <c r="C53" s="145"/>
      <c r="D53" s="145"/>
      <c r="E53" s="145"/>
      <c r="F53" s="145"/>
      <c r="G53" s="145"/>
      <c r="H53" s="145"/>
      <c r="I53" s="21"/>
    </row>
    <row r="54" spans="1:9" ht="18" customHeight="1" x14ac:dyDescent="0.25">
      <c r="A54" s="87" t="s">
        <v>225</v>
      </c>
      <c r="B54" s="143"/>
      <c r="C54" s="143"/>
      <c r="D54" s="143"/>
      <c r="E54" s="143"/>
      <c r="F54" s="143"/>
      <c r="G54" s="143"/>
      <c r="H54" s="143"/>
      <c r="I54" s="21" t="b">
        <f>ISBLANK(VLOOKUP(F24,Anisidinzahl!A3:C37,3))</f>
        <v>1</v>
      </c>
    </row>
    <row r="55" spans="1:9" ht="30.15" customHeight="1" x14ac:dyDescent="0.25">
      <c r="A55" s="88" t="str">
        <f>IF(F24=H24,"bitte eingeben:",IF(I54,"","Art der Modifikation:"))</f>
        <v/>
      </c>
      <c r="B55" s="145"/>
      <c r="C55" s="145"/>
      <c r="D55" s="145"/>
      <c r="E55" s="145"/>
      <c r="F55" s="145"/>
      <c r="G55" s="145"/>
      <c r="H55" s="145"/>
      <c r="I55" s="21"/>
    </row>
    <row r="56" spans="1:9" ht="18" customHeight="1" x14ac:dyDescent="0.25">
      <c r="A56" s="87" t="s">
        <v>224</v>
      </c>
      <c r="B56" s="143"/>
      <c r="C56" s="143"/>
      <c r="D56" s="143"/>
      <c r="E56" s="143"/>
      <c r="F56" s="143"/>
      <c r="G56" s="143"/>
      <c r="H56" s="143"/>
      <c r="I56" s="21" t="b">
        <f>ISBLANK(VLOOKUP(F25,Totoxzahl!A3:C31,3))</f>
        <v>1</v>
      </c>
    </row>
    <row r="57" spans="1:9" ht="30.15" customHeight="1" x14ac:dyDescent="0.25">
      <c r="A57" s="88" t="str">
        <f>IF(F25=H25,"bitte eingeben:",IF(I56,"","Art der Modifikation:"))</f>
        <v/>
      </c>
      <c r="B57" s="145"/>
      <c r="C57" s="145"/>
      <c r="D57" s="145"/>
      <c r="E57" s="145"/>
      <c r="F57" s="145"/>
      <c r="G57" s="145"/>
      <c r="H57" s="145"/>
      <c r="I57" s="21"/>
    </row>
    <row r="58" spans="1:9" ht="18" customHeight="1" x14ac:dyDescent="0.25">
      <c r="A58" s="87" t="s">
        <v>73</v>
      </c>
      <c r="B58" s="143"/>
      <c r="C58" s="143"/>
      <c r="D58" s="143"/>
      <c r="E58" s="143"/>
      <c r="F58" s="143"/>
      <c r="G58" s="143"/>
      <c r="H58" s="143"/>
      <c r="I58" s="21" t="b">
        <f>ISBLANK(VLOOKUP(F26,Peroxidzahl!A3:C33,3))</f>
        <v>1</v>
      </c>
    </row>
    <row r="59" spans="1:9" ht="30.15" customHeight="1" x14ac:dyDescent="0.25">
      <c r="A59" s="88" t="str">
        <f>IF(F26=H26,"bitte eingeben:",IF(I58,"","Art der Modifikation:"))</f>
        <v/>
      </c>
      <c r="B59" s="145"/>
      <c r="C59" s="145"/>
      <c r="D59" s="145"/>
      <c r="E59" s="145"/>
      <c r="F59" s="145"/>
      <c r="G59" s="145"/>
      <c r="H59" s="145"/>
      <c r="I59" s="21"/>
    </row>
    <row r="60" spans="1:9" ht="18" customHeight="1" x14ac:dyDescent="0.25">
      <c r="A60" s="87" t="str">
        <f>A27</f>
        <v>Gesamttocopherole</v>
      </c>
      <c r="B60" s="144"/>
      <c r="C60" s="144"/>
      <c r="D60" s="144"/>
      <c r="E60" s="144"/>
      <c r="F60" s="144"/>
      <c r="G60" s="144"/>
      <c r="H60" s="144"/>
      <c r="I60" s="21" t="b">
        <f>ISBLANK(VLOOKUP(F27,Gesamttocopherole!A3:C32,3))</f>
        <v>1</v>
      </c>
    </row>
    <row r="61" spans="1:9" ht="30.15" customHeight="1" x14ac:dyDescent="0.25">
      <c r="A61" s="88" t="str">
        <f>IF(F27=H27,"bitte eingeben:",IF(I60,"","Art der Modifikation:"))</f>
        <v/>
      </c>
      <c r="B61" s="147"/>
      <c r="C61" s="147"/>
      <c r="D61" s="147"/>
      <c r="E61" s="147"/>
      <c r="F61" s="147"/>
      <c r="G61" s="147"/>
      <c r="H61" s="147"/>
      <c r="I61" s="21"/>
    </row>
    <row r="62" spans="1:9" ht="18" customHeight="1" x14ac:dyDescent="0.25">
      <c r="A62" s="87" t="s">
        <v>89</v>
      </c>
      <c r="B62" s="149"/>
      <c r="C62" s="149"/>
      <c r="D62" s="149"/>
      <c r="E62" s="149"/>
      <c r="F62" s="149"/>
      <c r="G62" s="149"/>
      <c r="H62" s="149"/>
      <c r="I62" s="21" t="b">
        <f>ISBLANK(VLOOKUP(F28,Parameter6!A3:C26,3))</f>
        <v>1</v>
      </c>
    </row>
    <row r="63" spans="1:9" ht="30.15" customHeight="1" x14ac:dyDescent="0.25">
      <c r="A63" s="88" t="str">
        <f>IF(F28=H28,"bitte eingeben:",IF(I62,"","Art der Modifikation:"))</f>
        <v/>
      </c>
      <c r="B63" s="141"/>
      <c r="C63" s="141"/>
      <c r="D63" s="141"/>
      <c r="E63" s="141"/>
      <c r="F63" s="141"/>
      <c r="G63" s="141"/>
      <c r="H63" s="141"/>
      <c r="I63" s="21"/>
    </row>
    <row r="64" spans="1:9" ht="18" customHeight="1" x14ac:dyDescent="0.25">
      <c r="A64" s="87" t="s">
        <v>90</v>
      </c>
      <c r="B64" s="144"/>
      <c r="C64" s="144"/>
      <c r="D64" s="144"/>
      <c r="E64" s="144"/>
      <c r="F64" s="144"/>
      <c r="G64" s="144"/>
      <c r="H64" s="144"/>
      <c r="I64" s="21" t="b">
        <f>ISBLANK(VLOOKUP(F32,Fettsaeureverteilung!A3:C33,3))</f>
        <v>1</v>
      </c>
    </row>
    <row r="65" spans="1:9" ht="30.15" customHeight="1" x14ac:dyDescent="0.25">
      <c r="A65" s="88" t="str">
        <f>IF(F32=H32,"bitte eingeben:",IF(I64,"","Art der Modifikation:"))</f>
        <v/>
      </c>
      <c r="B65" s="141"/>
      <c r="C65" s="141"/>
      <c r="D65" s="141"/>
      <c r="E65" s="141"/>
      <c r="F65" s="141"/>
      <c r="G65" s="141"/>
      <c r="H65" s="141"/>
      <c r="I65" s="21"/>
    </row>
    <row r="66" spans="1:9" ht="18" hidden="1" customHeight="1" x14ac:dyDescent="0.25">
      <c r="A66" s="93" t="s">
        <v>267</v>
      </c>
      <c r="B66" s="142"/>
      <c r="C66" s="142"/>
      <c r="D66" s="142"/>
      <c r="E66" s="142"/>
      <c r="F66" s="142"/>
      <c r="G66" s="142"/>
      <c r="H66" s="142"/>
      <c r="I66" s="21" t="b">
        <f>ISBLANK(VLOOKUP(F19,Fett!A3:C29,3))</f>
        <v>0</v>
      </c>
    </row>
    <row r="67" spans="1:9" ht="30.15" hidden="1" customHeight="1" x14ac:dyDescent="0.25">
      <c r="A67" s="88" t="str">
        <f>IF(F19=H19,"bitte eingeben:",IF(I66,"","Art der Modifikation:"))</f>
        <v>Art der Modifikation:</v>
      </c>
      <c r="B67" s="141"/>
      <c r="C67" s="141"/>
      <c r="D67" s="141"/>
      <c r="E67" s="141"/>
      <c r="F67" s="141"/>
      <c r="G67" s="141"/>
      <c r="H67" s="141"/>
    </row>
    <row r="68" spans="1:9" ht="18" hidden="1" customHeight="1" x14ac:dyDescent="0.25">
      <c r="A68" s="93" t="s">
        <v>268</v>
      </c>
      <c r="B68" s="142"/>
      <c r="C68" s="142"/>
      <c r="D68" s="142"/>
      <c r="E68" s="142"/>
      <c r="F68" s="142"/>
      <c r="G68" s="142"/>
      <c r="H68" s="142"/>
      <c r="I68" s="21" t="b">
        <f>ISBLANK(VLOOKUP(F20,Wasser!A3:C23,3))</f>
        <v>0</v>
      </c>
    </row>
    <row r="69" spans="1:9" ht="30.15" hidden="1" customHeight="1" x14ac:dyDescent="0.25">
      <c r="A69" s="88" t="str">
        <f>IF(F20=H20,"bitte eingeben:",IF(I68,"","Art der Modifikation:"))</f>
        <v>Art der Modifikation:</v>
      </c>
      <c r="B69" s="141"/>
      <c r="C69" s="141"/>
      <c r="D69" s="141"/>
      <c r="E69" s="141"/>
      <c r="F69" s="141"/>
      <c r="G69" s="141"/>
      <c r="H69" s="141"/>
    </row>
  </sheetData>
  <sheetProtection algorithmName="SHA-512" hashValue="xX4bFAn6Mip1fzKyI41aO7xqhXtRcjjS/2dvWNnDIHQcPwvKl50+4k44r9ykTknxEWdnp6WPkPbDh/CiV4sxPA==" saltValue="8tTG8rEYraB8CbGPNNQCeA==" spinCount="100000" sheet="1" objects="1" scenarios="1"/>
  <mergeCells count="33">
    <mergeCell ref="A14:G14"/>
    <mergeCell ref="B61:H61"/>
    <mergeCell ref="B50:H50"/>
    <mergeCell ref="B60:H60"/>
    <mergeCell ref="B62:H62"/>
    <mergeCell ref="B58:H58"/>
    <mergeCell ref="A15:G15"/>
    <mergeCell ref="A16:G16"/>
    <mergeCell ref="B51:H51"/>
    <mergeCell ref="B57:H57"/>
    <mergeCell ref="B48:H48"/>
    <mergeCell ref="B56:H56"/>
    <mergeCell ref="B54:H54"/>
    <mergeCell ref="B53:H53"/>
    <mergeCell ref="B49:H49"/>
    <mergeCell ref="B55:H55"/>
    <mergeCell ref="B67:H67"/>
    <mergeCell ref="B69:H69"/>
    <mergeCell ref="B68:H68"/>
    <mergeCell ref="B52:H52"/>
    <mergeCell ref="B64:H64"/>
    <mergeCell ref="B66:H66"/>
    <mergeCell ref="B65:H65"/>
    <mergeCell ref="B63:H63"/>
    <mergeCell ref="B59:H59"/>
    <mergeCell ref="E3:F3"/>
    <mergeCell ref="A7:H7"/>
    <mergeCell ref="A12:H12"/>
    <mergeCell ref="A13:H13"/>
    <mergeCell ref="A8:H8"/>
    <mergeCell ref="A9:H9"/>
    <mergeCell ref="A10:H10"/>
    <mergeCell ref="A11:H11"/>
  </mergeCells>
  <phoneticPr fontId="0" type="noConversion"/>
  <conditionalFormatting sqref="H21:H26 H30:H45">
    <cfRule type="cellIs" dxfId="37" priority="15" stopIfTrue="1" operator="equal">
      <formula>6</formula>
    </cfRule>
  </conditionalFormatting>
  <conditionalFormatting sqref="J21:J45">
    <cfRule type="cellIs" dxfId="36" priority="16" stopIfTrue="1" operator="equal">
      <formula>15</formula>
    </cfRule>
  </conditionalFormatting>
  <conditionalFormatting sqref="I21:I45">
    <cfRule type="cellIs" dxfId="35" priority="17" stopIfTrue="1" operator="equal">
      <formula>11</formula>
    </cfRule>
  </conditionalFormatting>
  <conditionalFormatting sqref="B60:H60">
    <cfRule type="expression" dxfId="34" priority="18" stopIfTrue="1">
      <formula>$H$21-5=0</formula>
    </cfRule>
  </conditionalFormatting>
  <conditionalFormatting sqref="B62:H62">
    <cfRule type="expression" dxfId="33" priority="19" stopIfTrue="1">
      <formula>$I$21-3=0</formula>
    </cfRule>
  </conditionalFormatting>
  <conditionalFormatting sqref="B64:H64">
    <cfRule type="expression" dxfId="32" priority="20" stopIfTrue="1">
      <formula>$I$21-10=0</formula>
    </cfRule>
  </conditionalFormatting>
  <conditionalFormatting sqref="G46 G21:G25 G27">
    <cfRule type="cellIs" dxfId="31" priority="21" stopIfTrue="1" operator="equal">
      <formula>10</formula>
    </cfRule>
  </conditionalFormatting>
  <conditionalFormatting sqref="F21">
    <cfRule type="expression" dxfId="30" priority="22" stopIfTrue="1">
      <formula>$F$21-$H$21=1</formula>
    </cfRule>
  </conditionalFormatting>
  <conditionalFormatting sqref="F22">
    <cfRule type="expression" dxfId="29" priority="23" stopIfTrue="1">
      <formula>$F$22-$H$22=1</formula>
    </cfRule>
  </conditionalFormatting>
  <conditionalFormatting sqref="F27">
    <cfRule type="expression" dxfId="28" priority="25" stopIfTrue="1">
      <formula>$F$27-$H$27=1</formula>
    </cfRule>
  </conditionalFormatting>
  <conditionalFormatting sqref="F28">
    <cfRule type="expression" dxfId="27" priority="26" stopIfTrue="1">
      <formula>$F$28-$H$28=1</formula>
    </cfRule>
  </conditionalFormatting>
  <conditionalFormatting sqref="F32">
    <cfRule type="expression" dxfId="26" priority="27" stopIfTrue="1">
      <formula>$F$32-$H$32=1</formula>
    </cfRule>
  </conditionalFormatting>
  <conditionalFormatting sqref="B49:H49">
    <cfRule type="expression" dxfId="25" priority="28" stopIfTrue="1">
      <formula>OR($F$21-$H$21=0,NOT(I48))</formula>
    </cfRule>
  </conditionalFormatting>
  <conditionalFormatting sqref="B51:H51">
    <cfRule type="expression" dxfId="24" priority="29" stopIfTrue="1">
      <formula>OR($F$22-$H$22=0,NOT(I50))</formula>
    </cfRule>
  </conditionalFormatting>
  <conditionalFormatting sqref="B53:H53">
    <cfRule type="expression" dxfId="23" priority="30" stopIfTrue="1">
      <formula>OR($F$23-$H$23=0,NOT(I52))</formula>
    </cfRule>
  </conditionalFormatting>
  <conditionalFormatting sqref="B55:H55">
    <cfRule type="expression" dxfId="22" priority="31" stopIfTrue="1">
      <formula>OR($F$24-$H$24=0,NOT(I54))</formula>
    </cfRule>
  </conditionalFormatting>
  <conditionalFormatting sqref="B63:H63">
    <cfRule type="expression" dxfId="21" priority="32" stopIfTrue="1">
      <formula>OR($F$28-$H$28=0,NOT(I62))</formula>
    </cfRule>
  </conditionalFormatting>
  <conditionalFormatting sqref="F46">
    <cfRule type="expression" dxfId="20" priority="33" stopIfTrue="1">
      <formula>$F$46-$H$46=1</formula>
    </cfRule>
  </conditionalFormatting>
  <conditionalFormatting sqref="F30">
    <cfRule type="expression" dxfId="19" priority="34" stopIfTrue="1">
      <formula>$F$30-$H$30=1</formula>
    </cfRule>
  </conditionalFormatting>
  <conditionalFormatting sqref="F31 F33:F40 F42:F45">
    <cfRule type="expression" dxfId="18" priority="35" stopIfTrue="1">
      <formula>$F$31-$H$31=1</formula>
    </cfRule>
  </conditionalFormatting>
  <conditionalFormatting sqref="B65:H65">
    <cfRule type="expression" dxfId="17" priority="36" stopIfTrue="1">
      <formula>OR($F$32-$H$32=0,NOT(I64))</formula>
    </cfRule>
  </conditionalFormatting>
  <conditionalFormatting sqref="B61:H61">
    <cfRule type="expression" dxfId="16" priority="37" stopIfTrue="1">
      <formula>OR($F$27-$H$27=0,NOT(I60))</formula>
    </cfRule>
  </conditionalFormatting>
  <conditionalFormatting sqref="G18">
    <cfRule type="expression" dxfId="15" priority="38" stopIfTrue="1">
      <formula>H18&gt;0</formula>
    </cfRule>
  </conditionalFormatting>
  <conditionalFormatting sqref="G26">
    <cfRule type="expression" dxfId="14" priority="39" stopIfTrue="1">
      <formula>COUNTA($D$26:$E$26)&gt;0</formula>
    </cfRule>
  </conditionalFormatting>
  <conditionalFormatting sqref="F26">
    <cfRule type="expression" dxfId="13" priority="40" stopIfTrue="1">
      <formula>$F$26-$H$26=1</formula>
    </cfRule>
  </conditionalFormatting>
  <conditionalFormatting sqref="B57:H57">
    <cfRule type="expression" dxfId="12" priority="14" stopIfTrue="1">
      <formula>OR($F$25-$H$25=0,NOT(I56))</formula>
    </cfRule>
  </conditionalFormatting>
  <conditionalFormatting sqref="F23">
    <cfRule type="expression" dxfId="11" priority="13" stopIfTrue="1">
      <formula>$F$23-$H$23=1</formula>
    </cfRule>
  </conditionalFormatting>
  <conditionalFormatting sqref="B59:H59">
    <cfRule type="expression" dxfId="10" priority="12" stopIfTrue="1">
      <formula>OR($F$26-$H$26=0,NOT(I58))</formula>
    </cfRule>
  </conditionalFormatting>
  <conditionalFormatting sqref="F25">
    <cfRule type="expression" dxfId="9" priority="11" stopIfTrue="1">
      <formula>$F$25-$H$25=1</formula>
    </cfRule>
  </conditionalFormatting>
  <conditionalFormatting sqref="F24">
    <cfRule type="expression" dxfId="8" priority="10" stopIfTrue="1">
      <formula>$F$24-$H$24=1</formula>
    </cfRule>
  </conditionalFormatting>
  <conditionalFormatting sqref="H19:H20">
    <cfRule type="cellIs" dxfId="7" priority="7" stopIfTrue="1" operator="equal">
      <formula>6</formula>
    </cfRule>
  </conditionalFormatting>
  <conditionalFormatting sqref="G19:G20">
    <cfRule type="cellIs" dxfId="6" priority="8" stopIfTrue="1" operator="equal">
      <formula>10</formula>
    </cfRule>
  </conditionalFormatting>
  <conditionalFormatting sqref="B67:H67">
    <cfRule type="expression" dxfId="5" priority="6" stopIfTrue="1">
      <formula>OR($F$19-$H$19=0,NOT(I66))</formula>
    </cfRule>
  </conditionalFormatting>
  <conditionalFormatting sqref="B69:H69">
    <cfRule type="expression" dxfId="4" priority="5" stopIfTrue="1">
      <formula>OR($F$20-$H$20=0,NOT(I68))</formula>
    </cfRule>
  </conditionalFormatting>
  <conditionalFormatting sqref="F19">
    <cfRule type="expression" dxfId="3" priority="3" stopIfTrue="1">
      <formula>$F$19-$H$19=1</formula>
    </cfRule>
  </conditionalFormatting>
  <conditionalFormatting sqref="F20">
    <cfRule type="expression" dxfId="2" priority="2" stopIfTrue="1">
      <formula>$F$20-$H$20=1</formula>
    </cfRule>
  </conditionalFormatting>
  <conditionalFormatting sqref="F41">
    <cfRule type="expression" dxfId="1" priority="1" stopIfTrue="1">
      <formula>$F$31-$H$31=1</formula>
    </cfRule>
  </conditionalFormatting>
  <hyperlinks>
    <hyperlink ref="B4" r:id="rId1" xr:uid="{00000000-0004-0000-0800-000000000000}"/>
  </hyperlinks>
  <pageMargins left="0.59055118110236227" right="0.59055118110236227" top="0.47244094488188981" bottom="0.31496062992125984"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16383" man="1"/>
    <brk id="4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30480</xdr:colOff>
                    <xdr:row>47</xdr:row>
                    <xdr:rowOff>45720</xdr:rowOff>
                  </from>
                  <to>
                    <xdr:col>7</xdr:col>
                    <xdr:colOff>7620</xdr:colOff>
                    <xdr:row>48</xdr:row>
                    <xdr:rowOff>22860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30480</xdr:colOff>
                    <xdr:row>49</xdr:row>
                    <xdr:rowOff>38100</xdr:rowOff>
                  </from>
                  <to>
                    <xdr:col>7</xdr:col>
                    <xdr:colOff>7620</xdr:colOff>
                    <xdr:row>50</xdr:row>
                    <xdr:rowOff>7620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30480</xdr:colOff>
                    <xdr:row>51</xdr:row>
                    <xdr:rowOff>45720</xdr:rowOff>
                  </from>
                  <to>
                    <xdr:col>7</xdr:col>
                    <xdr:colOff>7620</xdr:colOff>
                    <xdr:row>52</xdr:row>
                    <xdr:rowOff>22860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30480</xdr:colOff>
                    <xdr:row>53</xdr:row>
                    <xdr:rowOff>60960</xdr:rowOff>
                  </from>
                  <to>
                    <xdr:col>7</xdr:col>
                    <xdr:colOff>7620</xdr:colOff>
                    <xdr:row>54</xdr:row>
                    <xdr:rowOff>38100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30480</xdr:colOff>
                    <xdr:row>59</xdr:row>
                    <xdr:rowOff>60960</xdr:rowOff>
                  </from>
                  <to>
                    <xdr:col>7</xdr:col>
                    <xdr:colOff>7620</xdr:colOff>
                    <xdr:row>60</xdr:row>
                    <xdr:rowOff>30480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30480</xdr:colOff>
                    <xdr:row>61</xdr:row>
                    <xdr:rowOff>60960</xdr:rowOff>
                  </from>
                  <to>
                    <xdr:col>7</xdr:col>
                    <xdr:colOff>7620</xdr:colOff>
                    <xdr:row>62</xdr:row>
                    <xdr:rowOff>22860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30480</xdr:colOff>
                    <xdr:row>63</xdr:row>
                    <xdr:rowOff>60960</xdr:rowOff>
                  </from>
                  <to>
                    <xdr:col>7</xdr:col>
                    <xdr:colOff>7620</xdr:colOff>
                    <xdr:row>64</xdr:row>
                    <xdr:rowOff>22860</xdr:rowOff>
                  </to>
                </anchor>
              </controlPr>
            </control>
          </mc:Choice>
        </mc:AlternateContent>
        <mc:AlternateContent xmlns:mc="http://schemas.openxmlformats.org/markup-compatibility/2006">
          <mc:Choice Requires="x14">
            <control shapeId="2127" r:id="rId12" name="Drop Down 79">
              <controlPr locked="0" defaultSize="0" autoLine="0" autoPict="0">
                <anchor moveWithCells="1">
                  <from>
                    <xdr:col>6</xdr:col>
                    <xdr:colOff>22860</xdr:colOff>
                    <xdr:row>16</xdr:row>
                    <xdr:rowOff>45720</xdr:rowOff>
                  </from>
                  <to>
                    <xdr:col>7</xdr:col>
                    <xdr:colOff>7620</xdr:colOff>
                    <xdr:row>16</xdr:row>
                    <xdr:rowOff>342900</xdr:rowOff>
                  </to>
                </anchor>
              </controlPr>
            </control>
          </mc:Choice>
        </mc:AlternateContent>
        <mc:AlternateContent xmlns:mc="http://schemas.openxmlformats.org/markup-compatibility/2006">
          <mc:Choice Requires="x14">
            <control shapeId="2130" r:id="rId13" name="Drop Down 82">
              <controlPr locked="0" defaultSize="0" autoLine="0" autoPict="0">
                <anchor moveWithCells="1">
                  <from>
                    <xdr:col>1</xdr:col>
                    <xdr:colOff>30480</xdr:colOff>
                    <xdr:row>56</xdr:row>
                    <xdr:rowOff>381000</xdr:rowOff>
                  </from>
                  <to>
                    <xdr:col>7</xdr:col>
                    <xdr:colOff>7620</xdr:colOff>
                    <xdr:row>57</xdr:row>
                    <xdr:rowOff>220980</xdr:rowOff>
                  </to>
                </anchor>
              </controlPr>
            </control>
          </mc:Choice>
        </mc:AlternateContent>
        <mc:AlternateContent xmlns:mc="http://schemas.openxmlformats.org/markup-compatibility/2006">
          <mc:Choice Requires="x14">
            <control shapeId="2132" r:id="rId14" name="Drop Down 84">
              <controlPr locked="0" defaultSize="0" autoLine="0" autoPict="0">
                <anchor moveWithCells="1">
                  <from>
                    <xdr:col>1</xdr:col>
                    <xdr:colOff>30480</xdr:colOff>
                    <xdr:row>54</xdr:row>
                    <xdr:rowOff>373380</xdr:rowOff>
                  </from>
                  <to>
                    <xdr:col>7</xdr:col>
                    <xdr:colOff>7620</xdr:colOff>
                    <xdr:row>55</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9</vt:i4>
      </vt:variant>
    </vt:vector>
  </HeadingPairs>
  <TitlesOfParts>
    <vt:vector size="31" baseType="lpstr">
      <vt:lpstr>Hints1</vt:lpstr>
      <vt:lpstr>Reporting</vt:lpstr>
      <vt:lpstr>Hinweise1</vt:lpstr>
      <vt:lpstr>Hinweise2</vt:lpstr>
      <vt:lpstr>Hinweise3</vt:lpstr>
      <vt:lpstr>Ergebnisangabe</vt:lpstr>
      <vt:lpstr>Kontakt</vt:lpstr>
      <vt:lpstr>Teilnehmerdaten</vt:lpstr>
      <vt:lpstr>Ergebnisse</vt:lpstr>
      <vt:lpstr>Mitteilungen</vt:lpstr>
      <vt:lpstr>Wasser</vt:lpstr>
      <vt:lpstr>Fett</vt:lpstr>
      <vt:lpstr>Iodzahl</vt:lpstr>
      <vt:lpstr>Verseifungszahl</vt:lpstr>
      <vt:lpstr>Saeurezahl</vt:lpstr>
      <vt:lpstr>Anisidinzahl</vt:lpstr>
      <vt:lpstr>Totoxzahl</vt:lpstr>
      <vt:lpstr>Peroxidzahl</vt:lpstr>
      <vt:lpstr>Gesamttocopherole</vt:lpstr>
      <vt:lpstr>Parameter6</vt:lpstr>
      <vt:lpstr>Fettsaeureverteilung</vt:lpstr>
      <vt:lpstr>Sterinverteilung</vt:lpstr>
      <vt:lpstr>Hinweise3!_ftn1</vt:lpstr>
      <vt:lpstr>Hints1!_ftnref1</vt:lpstr>
      <vt:lpstr>Hinweise1!_ftnref1</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Laborvergleichsuntersuchungen Lippold</cp:lastModifiedBy>
  <cp:lastPrinted>2022-08-28T18:34:19Z</cp:lastPrinted>
  <dcterms:created xsi:type="dcterms:W3CDTF">2005-02-14T18:41:01Z</dcterms:created>
  <dcterms:modified xsi:type="dcterms:W3CDTF">2022-08-29T17:36:40Z</dcterms:modified>
</cp:coreProperties>
</file>