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DieseArbeitsmappe"/>
  <mc:AlternateContent xmlns:mc="http://schemas.openxmlformats.org/markup-compatibility/2006">
    <mc:Choice Requires="x15">
      <x15ac:absPath xmlns:x15ac="http://schemas.microsoft.com/office/spreadsheetml/2010/11/ac" url="C:\Daten\TABELLEN\LVU\Ergebnistabellen\2022\"/>
    </mc:Choice>
  </mc:AlternateContent>
  <xr:revisionPtr revIDLastSave="0" documentId="13_ncr:1_{CCFCA8E9-4023-4368-A49C-86F863629914}" xr6:coauthVersionLast="47" xr6:coauthVersionMax="47" xr10:uidLastSave="{00000000-0000-0000-0000-000000000000}"/>
  <workbookProtection workbookAlgorithmName="SHA-512" workbookHashValue="6M8Fg2BOH/DysDWogqxI7a2zKmzAg71pkHn84Y5HQmtVzxRL6j9ey9X4hjth50IxG2/oB/D9NJsVXaYu7EtyLQ==" workbookSaltValue="nt48Kc2UBXGnsEfeiSIehg==" workbookSpinCount="100000" lockStructure="1"/>
  <bookViews>
    <workbookView xWindow="-108" yWindow="-108" windowWidth="30936" windowHeight="16896" activeTab="6" xr2:uid="{00000000-000D-0000-FFFF-FFFF00000000}"/>
  </bookViews>
  <sheets>
    <sheet name="Hints" sheetId="56" r:id="rId1"/>
    <sheet name="Reporting" sheetId="57" r:id="rId2"/>
    <sheet name="Hinweise1" sheetId="58" r:id="rId3"/>
    <sheet name="Hinweise2" sheetId="59" r:id="rId4"/>
    <sheet name="Hinweise3" sheetId="60" r:id="rId5"/>
    <sheet name="Ergebnisangabe" sheetId="62" r:id="rId6"/>
    <sheet name="Kontakt" sheetId="53" r:id="rId7"/>
    <sheet name="Teilnehmerdaten" sheetId="17" state="hidden" r:id="rId8"/>
    <sheet name="Ergebnisse" sheetId="5" r:id="rId9"/>
    <sheet name="Mitteilungen" sheetId="15" r:id="rId10"/>
    <sheet name="Fett_gesaettigt" sheetId="55" state="hidden" r:id="rId11"/>
    <sheet name="Elemente" sheetId="54" state="hidden" r:id="rId12"/>
    <sheet name="Wasser" sheetId="18" state="hidden" r:id="rId13"/>
    <sheet name="Rohprotein" sheetId="21" state="hidden" r:id="rId14"/>
    <sheet name="Fett" sheetId="22" state="hidden" r:id="rId15"/>
    <sheet name="Asche" sheetId="23" state="hidden" r:id="rId16"/>
    <sheet name="Kochsalz" sheetId="24" state="hidden" r:id="rId17"/>
    <sheet name="Cholesterin" sheetId="25" state="hidden" r:id="rId18"/>
    <sheet name="Gesamtsterine" sheetId="26" state="hidden" r:id="rId19"/>
    <sheet name="Eigehalt" sheetId="27" state="hidden" r:id="rId20"/>
    <sheet name="Ballaststoffe" sheetId="46" state="hidden" r:id="rId21"/>
  </sheets>
  <externalReferences>
    <externalReference r:id="rId22"/>
    <externalReference r:id="rId23"/>
    <externalReference r:id="rId24"/>
    <externalReference r:id="rId25"/>
    <externalReference r:id="rId26"/>
    <externalReference r:id="rId27"/>
  </externalReferences>
  <definedNames>
    <definedName name="_ftn1" localSheetId="0">Hints!#REF!</definedName>
    <definedName name="_ftn1" localSheetId="2">Hinweise1!#REF!</definedName>
    <definedName name="_ftn1" localSheetId="4">Hinweise3!$A$3</definedName>
    <definedName name="_ftnref1" localSheetId="0">Hints!$A$3</definedName>
    <definedName name="_ftnref1" localSheetId="2">Hinweise1!$A$2</definedName>
    <definedName name="_ftnref1" localSheetId="4">Hinweise3!#REF!</definedName>
    <definedName name="Daten" localSheetId="10">#REF!</definedName>
    <definedName name="Daten">#REF!</definedName>
    <definedName name="_xlnm.Print_Area" localSheetId="8">Ergebnisse!$A$1:$L$76</definedName>
    <definedName name="_xlnm.Print_Area" localSheetId="2">Hinweise1!$A$1:$C$18</definedName>
    <definedName name="_xlnm.Print_Area" localSheetId="3">Hinweise2!$A$1:$C$8</definedName>
    <definedName name="_xlnm.Print_Titles" localSheetId="8">Ergebnisse!$A:$H,Ergebnisse!$34:$35</definedName>
    <definedName name="MBlei" localSheetId="10">#REF!</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11">#REF!</definedName>
    <definedName name="Parameter2" localSheetId="5">#REF!</definedName>
    <definedName name="Parameter2" localSheetId="10">#REF!</definedName>
    <definedName name="Parameter2" localSheetId="6">#REF!</definedName>
    <definedName name="Parameter2">Rohprotein!$B$14:$B$22</definedName>
    <definedName name="Parameter2alt" localSheetId="10">#REF!</definedName>
    <definedName name="Parameter2alt">#REF!</definedName>
    <definedName name="test" localSheetId="11">[1]Parameter2!$B$3:$B$18</definedName>
    <definedName name="test" localSheetId="5">[2]Parameter2!$B$3:$B$18</definedName>
    <definedName name="test" localSheetId="10">[3]Parameter2!$B$3:$B$18</definedName>
    <definedName name="test" localSheetId="4">[4]Parameter2!$B$3:$B$18</definedName>
    <definedName name="test" localSheetId="6">[5]Parameter2!$B$3:$B$18</definedName>
    <definedName name="test" localSheetId="1">[2]Parameter2!$B$3:$B$18</definedName>
    <definedName name="test">[6]Parameter2!$B$3:$B$18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A15" i="5"/>
  <c r="F5" i="5"/>
  <c r="F4" i="5"/>
  <c r="B12" i="17" l="1"/>
  <c r="C12" i="17"/>
  <c r="B13" i="17"/>
  <c r="C13" i="17"/>
  <c r="B14" i="17"/>
  <c r="C14" i="17"/>
  <c r="B15" i="17"/>
  <c r="C15" i="17"/>
  <c r="B16" i="17"/>
  <c r="C16" i="17"/>
  <c r="B17" i="17"/>
  <c r="C17" i="17"/>
  <c r="B18" i="17"/>
  <c r="C18" i="17"/>
  <c r="B19" i="17"/>
  <c r="C19" i="17"/>
  <c r="B20" i="17"/>
  <c r="C20" i="17"/>
  <c r="F25" i="5"/>
  <c r="B42" i="5" s="1"/>
  <c r="A42" i="5"/>
  <c r="C1" i="55"/>
  <c r="H25" i="5" s="1"/>
  <c r="G32" i="5"/>
  <c r="L20" i="5"/>
  <c r="K20" i="5"/>
  <c r="J20" i="5"/>
  <c r="I20" i="5"/>
  <c r="H20" i="5"/>
  <c r="G20" i="5"/>
  <c r="A67" i="5" s="1"/>
  <c r="F20" i="5"/>
  <c r="F32" i="5"/>
  <c r="L32" i="5"/>
  <c r="K32" i="5"/>
  <c r="A74" i="5" s="1"/>
  <c r="J32" i="5"/>
  <c r="A72" i="5" s="1"/>
  <c r="I32" i="5"/>
  <c r="H32" i="5"/>
  <c r="A1" i="46"/>
  <c r="C1" i="46"/>
  <c r="H31" i="5" s="1"/>
  <c r="A1" i="27"/>
  <c r="C1" i="27"/>
  <c r="C11" i="27"/>
  <c r="A1" i="26"/>
  <c r="C1" i="26"/>
  <c r="H29" i="5" s="1"/>
  <c r="A1" i="25"/>
  <c r="C1" i="25"/>
  <c r="H28" i="5" s="1"/>
  <c r="A1" i="24"/>
  <c r="C1" i="24"/>
  <c r="H27" i="5"/>
  <c r="A1" i="23"/>
  <c r="C1" i="23"/>
  <c r="H26" i="5" s="1"/>
  <c r="C22" i="23"/>
  <c r="I26" i="5" s="1"/>
  <c r="A1" i="22"/>
  <c r="C1" i="22"/>
  <c r="H24" i="5" s="1"/>
  <c r="A1" i="21"/>
  <c r="C1" i="21"/>
  <c r="H23" i="5" s="1"/>
  <c r="A1" i="18"/>
  <c r="C1" i="18"/>
  <c r="H22" i="5" s="1"/>
  <c r="H1" i="15"/>
  <c r="F22" i="5"/>
  <c r="B36" i="5" s="1"/>
  <c r="F23" i="5"/>
  <c r="B38" i="5" s="1"/>
  <c r="F24" i="5"/>
  <c r="B40" i="5" s="1"/>
  <c r="F26" i="5"/>
  <c r="B44" i="5" s="1"/>
  <c r="G26" i="5"/>
  <c r="F27" i="5"/>
  <c r="F28" i="5"/>
  <c r="B49" i="5" s="1"/>
  <c r="F29" i="5"/>
  <c r="F30" i="5"/>
  <c r="B53" i="5" s="1"/>
  <c r="G30" i="5"/>
  <c r="B54" i="5" s="1"/>
  <c r="H30" i="5"/>
  <c r="I30" i="5"/>
  <c r="F31" i="5"/>
  <c r="A36" i="5"/>
  <c r="A38" i="5"/>
  <c r="A40" i="5"/>
  <c r="A44" i="5"/>
  <c r="A47" i="5"/>
  <c r="B1" i="17"/>
  <c r="B2" i="17"/>
  <c r="B4" i="17"/>
  <c r="D5" i="17"/>
  <c r="D8" i="17" s="1"/>
  <c r="B5" i="17" s="1"/>
  <c r="B6" i="17"/>
  <c r="B7" i="17"/>
  <c r="B10" i="17"/>
  <c r="C10" i="17"/>
  <c r="B11" i="17"/>
  <c r="C11" i="17"/>
  <c r="B16" i="53"/>
  <c r="B17" i="53"/>
  <c r="B18" i="53"/>
  <c r="B19" i="53"/>
  <c r="B51" i="5"/>
  <c r="A70" i="5"/>
  <c r="A55" i="5" l="1"/>
  <c r="A46" i="5"/>
  <c r="A52" i="5"/>
  <c r="A76" i="5"/>
  <c r="A37" i="5"/>
  <c r="A43" i="5"/>
  <c r="A41" i="5"/>
  <c r="A50" i="5"/>
  <c r="A39" i="5"/>
  <c r="B60" i="5"/>
  <c r="A62" i="5" s="1"/>
  <c r="B47" i="5"/>
  <c r="A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<sst xmlns="http://schemas.openxmlformats.org/spreadsheetml/2006/main" count="447" uniqueCount="360">
  <si>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</si>
  <si>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</si>
  <si>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</si>
  <si>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</si>
  <si>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</si>
  <si>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</si>
  <si>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</si>
  <si>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</si>
  <si>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</si>
  <si>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</si>
  <si>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</si>
  <si>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</si>
  <si>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</si>
  <si>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</si>
  <si>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</si>
  <si>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</si>
  <si>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</si>
  <si>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</si>
  <si>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</si>
  <si>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</si>
  <si>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</si>
  <si>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</si>
  <si>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</si>
  <si>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</si>
  <si>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</si>
  <si>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</si>
  <si>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</si>
  <si>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</si>
  <si>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</si>
  <si>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</si>
  <si>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</si>
  <si>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</si>
  <si>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</si>
  <si>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</si>
  <si>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</si>
  <si>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</si>
  <si>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</si>
  <si>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</si>
  <si>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</si>
  <si>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</si>
  <si>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</si>
  <si>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</si>
  <si>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</si>
  <si>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</si>
  <si>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</si>
  <si>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</si>
  <si>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</si>
  <si>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</si>
  <si>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</si>
  <si>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</si>
  <si>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</si>
  <si>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</si>
  <si>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</si>
  <si>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</si>
  <si>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Hinweise zur Ergebnisübermittlung und zur Ergebnisangabe</t>
  </si>
  <si>
    <t>Nach der in der Tabelle "Ergebnisse" aufgeführten Deadline eingehende Ergebnisse werden bei der Auswertung nicht berücksichtigt.</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</si>
  <si>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</si>
  <si>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</si>
  <si>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</si>
  <si>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</si>
  <si>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</si>
  <si>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</si>
  <si>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</si>
  <si>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</si>
  <si>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</si>
  <si>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</si>
  <si>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sonstiges</t>
  </si>
  <si>
    <t>Teigwaren</t>
  </si>
  <si>
    <t>Wasser</t>
  </si>
  <si>
    <t>Fett</t>
  </si>
  <si>
    <t>Asche</t>
  </si>
  <si>
    <t>03</t>
  </si>
  <si>
    <t xml:space="preserve">Eigehalt je kg Grieß </t>
  </si>
  <si>
    <t>Stück</t>
  </si>
  <si>
    <t>Beschreibung der verwendeten Analysenverfahren</t>
  </si>
  <si>
    <t>§ 64 LFGB Nr. L 17.00-1</t>
  </si>
  <si>
    <t>§ 64 LFGB Nr. L 17.00-1, modifiziert</t>
  </si>
  <si>
    <t>Trocknung bei 103 °C ± 2 °C</t>
  </si>
  <si>
    <t>§ 64 LFGB Nr. L 06.00-3, modifiziert</t>
  </si>
  <si>
    <t>§ 64 LFGB Nr. L 16.01-1, modifiziert</t>
  </si>
  <si>
    <t>§ 64 LFGB Nr. L 06.00-3</t>
  </si>
  <si>
    <t>§ 64 LFGB Nr. L 16.01-1</t>
  </si>
  <si>
    <t>§ 64 LFGB Nr. L 17.00-15</t>
  </si>
  <si>
    <t>§ 64 LFGB Nr. L 17.00-15, modifiziert</t>
  </si>
  <si>
    <t>nach Kjeldahl</t>
  </si>
  <si>
    <t>nach Dumas</t>
  </si>
  <si>
    <t>§ 64 LFGB Nr. L 06.00-7, modifiziert</t>
  </si>
  <si>
    <t>§ 64 LFGB Nr. L 01.00-10, modifiziert</t>
  </si>
  <si>
    <t>§ 64 LFGB Nr. L 06.00-7</t>
  </si>
  <si>
    <t>§ 64 LFGB Nr. L 01.00-10</t>
  </si>
  <si>
    <t>§ 64 LFGB Nr. L 17.00-4</t>
  </si>
  <si>
    <t>§ 64 LFGB Nr. L 17.00-4, modifiziert</t>
  </si>
  <si>
    <t>Weibull-Stoldt</t>
  </si>
  <si>
    <t>Schweizerisches Lebensmittelbuch Kapitel 22/5.1</t>
  </si>
  <si>
    <t>§ 64 LFGB Nr. L 06.00-6, modifiziert</t>
  </si>
  <si>
    <t>§ 64 LFGB Nr. L 01.00-20, modifiziert</t>
  </si>
  <si>
    <t>§ 64 LFGB Nr. L 06.00-6</t>
  </si>
  <si>
    <t>§ 64 LFGB Nr. L 01.00-20</t>
  </si>
  <si>
    <t>§ 64 LFGB Nr. L 17.00-3</t>
  </si>
  <si>
    <t>§ 64 LFGB Nr. L 17.00-3, modifiziert</t>
  </si>
  <si>
    <t>§ 64 LFGB Nr. L 06.00-4, modifiziert</t>
  </si>
  <si>
    <t>Schweizerisches Lebensmittelbuch Kapitel 20/2.2</t>
  </si>
  <si>
    <t>Veraschungstemperatur</t>
  </si>
  <si>
    <t>&lt; 525 °C</t>
  </si>
  <si>
    <t>525 °C - 575 °C</t>
  </si>
  <si>
    <t>575 °C - 625 °C</t>
  </si>
  <si>
    <t>625 °C - 675 °C</t>
  </si>
  <si>
    <t>675 °C - 725 °C</t>
  </si>
  <si>
    <t>725 °C - 775 °C</t>
  </si>
  <si>
    <t>775 °C - 825 °C</t>
  </si>
  <si>
    <t>825 °C - 875 °C</t>
  </si>
  <si>
    <t>875 °C - 925 °C</t>
  </si>
  <si>
    <t>&gt; 925 °C</t>
  </si>
  <si>
    <t>§ 64 LFGB Nr. L 06.00-4</t>
  </si>
  <si>
    <t>§ 64 LFGB Nr. L 17.00-6</t>
  </si>
  <si>
    <t>§ 64 LFGB Nr. L 17.00-6, modifiziert</t>
  </si>
  <si>
    <t>Ionenchromatographisch</t>
  </si>
  <si>
    <t>nach Mohr</t>
  </si>
  <si>
    <t>§ 64 LFGB Nr. L 06.00-5, modifiziert</t>
  </si>
  <si>
    <t>Schweizerisches Lebensmittelbuch Kapitel 20/2.3</t>
  </si>
  <si>
    <t>§ 64 LFGB Nr. L 06.00-5</t>
  </si>
  <si>
    <r>
      <t xml:space="preserve">Littmann-Nienstedt: Deutsch Lebensm Rundsch </t>
    </r>
    <r>
      <rPr>
        <u/>
        <sz val="10"/>
        <rFont val="Times New Roman"/>
        <family val="1"/>
      </rPr>
      <t>95</t>
    </r>
    <r>
      <rPr>
        <sz val="10"/>
        <rFont val="Times New Roman"/>
        <family val="1"/>
      </rPr>
      <t xml:space="preserve"> 317ff (1999)</t>
    </r>
  </si>
  <si>
    <t>HCl-Aufschluss und KOH-Neutralisation, GC</t>
  </si>
  <si>
    <t>Enzymatisch nach r-biopharm / Roche Bestell-Nr. 10 139 050 035</t>
  </si>
  <si>
    <t>Grundlage</t>
  </si>
  <si>
    <t>Sonstige</t>
  </si>
  <si>
    <t>Gesamtsteringehalt der Teigware (Phytosteringehalt abgezogen)</t>
  </si>
  <si>
    <t>Gesamtsteringehalt der Teigware (Phytosteringehalt nicht abgezogen)</t>
  </si>
  <si>
    <t>mg/100 g Tr.</t>
  </si>
  <si>
    <t>Trocknung bei 130 °C für 2 Stunden</t>
  </si>
  <si>
    <t xml:space="preserve">Titration mit Metrom-Gerätekombination, ohne Destillation </t>
  </si>
  <si>
    <t>Cholestesteringehalt der Teigware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</si>
  <si>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</si>
  <si>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</si>
  <si>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</si>
  <si>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</si>
  <si>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</si>
  <si>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</si>
  <si>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</si>
  <si>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</si>
  <si>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</si>
  <si>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</si>
  <si>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</si>
  <si>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</si>
  <si>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</si>
  <si>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Veraschungstemperaturbereich</t>
  </si>
  <si>
    <t>Berechnet wurde der Eigehalt je Kilogramm Grieß</t>
  </si>
  <si>
    <t>Berechnet wurde der Eigehalt je Kilogramm Teigware</t>
  </si>
  <si>
    <t>Eigehalt</t>
  </si>
  <si>
    <t>Gewicht von einem Ei [g]</t>
  </si>
  <si>
    <t>Trockenmasse (Ei) [%]</t>
  </si>
  <si>
    <t>Trockenmasse (Grieß) [%]</t>
  </si>
  <si>
    <t>Bei GC-basierenden Verfahren soll ein  Cholesteringehalt von 195 mg/Ei zur Berechnung des Eigehaltes im Grieß verwendet werden. Darüber hinaus soll ein Ei 50 Gramm wiegen und einen Trockenmasseanteil von 24 % aufweisen.</t>
  </si>
  <si>
    <t>Using GC for the detection of cholesterol, calculate the egg content in the semolina with a fixed amount of 195 mg cholesterol per egg. Additionally, the weigh of an egg will be 50 g containing a dry mass of 24 %.</t>
  </si>
  <si>
    <t xml:space="preserve">  &lt;= bei Abweichung bitte ändern</t>
  </si>
  <si>
    <t xml:space="preserve">  &lt;= bitte eingeben</t>
  </si>
  <si>
    <t>Cholesteringehalt je Ei [mg]</t>
  </si>
  <si>
    <t>§ 64 LFGB Nr. L 20.01/02-5</t>
  </si>
  <si>
    <t>§ 64 LFGB Nr. L 20.01/02-5, modifiziert</t>
  </si>
  <si>
    <t>§ 64 LFGB Nr. L 06.00-20</t>
  </si>
  <si>
    <t>§ 64 LFGB Nr. L 06.00-20, modifiziert</t>
  </si>
  <si>
    <t>Zugabe des internen Standards 5-alpha-Cholestan; Verseifen mit KOH (60 min Rückfluß); Extraktion mit Hexan/Dichlormethan (1+1); Silylierung mit MSTFA (30 min 60°C); GC-FID</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</si>
  <si>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</si>
  <si>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</si>
  <si>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</si>
  <si>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</si>
  <si>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</si>
  <si>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</si>
  <si>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</si>
  <si>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Ballaststoffe</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</si>
  <si>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</si>
  <si>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</si>
  <si>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</si>
  <si>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</si>
  <si>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</si>
  <si>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</si>
  <si>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Bioquant Gesamtballaststoffe, Fa. Merck</t>
  </si>
  <si>
    <t>AOAC Methode 985.26 (auch modifiziert)</t>
  </si>
  <si>
    <t>Potentiometrische Titration mit AgNO3</t>
  </si>
  <si>
    <t>Verseifung mit NaOH und 1-Butanol; Silylierung mit TMSI; GC-FID; Interner Standard Cholestanol</t>
  </si>
  <si>
    <t>g/100 g Probe</t>
  </si>
  <si>
    <t>VDLUFA III 4.1.1</t>
  </si>
  <si>
    <t>§ 64 LFGB Nr. L 22.02/04-4</t>
  </si>
  <si>
    <t>§ 64 LFGB Nr. L 22.02/04-4, modifiziert</t>
  </si>
  <si>
    <t>Stickstoffbestimmung mittels LECO</t>
  </si>
  <si>
    <t>Beispiel für die Eingabe von 2 eMail-Adressen:
Example how to type in 2 different e-mail addresses:</t>
  </si>
  <si>
    <t>info@lvus.de; ergebnisse@lvus.de</t>
  </si>
  <si>
    <t>Salzsäureaufschluss mit Hydrolyseeinheit Büchi B-411 und automatisierte Fettextraktion mit Büchi B-811</t>
  </si>
  <si>
    <t>Caviezel-Methode, Gerstel Fat Analyzer</t>
  </si>
  <si>
    <t>Schweizerisches Lebensmittelbuch 20/2.6</t>
  </si>
  <si>
    <t>§ 64 LFGB Nr.  L 22.02/04-3 (18.00-17)</t>
  </si>
  <si>
    <t>§ 64 LFGB Nr.  L 22.02/04-3 (18.00-17), modifiziert</t>
  </si>
  <si>
    <t>§ 64 LFGB Nr. L 22.02/04-1 (18.00-10)</t>
  </si>
  <si>
    <t>§ 64 LFGB Nr. L 22.02/04-1 (18.00-10), modifiziert</t>
  </si>
  <si>
    <t>Saure Hydrolyse, Alkalische Hydrolyse, Derivatisierung, GC-FID</t>
  </si>
  <si>
    <t>ISO 1443</t>
  </si>
  <si>
    <t>Natrium</t>
  </si>
  <si>
    <t>Kochsalz (über Chlorid)</t>
  </si>
  <si>
    <t>Aufschluss-
prinzip</t>
  </si>
  <si>
    <t>verwendete Säuren</t>
  </si>
  <si>
    <t>Mess-
prinzip</t>
  </si>
  <si>
    <t>Proben-
einwaage</t>
  </si>
  <si>
    <t>Verfahren /
Literatur</t>
  </si>
  <si>
    <t>Gesamtsterine (enzymatisch, in der Trockenmasse)</t>
  </si>
  <si>
    <t>Cholesterin 
(GC, in der Trockenmasse)</t>
  </si>
  <si>
    <t>Oxida-tionsmittel</t>
  </si>
  <si>
    <t>Porenweite des Filter(system)s:</t>
  </si>
  <si>
    <t>Berechnungsgrundlage</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</si>
  <si>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</si>
  <si>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</si>
  <si>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</si>
  <si>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</si>
  <si>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</si>
  <si>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</si>
  <si>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</si>
  <si>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00.00-19/2 (auch modifiziert)</t>
  </si>
  <si>
    <t>§ 64 LFGB Nr. L 00.00-19/1 (auch modifiziert)</t>
  </si>
  <si>
    <t>Verfahren</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</si>
  <si>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</si>
  <si>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</si>
  <si>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</si>
  <si>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</si>
  <si>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</si>
  <si>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</si>
  <si>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</si>
  <si>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</si>
  <si>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</si>
  <si>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</si>
  <si>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</si>
  <si>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</si>
  <si>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</si>
  <si>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</si>
  <si>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</si>
  <si>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</si>
  <si>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</si>
  <si>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</si>
  <si>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</si>
  <si>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</si>
  <si>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</si>
  <si>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</si>
  <si>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</si>
  <si>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</si>
  <si>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</si>
  <si>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</si>
  <si>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</si>
  <si>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</si>
  <si>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</si>
  <si>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</si>
  <si>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</si>
  <si>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</si>
  <si>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</si>
  <si>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</si>
  <si>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</si>
  <si>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Gesamtsterine (enzymat.)</t>
  </si>
  <si>
    <t>Cholesterin (chromatogr.)</t>
  </si>
  <si>
    <t>Messprinzip</t>
  </si>
  <si>
    <t>Aufschlussprinzip</t>
  </si>
  <si>
    <t>verwendete Säure (1)</t>
  </si>
  <si>
    <t>verwendete Säure (2)</t>
  </si>
  <si>
    <t>Verfahren / Literatur</t>
  </si>
  <si>
    <t>Postleitzahl (ZIP-Code):</t>
  </si>
  <si>
    <t>Kunden-Nr. (Client-No.):</t>
  </si>
  <si>
    <t>Parameter 10</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</si>
  <si>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</si>
  <si>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NIR</t>
  </si>
  <si>
    <t>§ 64 LFGB Nr.  L 18.00-17</t>
  </si>
  <si>
    <t>§ 64 LFGB Nr.  L 18.00-17, modifiziert</t>
  </si>
  <si>
    <t>Digiprep</t>
  </si>
  <si>
    <t>Rohprotein (N * 6,25)</t>
  </si>
  <si>
    <t>Hausverfahren (siehe aufgeführte Vorgehensweise)</t>
  </si>
  <si>
    <t>Veraschung im angegebenen Temperaturbereich (ggf. mit Vorveraschung)</t>
  </si>
  <si>
    <t>Veraschung mittels Mikrowellenveraschung im angegebenen Temperaturbereich</t>
  </si>
  <si>
    <t>§ 64 LFGB Nr. L 16.01-2</t>
  </si>
  <si>
    <t>§ 64 LFGB Nr. L 16.01-2, modifiziert</t>
  </si>
  <si>
    <t>§ 64 LFGB Nr. L 07.00-5/1, modifiziert</t>
  </si>
  <si>
    <t>§ 64 LFGB Nr. L 07.00-5/1</t>
  </si>
  <si>
    <t>§ 64 LFGB Nr. L 07.00-5/2 (DIN ISO 15923-1:2013)</t>
  </si>
  <si>
    <t>§ 64 LFGB Nr. L 07.00-5/2 (DIN ISO 15923-1:2013), modifiziert</t>
  </si>
  <si>
    <t>DIN EN 15510</t>
  </si>
  <si>
    <t>Saure Hydrolyse, Derivatisierung, GC-FID, interner Standard Cholestanol</t>
  </si>
  <si>
    <t>E. Schulte, Lebensmittelchem. Gerichtl. Chem. 41 1 (1988)</t>
  </si>
  <si>
    <t>Trocknung bei 130 °C für 1 Stunde</t>
  </si>
  <si>
    <t>§ 64 LFGB Nr. L 15.00-7</t>
  </si>
  <si>
    <t>§ 64 LFGB Nr. L 15.00-7, modifiziert</t>
  </si>
  <si>
    <t>§ 64 LFGB Nr. L 03.00-11</t>
  </si>
  <si>
    <t>§ 64 LFGB Nr. L 03.00-11, modifiziert</t>
  </si>
  <si>
    <t>§ 64 LFGB Nr.  L 00.00-140/2</t>
  </si>
  <si>
    <t>§ 64 LFGB Nr.  L 00.00-140/2, modifiziert</t>
  </si>
  <si>
    <t>Basisnorm EN 15621</t>
  </si>
  <si>
    <t>Fett, gesättigte Fettsäuren</t>
  </si>
  <si>
    <t>Fett, gesäätigt</t>
  </si>
  <si>
    <t>gesättigt</t>
  </si>
  <si>
    <t>einfach</t>
  </si>
  <si>
    <t>mehrfach</t>
  </si>
  <si>
    <t>Berechnet aus der Fettsäureverteilung und dem bestimmten Fettgehalt</t>
  </si>
  <si>
    <t xml:space="preserve">Derivatisierung mit Trimethylsulfoniumhydroxid (TMSH) nach DGF-C VI 11 und Berechnung der Gewichtsprozentverteilung nach DGF C-VI 10a </t>
  </si>
  <si>
    <t>DGF C-VI 10a (00)</t>
  </si>
  <si>
    <t>DGF C-VI 10a (00), 11d (98), 11e (98)</t>
  </si>
  <si>
    <t>DGF c-VI 11 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</si>
  <si>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</si>
  <si>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Die Beurteilung der Laborergebnisse erfolgt durch Z-Scores, die möglichst über die Vergleichsstandardabweichung des jeweiligen Standardverfahrens aus der Amtlichen Sammlung nach § 64 LFGB berechnet werden. Zusätzlich werden Z-Scores über die nach der Horwitzfunktion ermittelte Zielstandardabweichung für den jeweiligen Analyten berechnet.</t>
  </si>
  <si>
    <t>V.1</t>
  </si>
  <si>
    <t>Parameter 11</t>
  </si>
  <si>
    <t>§ 64 LFGB Nr. L 05.00-12</t>
  </si>
  <si>
    <t>§ 64 LFGB Nr. L 05.00-12, modifiziert</t>
  </si>
  <si>
    <t>Wasserbestimmung mit Karl-Fischer-Verfahren</t>
  </si>
  <si>
    <t>§ 64 LFGB Nr. L 05.00-15</t>
  </si>
  <si>
    <t>§ 64 LFGB Nr. L 05.00-15, modifiziert</t>
  </si>
  <si>
    <t>§ 64 LFGB Nr. L 16.00-5:2017-10</t>
  </si>
  <si>
    <t>§ 64 LFGB Nr. L 16.00-5:2017-10, modifiziert</t>
  </si>
  <si>
    <t>Gravimetrisch nach Mikrowellenextraktion</t>
  </si>
  <si>
    <t>GC-FID nach alkalischem Fettaufschluss und Butanolextraktion; Quantifizierung mittels IS (C:13)</t>
  </si>
  <si>
    <t>DGF C-VI 11d</t>
  </si>
  <si>
    <t>§ 64 LFGB Nr. L 05.00-13</t>
  </si>
  <si>
    <t>§ 64 LFGB Nr. L 05.00-13, modifiziert</t>
  </si>
  <si>
    <t>§ 64 LFGB Nr. L 26.11.03.2</t>
  </si>
  <si>
    <t>§ 64 LFGB Nr. L 26.11.03.2, modifiziert</t>
  </si>
  <si>
    <t>Photometrisch mittels Aquakem</t>
  </si>
  <si>
    <t>Thermometrische Titration</t>
  </si>
  <si>
    <t>§ 64 LFGB Nr. L 00.00-135 (auch modifiziert)</t>
  </si>
  <si>
    <t>Thermometrische Bestimmung von Natrium in Lebensmittel (Nudeln), Application Work AW TI DE1-0684-072015, 13. Juli 2015, Fa. Metrohm</t>
  </si>
  <si>
    <t>§ 64 LFGB Nr. 13.00-26, auch modifiziert</t>
  </si>
  <si>
    <t>Caviezel-Methode mit Büchi Geräten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</si>
  <si>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</si>
  <si>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</si>
  <si>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</si>
  <si>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</si>
  <si>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</si>
  <si>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</si>
  <si>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</si>
  <si>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</si>
  <si>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</si>
  <si>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</si>
  <si>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</si>
  <si>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</si>
  <si>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</si>
  <si>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17.00-17 (auch modifiziert)</t>
  </si>
  <si>
    <t>GC-FID nach Verseifung mit KOH, Extraktion mit n-Heptan/Dichlormethan und Derivatisierung mit MSTFA; Interner Standard: Alpha-Cholestan</t>
  </si>
  <si>
    <t>§ 64 LFGB Nr. L 22.00-1</t>
  </si>
  <si>
    <t>§ 64 LFGB Nr. L 22.00-1, modifiziert</t>
  </si>
  <si>
    <t>§ 64 LFGB Nr. L 22.00-3</t>
  </si>
  <si>
    <t>§ 64 LFGB Nr. L 22.00-3, modifiziert</t>
  </si>
  <si>
    <t>§ 64 L 13.00-45:2018</t>
  </si>
  <si>
    <t>ISO 12966 mod., GC/FID</t>
  </si>
  <si>
    <t>AOAC Methode 991.43:2005 (auch modifiziert)</t>
  </si>
  <si>
    <t>§ 64 LFGB Nr. L 00.00-18 (AOAC 985.29)</t>
  </si>
  <si>
    <t>§ 64 LFGB Nr. L 00.00-18 (AOAC 985.29), modifiziert</t>
  </si>
  <si>
    <t>Zur Bestimmung der Parameter sollen zwei vollständig getrennte Analysengänge durchgeführt werden. Verwenden Sie für die Analysengänge 1 und 2 Probenmaterial aus verschiedenen Probeneinheiten.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</si>
  <si>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</si>
  <si>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g/100 g Fett</t>
  </si>
  <si>
    <t>LECO TGA 110°C</t>
  </si>
  <si>
    <t>DGF C-VI 10a und C-VI 11d, auch modifiziert</t>
  </si>
  <si>
    <t>§ 64 LFGB Nr. L 13.00-27</t>
  </si>
  <si>
    <t>wässrige Extraktion</t>
  </si>
  <si>
    <t>Hydrolyse, Soxhlett Extraktion</t>
  </si>
  <si>
    <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</si>
  <si>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 xml:space="preserve">Gedruckte Auswertungen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</si>
  <si>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results server will only accept your resulttable if both email addresses match.</t>
    </r>
  </si>
  <si>
    <t>Es wird empfohlen, eine zweite eMail-Adresse in Form eines Funktionspostfaches anzugeben. Dadurch wird sichergestellt, dass sowohl die Auswertung als auch das Teilnahmezertifikat zugestellt werden kann. Geben Sie hierzu die zweite Adresse getrennt durch ein Semikolon mit nachfolgendem Leerzeichen ein.</t>
  </si>
  <si>
    <t>It is recommended to provide a second email address in the form of a functional mailbox. This ensures that both the evaluation and the participation certificate can be delivered. To do this, enter the second address separated by a semicolon followed by a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</si>
</sst>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i/>
      <vertAlign val="subscript"/>
      <sz val="11"/>
      <name val="Times New Roman"/>
      <family val="1"/>
    </font>
    <font>
      <sz val="11"/>
      <color indexed="12"/>
      <name val="Times New Roman"/>
      <family val="1"/>
    </font>
    <font>
      <vertAlign val="subscript"/>
      <sz val="11"/>
      <name val="Times New Roman"/>
      <family val="1"/>
    </font>
    <font>
      <sz val="11"/>
      <color indexed="8"/>
      <name val="Calibri"/>
      <family val="2"/>
    </font>
    <font>
      <sz val="11"/>
      <color indexed="9"/>
      <name val="Calibri"/>
      <family val="2"/>
    </font>
    <font>
      <sz val="11"/>
      <color rgb="FFFF0000"/>
      <name val="Times New Roman"/>
      <family val="1"/>
    </font>
    <font>
      <sz val="12"/>
      <color theme="0"/>
      <name val="Times New Roman"/>
      <family val="1"/>
    </font>
    <font>
      <sz val="13"/>
      <color theme="0"/>
      <name val="Times New Roman"/>
      <family val="1"/>
    </font>
    <font>
      <b/>
      <sz val="11"/>
      <color rgb="FFFF0000"/>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3">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86">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Fill="1" applyBorder="1" applyProtection="1">
      <protection locked="0"/>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0" fontId="7"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1" fillId="12" borderId="0" xfId="0" applyFont="1" applyFill="1" applyBorder="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2" xfId="0" applyFont="1" applyBorder="1" applyAlignment="1">
      <alignment vertical="top" wrapText="1"/>
    </xf>
    <xf numFmtId="0" fontId="19" fillId="0" borderId="0" xfId="0" applyFont="1" applyFill="1" applyBorder="1" applyProtection="1">
      <protection hidden="1"/>
    </xf>
    <xf numFmtId="0" fontId="20" fillId="0" borderId="0" xfId="0" applyFont="1" applyFill="1" applyBorder="1" applyProtection="1">
      <protection hidden="1"/>
    </xf>
    <xf numFmtId="0" fontId="17" fillId="0" borderId="0" xfId="0" applyFont="1" applyFill="1" applyBorder="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5" fillId="0" borderId="2"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Border="1" applyAlignment="1">
      <alignment vertical="center" wrapText="1"/>
    </xf>
    <xf numFmtId="0" fontId="4" fillId="0" borderId="0" xfId="0" applyFont="1" applyFill="1" applyBorder="1" applyAlignment="1" applyProtection="1">
      <alignment horizontal="center" vertical="center"/>
      <protection hidden="1"/>
    </xf>
    <xf numFmtId="0" fontId="4" fillId="12" borderId="0" xfId="0" applyFont="1" applyFill="1" applyBorder="1" applyAlignment="1" applyProtection="1">
      <alignment vertical="center" wrapText="1"/>
      <protection hidden="1"/>
    </xf>
    <xf numFmtId="0" fontId="22" fillId="12" borderId="0" xfId="0" applyFont="1" applyFill="1" applyBorder="1" applyAlignment="1" applyProtection="1">
      <alignment vertical="center"/>
      <protection hidden="1"/>
    </xf>
    <xf numFmtId="0" fontId="22" fillId="12" borderId="0" xfId="0" applyFont="1" applyFill="1" applyBorder="1" applyAlignment="1" applyProtection="1">
      <alignment vertical="center" wrapText="1"/>
      <protection hidden="1"/>
    </xf>
    <xf numFmtId="0" fontId="5" fillId="0" borderId="0" xfId="0" applyFont="1"/>
    <xf numFmtId="0" fontId="4" fillId="0" borderId="0" xfId="0" applyFont="1" applyFill="1" applyBorder="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Fill="1" applyBorder="1" applyAlignment="1" applyProtection="1">
      <alignment horizontal="left" vertical="center"/>
      <protection hidden="1"/>
    </xf>
    <xf numFmtId="0" fontId="0" fillId="12" borderId="0" xfId="0" applyFill="1" applyBorder="1" applyAlignment="1" applyProtection="1">
      <alignment vertical="center"/>
      <protection hidden="1"/>
    </xf>
    <xf numFmtId="0" fontId="24" fillId="0" borderId="0" xfId="0" applyFont="1" applyFill="1" applyProtection="1">
      <protection hidden="1"/>
    </xf>
    <xf numFmtId="0" fontId="27" fillId="0" borderId="0" xfId="0" applyFont="1" applyAlignment="1">
      <alignment horizontal="left" vertical="center" wrapText="1"/>
    </xf>
    <xf numFmtId="0" fontId="27" fillId="0" borderId="0" xfId="0" applyFont="1" applyAlignment="1">
      <alignment horizontal="left" vertical="center"/>
    </xf>
    <xf numFmtId="49" fontId="1" fillId="11" borderId="0" xfId="19" applyNumberFormat="1" applyFont="1" applyFill="1" applyAlignment="1" applyProtection="1">
      <alignment vertical="center"/>
      <protection locked="0"/>
    </xf>
    <xf numFmtId="0" fontId="16"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Fill="1" applyBorder="1" applyAlignment="1" applyProtection="1">
      <alignment vertical="top"/>
      <protection hidden="1"/>
    </xf>
    <xf numFmtId="0" fontId="4" fillId="0" borderId="0" xfId="0" applyFont="1" applyFill="1" applyBorder="1" applyAlignment="1" applyProtection="1">
      <alignment vertical="top" wrapText="1"/>
      <protection hidden="1"/>
    </xf>
    <xf numFmtId="0" fontId="4" fillId="0" borderId="0" xfId="0" applyFont="1" applyBorder="1" applyAlignment="1">
      <alignment vertical="top" wrapText="1"/>
    </xf>
    <xf numFmtId="0" fontId="0" fillId="14" borderId="0" xfId="0" applyFill="1" applyBorder="1" applyAlignment="1" applyProtection="1">
      <alignment vertical="center"/>
      <protection hidden="1"/>
    </xf>
    <xf numFmtId="0" fontId="31" fillId="14" borderId="0" xfId="0" applyFont="1" applyFill="1" applyBorder="1" applyAlignment="1" applyProtection="1">
      <alignment vertical="center"/>
      <protection hidden="1"/>
    </xf>
    <xf numFmtId="0" fontId="5" fillId="0" borderId="0" xfId="21"/>
    <xf numFmtId="0" fontId="5" fillId="0" borderId="0" xfId="21" applyAlignment="1">
      <alignment horizontal="center"/>
    </xf>
    <xf numFmtId="0" fontId="5" fillId="0" borderId="0" xfId="21" applyFont="1"/>
    <xf numFmtId="0" fontId="5" fillId="0" borderId="0" xfId="21" applyAlignment="1" applyProtection="1">
      <alignment horizontal="center"/>
      <protection locked="0" hidden="1"/>
    </xf>
    <xf numFmtId="0" fontId="5" fillId="0" borderId="0" xfId="21" applyProtection="1">
      <protection locked="0" hidden="1"/>
    </xf>
    <xf numFmtId="0" fontId="21" fillId="0" borderId="0" xfId="21" applyFont="1"/>
    <xf numFmtId="0" fontId="5" fillId="0" borderId="0" xfId="21" applyFill="1" applyAlignment="1">
      <alignment horizontal="center"/>
    </xf>
    <xf numFmtId="0" fontId="5" fillId="0" borderId="0" xfId="21" applyFill="1"/>
    <xf numFmtId="0" fontId="5" fillId="0" borderId="0" xfId="21" applyFont="1" applyFill="1"/>
    <xf numFmtId="0" fontId="5" fillId="0" borderId="0" xfId="21" applyFont="1" applyAlignment="1">
      <alignment horizontal="center"/>
    </xf>
    <xf numFmtId="0" fontId="8" fillId="12" borderId="0" xfId="0" applyFont="1" applyFill="1" applyBorder="1" applyAlignment="1" applyProtection="1">
      <alignment vertical="center" wrapText="1"/>
      <protection hidden="1"/>
    </xf>
    <xf numFmtId="0" fontId="8" fillId="12" borderId="0" xfId="0" applyFont="1" applyFill="1" applyBorder="1" applyAlignment="1" applyProtection="1">
      <alignment wrapText="1"/>
      <protection hidden="1"/>
    </xf>
    <xf numFmtId="0" fontId="21" fillId="12" borderId="0" xfId="0" applyFont="1" applyFill="1" applyBorder="1" applyAlignment="1" applyProtection="1">
      <alignment vertical="center"/>
      <protection hidden="1"/>
    </xf>
    <xf numFmtId="0" fontId="5" fillId="12" borderId="0" xfId="21" applyFill="1" applyBorder="1" applyProtection="1">
      <protection hidden="1"/>
    </xf>
    <xf numFmtId="0" fontId="27" fillId="12" borderId="0" xfId="21" applyFont="1" applyFill="1" applyBorder="1" applyProtection="1">
      <protection hidden="1"/>
    </xf>
    <xf numFmtId="0" fontId="6" fillId="12" borderId="0" xfId="21" applyFont="1" applyFill="1" applyBorder="1" applyProtection="1">
      <protection hidden="1"/>
    </xf>
    <xf numFmtId="0" fontId="5" fillId="14" borderId="0" xfId="21" applyFill="1" applyBorder="1" applyProtection="1">
      <protection hidden="1"/>
    </xf>
    <xf numFmtId="0" fontId="0" fillId="14" borderId="0" xfId="0" applyFill="1" applyBorder="1" applyProtection="1">
      <protection hidden="1"/>
    </xf>
    <xf numFmtId="0" fontId="4" fillId="12" borderId="0" xfId="21" applyFont="1" applyFill="1" applyBorder="1" applyAlignment="1" applyProtection="1">
      <alignment vertical="center" wrapText="1"/>
      <protection hidden="1"/>
    </xf>
    <xf numFmtId="0" fontId="5" fillId="12" borderId="0" xfId="21" applyFont="1" applyFill="1" applyBorder="1" applyAlignment="1" applyProtection="1">
      <alignment vertical="center"/>
      <protection hidden="1"/>
    </xf>
    <xf numFmtId="0" fontId="1" fillId="12" borderId="0" xfId="19" applyFill="1" applyBorder="1" applyAlignment="1" applyProtection="1">
      <protection hidden="1"/>
    </xf>
    <xf numFmtId="0" fontId="11" fillId="12" borderId="0" xfId="21" applyFont="1" applyFill="1" applyBorder="1" applyAlignment="1" applyProtection="1">
      <alignment vertical="center"/>
      <protection hidden="1"/>
    </xf>
    <xf numFmtId="0" fontId="8" fillId="12" borderId="0" xfId="21" applyFont="1" applyFill="1" applyBorder="1" applyAlignment="1" applyProtection="1">
      <alignment vertical="center" wrapText="1"/>
      <protection hidden="1"/>
    </xf>
    <xf numFmtId="0" fontId="8" fillId="12" borderId="0" xfId="21" applyFont="1" applyFill="1" applyBorder="1" applyProtection="1">
      <protection hidden="1"/>
    </xf>
    <xf numFmtId="0" fontId="9" fillId="0" borderId="0" xfId="0" applyFont="1" applyFill="1" applyBorder="1" applyAlignment="1" applyProtection="1">
      <alignment vertical="center"/>
      <protection hidden="1"/>
    </xf>
    <xf numFmtId="0" fontId="32" fillId="0" borderId="0" xfId="0" applyFont="1" applyFill="1" applyBorder="1" applyAlignment="1" applyProtection="1">
      <alignment horizontal="center" vertical="center"/>
      <protection hidden="1"/>
    </xf>
    <xf numFmtId="0" fontId="33" fillId="0" borderId="0" xfId="0" applyFont="1" applyFill="1" applyBorder="1" applyAlignment="1" applyProtection="1">
      <alignment horizontal="center" vertical="center"/>
      <protection hidden="1"/>
    </xf>
    <xf numFmtId="0" fontId="33" fillId="0" borderId="0" xfId="0" applyFont="1" applyFill="1" applyBorder="1" applyProtection="1">
      <protection hidden="1"/>
    </xf>
    <xf numFmtId="0" fontId="33"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7" fillId="14" borderId="0" xfId="0" applyFont="1" applyFill="1" applyBorder="1" applyProtection="1">
      <protection hidden="1"/>
    </xf>
    <xf numFmtId="0" fontId="18" fillId="0" borderId="0" xfId="21" applyFont="1" applyFill="1" applyBorder="1" applyAlignment="1" applyProtection="1">
      <alignment horizontal="center" vertical="center"/>
      <protection hidden="1"/>
    </xf>
    <xf numFmtId="0" fontId="4" fillId="0" borderId="0" xfId="0" applyFont="1" applyFill="1" applyBorder="1" applyAlignment="1">
      <alignment vertical="center" wrapText="1"/>
    </xf>
    <xf numFmtId="0" fontId="16" fillId="12" borderId="0" xfId="0" applyFont="1" applyFill="1" applyBorder="1" applyAlignment="1" applyProtection="1">
      <alignment wrapText="1"/>
      <protection hidden="1"/>
    </xf>
    <xf numFmtId="49" fontId="7" fillId="11" borderId="0" xfId="0" applyNumberFormat="1" applyFont="1" applyFill="1" applyBorder="1" applyAlignment="1" applyProtection="1">
      <alignment vertical="center"/>
      <protection locked="0"/>
    </xf>
    <xf numFmtId="49" fontId="4" fillId="15" borderId="0" xfId="0" applyNumberFormat="1" applyFont="1" applyFill="1" applyBorder="1" applyAlignment="1" applyProtection="1">
      <alignment vertical="center"/>
      <protection locked="0"/>
    </xf>
    <xf numFmtId="49" fontId="4" fillId="11" borderId="0" xfId="0" applyNumberFormat="1" applyFont="1" applyFill="1" applyBorder="1" applyAlignment="1" applyProtection="1">
      <alignment vertical="center"/>
      <protection locked="0"/>
    </xf>
    <xf numFmtId="0" fontId="0" fillId="15" borderId="0" xfId="0" applyFill="1" applyBorder="1" applyAlignment="1" applyProtection="1">
      <alignment vertical="center"/>
      <protection locked="0"/>
    </xf>
    <xf numFmtId="0" fontId="16" fillId="0" borderId="0" xfId="21" applyFont="1"/>
    <xf numFmtId="0" fontId="16" fillId="0" borderId="0" xfId="21" applyFont="1" applyProtection="1">
      <protection locked="0"/>
    </xf>
    <xf numFmtId="0" fontId="16" fillId="0" borderId="0" xfId="21" applyFont="1" applyAlignment="1" applyProtection="1">
      <alignment horizontal="left"/>
      <protection hidden="1"/>
    </xf>
    <xf numFmtId="0" fontId="16" fillId="0" borderId="1" xfId="21" applyFont="1" applyBorder="1" applyAlignment="1">
      <alignment horizontal="justify" vertical="top" wrapText="1"/>
    </xf>
    <xf numFmtId="0" fontId="16" fillId="0" borderId="0" xfId="21" applyFont="1" applyAlignment="1">
      <alignment horizontal="justify" vertical="top" wrapText="1"/>
    </xf>
    <xf numFmtId="0" fontId="16" fillId="0" borderId="3" xfId="21" applyFont="1" applyBorder="1" applyAlignment="1">
      <alignment horizontal="justify" vertical="top" wrapText="1"/>
    </xf>
    <xf numFmtId="0" fontId="16" fillId="0" borderId="3" xfId="21" applyFont="1" applyBorder="1" applyAlignment="1">
      <alignment wrapText="1"/>
    </xf>
    <xf numFmtId="0" fontId="16" fillId="0" borderId="0" xfId="21" applyFont="1" applyBorder="1" applyAlignment="1">
      <alignment horizontal="justify" vertical="top" wrapText="1"/>
    </xf>
    <xf numFmtId="0" fontId="16" fillId="0" borderId="0" xfId="21" applyFont="1" applyBorder="1" applyAlignment="1">
      <alignment wrapText="1"/>
    </xf>
    <xf numFmtId="0" fontId="5" fillId="0" borderId="0" xfId="21" applyProtection="1"/>
    <xf numFmtId="2" fontId="22" fillId="13" borderId="4" xfId="21" applyNumberFormat="1" applyFont="1" applyFill="1" applyBorder="1" applyAlignment="1" applyProtection="1">
      <alignment horizontal="center" vertical="top" wrapText="1"/>
    </xf>
    <xf numFmtId="0" fontId="4" fillId="13" borderId="4" xfId="21" applyFont="1" applyFill="1" applyBorder="1" applyAlignment="1" applyProtection="1">
      <alignment horizontal="center" vertical="top" wrapText="1"/>
    </xf>
    <xf numFmtId="0" fontId="5" fillId="12" borderId="4" xfId="21" applyFont="1" applyFill="1" applyBorder="1" applyAlignment="1" applyProtection="1">
      <alignment horizontal="left" vertical="top" wrapText="1"/>
    </xf>
    <xf numFmtId="0" fontId="21" fillId="0" borderId="0" xfId="21" applyFont="1" applyProtection="1"/>
    <xf numFmtId="0" fontId="5" fillId="13" borderId="0" xfId="21" applyFill="1" applyBorder="1"/>
    <xf numFmtId="0" fontId="4" fillId="13" borderId="0" xfId="21" applyFont="1" applyFill="1" applyProtection="1"/>
    <xf numFmtId="0" fontId="4" fillId="13" borderId="0" xfId="21" applyFont="1" applyFill="1" applyBorder="1" applyProtection="1"/>
    <xf numFmtId="0" fontId="4" fillId="13" borderId="4" xfId="21" applyFont="1" applyFill="1" applyBorder="1" applyAlignment="1" applyProtection="1">
      <alignment horizontal="left" vertical="top" wrapText="1"/>
    </xf>
    <xf numFmtId="0" fontId="4" fillId="13" borderId="0" xfId="21" applyFont="1" applyFill="1" applyAlignment="1" applyProtection="1">
      <alignment vertical="center"/>
    </xf>
    <xf numFmtId="0" fontId="15" fillId="13" borderId="0" xfId="19" applyFont="1" applyFill="1" applyAlignment="1" applyProtection="1">
      <alignment horizontal="justify" vertical="center"/>
    </xf>
    <xf numFmtId="0" fontId="4" fillId="0" borderId="0" xfId="21" applyFont="1"/>
    <xf numFmtId="0" fontId="8" fillId="0" borderId="0" xfId="21" applyFont="1"/>
    <xf numFmtId="0" fontId="8" fillId="16" borderId="0" xfId="21" applyFont="1" applyFill="1"/>
    <xf numFmtId="0" fontId="5" fillId="0" borderId="0" xfId="21" applyAlignment="1" applyProtection="1">
      <alignment vertical="center"/>
    </xf>
    <xf numFmtId="0" fontId="31" fillId="0" borderId="0" xfId="0" applyFont="1" applyFill="1" applyBorder="1" applyAlignment="1" applyProtection="1">
      <alignment vertical="center"/>
      <protection hidden="1"/>
    </xf>
    <xf numFmtId="0" fontId="23" fillId="13" borderId="0" xfId="0" applyFont="1" applyFill="1" applyBorder="1" applyAlignment="1" applyProtection="1">
      <alignment vertical="center"/>
      <protection locked="0" hidden="1"/>
    </xf>
    <xf numFmtId="14" fontId="14" fillId="0" borderId="0" xfId="0" applyNumberFormat="1" applyFont="1" applyFill="1" applyBorder="1" applyAlignment="1" applyProtection="1">
      <alignment horizontal="left"/>
      <protection hidden="1"/>
    </xf>
    <xf numFmtId="0" fontId="5" fillId="0" borderId="5" xfId="21" applyFont="1" applyBorder="1" applyAlignment="1" applyProtection="1">
      <alignment horizontal="left" wrapText="1"/>
    </xf>
    <xf numFmtId="0" fontId="5" fillId="0" borderId="5" xfId="21" applyFont="1" applyBorder="1" applyAlignment="1" applyProtection="1">
      <alignment horizontal="left"/>
    </xf>
    <xf numFmtId="0" fontId="8" fillId="16" borderId="0" xfId="21" applyFont="1" applyFill="1" applyAlignment="1" applyProtection="1">
      <alignment horizontal="left" wrapText="1"/>
    </xf>
    <xf numFmtId="0" fontId="8" fillId="16" borderId="0" xfId="21" applyFont="1" applyFill="1" applyAlignment="1" applyProtection="1">
      <alignment horizontal="left"/>
    </xf>
    <xf numFmtId="0" fontId="5" fillId="0" borderId="0" xfId="21" applyFont="1" applyFill="1" applyAlignment="1" applyProtection="1">
      <alignment horizontal="left" wrapText="1"/>
    </xf>
    <xf numFmtId="0" fontId="5" fillId="0" borderId="0" xfId="21" applyFont="1" applyAlignment="1" applyProtection="1">
      <alignment horizontal="left" wrapText="1"/>
    </xf>
    <xf numFmtId="0" fontId="5" fillId="0" borderId="0" xfId="21" applyFont="1" applyAlignment="1" applyProtection="1">
      <alignment horizontal="left"/>
    </xf>
    <xf numFmtId="0" fontId="5" fillId="0" borderId="0" xfId="21" applyFont="1" applyFill="1" applyAlignment="1" applyProtection="1">
      <alignment horizontal="left"/>
    </xf>
    <xf numFmtId="0" fontId="9" fillId="0" borderId="0" xfId="21" applyFont="1" applyAlignment="1" applyProtection="1">
      <alignment horizontal="left" wrapText="1"/>
    </xf>
    <xf numFmtId="0" fontId="4" fillId="13" borderId="0" xfId="21" applyFont="1" applyFill="1" applyAlignment="1" applyProtection="1">
      <alignment horizontal="left" wrapText="1"/>
    </xf>
    <xf numFmtId="0" fontId="4" fillId="13" borderId="0" xfId="21" applyFont="1" applyFill="1" applyAlignment="1" applyProtection="1">
      <alignment horizontal="left"/>
    </xf>
    <xf numFmtId="0" fontId="8" fillId="13" borderId="5" xfId="21" applyFont="1" applyFill="1" applyBorder="1" applyAlignment="1" applyProtection="1">
      <alignment horizontal="left" vertical="center" wrapText="1"/>
    </xf>
    <xf numFmtId="0" fontId="4" fillId="13" borderId="5" xfId="21" applyFont="1" applyFill="1" applyBorder="1" applyAlignment="1" applyProtection="1">
      <alignment horizontal="left" vertical="center"/>
    </xf>
    <xf numFmtId="0" fontId="4" fillId="13" borderId="0" xfId="21" applyFont="1" applyFill="1" applyBorder="1" applyAlignment="1" applyProtection="1">
      <alignment horizontal="left" vertical="center"/>
    </xf>
    <xf numFmtId="0" fontId="4" fillId="0" borderId="0" xfId="21" applyFont="1" applyFill="1" applyAlignment="1" applyProtection="1">
      <alignment horizontal="left" wrapText="1"/>
    </xf>
    <xf numFmtId="0" fontId="4" fillId="0" borderId="0" xfId="21" applyFont="1" applyFill="1" applyAlignment="1" applyProtection="1">
      <alignment horizontal="left" vertical="center" wrapText="1"/>
    </xf>
    <xf numFmtId="0" fontId="8" fillId="13" borderId="0" xfId="21" applyFont="1" applyFill="1" applyAlignment="1" applyProtection="1">
      <alignment horizontal="left" vertical="center" wrapText="1"/>
    </xf>
    <xf numFmtId="0" fontId="4" fillId="13" borderId="0" xfId="21" applyFont="1" applyFill="1" applyAlignment="1" applyProtection="1">
      <alignment horizontal="left" vertical="center"/>
    </xf>
    <xf numFmtId="0" fontId="4" fillId="0" borderId="0" xfId="21" applyFont="1" applyFill="1" applyAlignment="1" applyProtection="1">
      <alignment horizontal="left" vertical="center"/>
    </xf>
    <xf numFmtId="0" fontId="4" fillId="13" borderId="0" xfId="21" applyFont="1" applyFill="1" applyAlignment="1" applyProtection="1">
      <alignment horizontal="left" vertical="center" wrapText="1"/>
    </xf>
    <xf numFmtId="0" fontId="14" fillId="13" borderId="0" xfId="21" applyFont="1" applyFill="1" applyAlignment="1" applyProtection="1">
      <alignment horizontal="left" vertical="center" wrapText="1"/>
    </xf>
    <xf numFmtId="0" fontId="4" fillId="0" borderId="0" xfId="21" applyFont="1" applyAlignment="1">
      <alignment horizontal="left"/>
    </xf>
    <xf numFmtId="0" fontId="4" fillId="0" borderId="0" xfId="21" applyFont="1" applyAlignment="1">
      <alignment horizontal="left" wrapText="1"/>
    </xf>
    <xf numFmtId="0" fontId="5" fillId="0" borderId="0" xfId="21" applyFont="1" applyAlignment="1" applyProtection="1">
      <alignment vertical="center" wrapText="1"/>
    </xf>
    <xf numFmtId="0" fontId="5" fillId="0" borderId="0" xfId="21" applyFont="1" applyAlignment="1" applyProtection="1">
      <alignment vertical="center"/>
    </xf>
    <xf numFmtId="0" fontId="5" fillId="13" borderId="0" xfId="21" applyFont="1" applyFill="1" applyBorder="1" applyAlignment="1">
      <alignment horizontal="left" wrapText="1"/>
    </xf>
    <xf numFmtId="0" fontId="5" fillId="13" borderId="0" xfId="21" applyFill="1" applyBorder="1" applyAlignment="1">
      <alignment horizontal="left" wrapText="1"/>
    </xf>
    <xf numFmtId="0" fontId="9" fillId="0" borderId="0" xfId="21" applyFont="1" applyAlignment="1">
      <alignment horizontal="left"/>
    </xf>
    <xf numFmtId="0" fontId="0" fillId="0" borderId="0" xfId="0" applyAlignment="1">
      <alignment horizontal="left" vertical="center"/>
    </xf>
    <xf numFmtId="0" fontId="5" fillId="12" borderId="0" xfId="21" applyFill="1" applyBorder="1" applyAlignment="1" applyProtection="1">
      <alignment horizontal="left" vertical="center"/>
      <protection locked="0"/>
    </xf>
    <xf numFmtId="0" fontId="18" fillId="14" borderId="0" xfId="0" applyFont="1" applyFill="1" applyBorder="1" applyAlignment="1" applyProtection="1">
      <alignment horizontal="left"/>
      <protection hidden="1"/>
    </xf>
    <xf numFmtId="0" fontId="4" fillId="14"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protection hidden="1"/>
    </xf>
    <xf numFmtId="0" fontId="7" fillId="0" borderId="0" xfId="0" applyFont="1" applyAlignment="1">
      <alignment horizontal="left" vertical="center"/>
    </xf>
    <xf numFmtId="0" fontId="7" fillId="0" borderId="0" xfId="0" applyFont="1" applyFill="1" applyBorder="1" applyAlignment="1" applyProtection="1">
      <alignment horizontal="left" vertical="center" wrapText="1"/>
      <protection hidden="1"/>
    </xf>
    <xf numFmtId="0" fontId="7" fillId="0" borderId="0" xfId="0" applyFont="1" applyAlignment="1">
      <alignment horizontal="left" vertical="center" wrapText="1"/>
    </xf>
    <xf numFmtId="0" fontId="23" fillId="0" borderId="0" xfId="0" applyFont="1" applyFill="1" applyBorder="1" applyAlignment="1" applyProtection="1">
      <alignment horizontal="left" vertical="center" wrapText="1"/>
      <protection hidden="1"/>
    </xf>
    <xf numFmtId="0" fontId="0" fillId="0" borderId="0" xfId="0" applyAlignment="1">
      <alignment horizontal="left" vertical="center" wrapText="1"/>
    </xf>
    <xf numFmtId="0" fontId="22" fillId="0" borderId="0" xfId="0" applyFont="1" applyFill="1" applyBorder="1" applyAlignment="1" applyProtection="1">
      <alignment horizontal="left" vertical="center" wrapText="1"/>
      <protection hidden="1"/>
    </xf>
    <xf numFmtId="0" fontId="5" fillId="12" borderId="0" xfId="21" applyFill="1" applyBorder="1" applyAlignment="1" applyProtection="1">
      <alignment horizontal="left"/>
      <protection locked="0"/>
    </xf>
    <xf numFmtId="0" fontId="18" fillId="14" borderId="0" xfId="0" applyFont="1" applyFill="1" applyBorder="1" applyAlignment="1" applyProtection="1">
      <alignment horizontal="left" vertical="center"/>
      <protection hidden="1"/>
    </xf>
    <xf numFmtId="0" fontId="0" fillId="14" borderId="0" xfId="0" applyFill="1" applyAlignment="1">
      <alignment horizontal="left" vertical="center"/>
    </xf>
    <xf numFmtId="0" fontId="5" fillId="14" borderId="0" xfId="0" applyFont="1" applyFill="1" applyBorder="1" applyAlignment="1" applyProtection="1">
      <alignment horizontal="left" vertical="center" wrapText="1"/>
      <protection locked="0"/>
    </xf>
    <xf numFmtId="0" fontId="0" fillId="14" borderId="0" xfId="0" applyFill="1" applyBorder="1" applyAlignment="1" applyProtection="1">
      <alignment horizontal="left"/>
      <protection hidden="1"/>
    </xf>
    <xf numFmtId="0" fontId="0" fillId="14" borderId="0" xfId="0" applyFill="1" applyBorder="1" applyAlignment="1" applyProtection="1">
      <alignment horizontal="left" vertical="center" wrapText="1"/>
      <protection locked="0"/>
    </xf>
    <xf numFmtId="0" fontId="0" fillId="14" borderId="0" xfId="0" applyFill="1" applyBorder="1" applyAlignment="1" applyProtection="1">
      <alignment horizontal="left" vertical="center"/>
      <protection locked="0"/>
    </xf>
    <xf numFmtId="0" fontId="0" fillId="14" borderId="0" xfId="0" applyNumberFormat="1" applyFill="1" applyBorder="1" applyAlignment="1" applyProtection="1">
      <alignment horizontal="left" vertical="center" wrapText="1"/>
      <protection locked="0"/>
    </xf>
    <xf numFmtId="0" fontId="4" fillId="0" borderId="0" xfId="0" applyFont="1" applyBorder="1" applyAlignment="1">
      <alignment horizontal="center" vertical="top" wrapText="1"/>
    </xf>
    <xf numFmtId="0" fontId="0" fillId="14" borderId="0" xfId="0" applyFill="1" applyBorder="1" applyAlignment="1" applyProtection="1">
      <alignment horizontal="left" vertical="center" wrapText="1"/>
      <protection hidden="1"/>
    </xf>
    <xf numFmtId="0" fontId="4" fillId="11" borderId="0" xfId="0" applyFont="1" applyFill="1" applyAlignment="1" applyProtection="1">
      <alignment horizontal="left"/>
      <protection locked="0"/>
    </xf>
    <xf numFmtId="0" fontId="22" fillId="0" borderId="0" xfId="0" applyFont="1" applyAlignment="1" applyProtection="1">
      <alignment vertical="center"/>
      <protection hidden="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5" fillId="17" borderId="0" xfId="0" applyFont="1" applyFill="1" applyAlignment="1">
      <alignment vertical="center"/>
    </xf>
    <xf numFmtId="0" fontId="5" fillId="0" borderId="0" xfId="0" applyFont="1" applyAlignment="1">
      <alignment vertical="center"/>
    </xf>
    <xf numFmtId="0" fontId="5" fillId="18" borderId="0" xfId="0" applyFont="1" applyFill="1" applyAlignment="1">
      <alignment horizontal="left" vertical="center" wrapText="1"/>
    </xf>
    <xf numFmtId="0" fontId="5" fillId="18" borderId="0" xfId="0" applyFont="1" applyFill="1" applyAlignment="1">
      <alignment horizontal="left" vertical="center"/>
    </xf>
    <xf numFmtId="0" fontId="5" fillId="18" borderId="0" xfId="0" applyFont="1" applyFill="1" applyAlignment="1">
      <alignment horizontal="left" vertical="center"/>
    </xf>
  </cellXfs>
  <cellStyles count="23">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Standard" xfId="0" builtinId="0"/>
    <cellStyle name="Standard 2" xfId="21" xr:uid="{00000000-0005-0000-0000-000015000000}"/>
    <cellStyle name="Standard 3" xfId="22" xr:uid="{00000000-0005-0000-0000-000016000000}"/>
  </cellStyles>
  <dxfs count="40">
    <dxf>
      <font>
        <condense val="0"/>
        <extend val="0"/>
        <color indexed="9"/>
      </font>
    </dxf>
    <dxf>
      <fill>
        <patternFill>
          <bgColor rgb="FFFFFFCC"/>
        </patternFill>
      </fill>
    </dxf>
    <dxf>
      <fill>
        <patternFill>
          <bgColor rgb="FFFFFFCC"/>
        </patternFill>
      </fill>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0" fmlaLink="Wasser!$B$1" fmlaRange="Wasser!$B$3:$B$20" sel="18" val="0"/>
</file>

<file path=xl/ctrlProps/ctrlProp10.xml><?xml version="1.0" encoding="utf-8"?>
<formControlPr xmlns="http://schemas.microsoft.com/office/spreadsheetml/2009/9/main" objectType="Drop" dropLines="15" dropStyle="combo" dx="20" fmlaLink="Eigehalt!$B$11" fmlaRange="Eigehalt!$B$12:$B$16" sel="5" val="0"/>
</file>

<file path=xl/ctrlProps/ctrlProp11.xml><?xml version="1.0" encoding="utf-8"?>
<formControlPr xmlns="http://schemas.microsoft.com/office/spreadsheetml/2009/9/main" objectType="Drop" dropLines="15" dropStyle="combo" dx="20" fmlaLink="Teilnehmerdaten!$D$4" fmlaRange="Teilnehmerdaten!$G$5:$G$6" sel="2" val="0"/>
</file>

<file path=xl/ctrlProps/ctrlProp12.xml><?xml version="1.0" encoding="utf-8"?>
<formControlPr xmlns="http://schemas.microsoft.com/office/spreadsheetml/2009/9/main" objectType="Drop" dropLines="15" dropStyle="combo" dx="20" fmlaLink="Ballaststoffe!$B$1" fmlaRange="Ballaststoffe!$B$3:$B$9" sel="7" val="0"/>
</file>

<file path=xl/ctrlProps/ctrlProp13.xml><?xml version="1.0" encoding="utf-8"?>
<formControlPr xmlns="http://schemas.microsoft.com/office/spreadsheetml/2009/9/main" objectType="Drop" dropLines="12" dropStyle="combo" dx="20" fmlaLink="Elemente!$B$2" fmlaRange="Elemente!$B$3:$B$10" sel="8" val="0"/>
</file>

<file path=xl/ctrlProps/ctrlProp14.xml><?xml version="1.0" encoding="utf-8"?>
<formControlPr xmlns="http://schemas.microsoft.com/office/spreadsheetml/2009/9/main" objectType="Drop" dropLines="20" dropStyle="combo" dx="20" fmlaLink="Elemente!$B$13" fmlaRange="Elemente!$B$14:$B$21" sel="8" val="0"/>
</file>

<file path=xl/ctrlProps/ctrlProp15.xml><?xml version="1.0" encoding="utf-8"?>
<formControlPr xmlns="http://schemas.microsoft.com/office/spreadsheetml/2009/9/main" objectType="Drop" dropStyle="combo" dx="20" fmlaLink="Elemente!$B$24" fmlaRange="Elemente!$B$25:$B$30" sel="6" val="0"/>
</file>

<file path=xl/ctrlProps/ctrlProp16.xml><?xml version="1.0" encoding="utf-8"?>
<formControlPr xmlns="http://schemas.microsoft.com/office/spreadsheetml/2009/9/main" objectType="Drop" dropStyle="combo" dx="20" fmlaLink="Elemente!$C$24" fmlaRange="Elemente!$B$25:$B$30" sel="6" val="0"/>
</file>

<file path=xl/ctrlProps/ctrlProp17.xml><?xml version="1.0" encoding="utf-8"?>
<formControlPr xmlns="http://schemas.microsoft.com/office/spreadsheetml/2009/9/main" objectType="Drop" dropStyle="combo" dx="20" fmlaLink="Elemente!$B$33" fmlaRange="Elemente!$B$34:$B$37" sel="4" val="0"/>
</file>

<file path=xl/ctrlProps/ctrlProp18.xml><?xml version="1.0" encoding="utf-8"?>
<formControlPr xmlns="http://schemas.microsoft.com/office/spreadsheetml/2009/9/main" objectType="Drop" dropLines="30" dropStyle="combo" dx="20" fmlaLink="Elemente!$B$40" fmlaRange="Elemente!$B$41:$B$51" sel="11" val="0"/>
</file>

<file path=xl/ctrlProps/ctrlProp19.xml><?xml version="1.0" encoding="utf-8"?>
<formControlPr xmlns="http://schemas.microsoft.com/office/spreadsheetml/2009/9/main" objectType="Drop" dropLines="50" dropStyle="combo" dx="20" fmlaLink="Elemente!$B$54" fmlaRange="Elemente!$B$55:$B$72" sel="18" val="0"/>
</file>

<file path=xl/ctrlProps/ctrlProp2.xml><?xml version="1.0" encoding="utf-8"?>
<formControlPr xmlns="http://schemas.microsoft.com/office/spreadsheetml/2009/9/main" objectType="Drop" dropLines="50" dropStyle="combo" dx="20" fmlaLink="Rohprotein!$B$1" fmlaRange="Rohprotein!$B$3:$B$22" sel="20" val="0"/>
</file>

<file path=xl/ctrlProps/ctrlProp20.xml><?xml version="1.0" encoding="utf-8"?>
<formControlPr xmlns="http://schemas.microsoft.com/office/spreadsheetml/2009/9/main" objectType="Drop" dropLines="50" dropStyle="combo" dx="20" fmlaLink="Fett_gesaettigt!$D$1" fmlaRange="Fett_gesaettigt!$B$3:$B$15" sel="13" val="0"/>
</file>

<file path=xl/ctrlProps/ctrlProp3.xml><?xml version="1.0" encoding="utf-8"?>
<formControlPr xmlns="http://schemas.microsoft.com/office/spreadsheetml/2009/9/main" objectType="Drop" dropLines="50" dropStyle="combo" dx="20" fmlaLink="Fett!$B$1" fmlaRange="Fett!$B$3:$B$26" sel="24" val="0"/>
</file>

<file path=xl/ctrlProps/ctrlProp4.xml><?xml version="1.0" encoding="utf-8"?>
<formControlPr xmlns="http://schemas.microsoft.com/office/spreadsheetml/2009/9/main" objectType="Drop" dropLines="50" dropStyle="combo" dx="20" fmlaLink="Asche!$B$1" fmlaRange="Asche!$B$3:$B$18" sel="16" val="0"/>
</file>

<file path=xl/ctrlProps/ctrlProp5.xml><?xml version="1.0" encoding="utf-8"?>
<formControlPr xmlns="http://schemas.microsoft.com/office/spreadsheetml/2009/9/main" objectType="Drop" dropLines="25" dropStyle="combo" dx="20" fmlaLink="Kochsalz!$B$1" fmlaRange="Kochsalz!$B$3:$B$22" sel="20" val="0"/>
</file>

<file path=xl/ctrlProps/ctrlProp6.xml><?xml version="1.0" encoding="utf-8"?>
<formControlPr xmlns="http://schemas.microsoft.com/office/spreadsheetml/2009/9/main" objectType="Drop" dropLines="25" dropStyle="combo" dx="20" fmlaLink="Cholesterin!$B$1" fmlaRange="Cholesterin!$B$3:$B$22" sel="20" val="0"/>
</file>

<file path=xl/ctrlProps/ctrlProp7.xml><?xml version="1.0" encoding="utf-8"?>
<formControlPr xmlns="http://schemas.microsoft.com/office/spreadsheetml/2009/9/main" objectType="Drop" dropLines="21" dropStyle="combo" dx="20" fmlaLink="Gesamtsterine!$B$1" fmlaRange="Gesamtsterine!$B$3:$B$6" sel="4" val="0"/>
</file>

<file path=xl/ctrlProps/ctrlProp8.xml><?xml version="1.0" encoding="utf-8"?>
<formControlPr xmlns="http://schemas.microsoft.com/office/spreadsheetml/2009/9/main" objectType="Drop" dropLines="15" dropStyle="combo" dx="20" fmlaLink="Eigehalt!$B$1" fmlaRange="Eigehalt!$B$3:$B$5" sel="3" val="0"/>
</file>

<file path=xl/ctrlProps/ctrlProp9.xml><?xml version="1.0" encoding="utf-8"?>
<formControlPr xmlns="http://schemas.microsoft.com/office/spreadsheetml/2009/9/main" objectType="Drop" dropLines="50" dropStyle="combo" dx="20" fmlaLink="Asche!$B$22" fmlaRange="Asche!$B$23:$B$33" sel="1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83820</xdr:rowOff>
    </xdr:from>
    <xdr:to>
      <xdr:col>7</xdr:col>
      <xdr:colOff>38100</xdr:colOff>
      <xdr:row>46</xdr:row>
      <xdr:rowOff>137160</xdr:rowOff>
    </xdr:to>
    <xdr:pic>
      <xdr:nvPicPr>
        <xdr:cNvPr id="29729" name="Picture 1">
          <a:extLst>
            <a:ext uri="{FF2B5EF4-FFF2-40B4-BE49-F238E27FC236}">
              <a16:creationId xmlns:a16="http://schemas.microsoft.com/office/drawing/2014/main" id="{00000000-0008-0000-0100-000021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
          <a:ext cx="5532120"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35</xdr:row>
          <xdr:rowOff>7620</xdr:rowOff>
        </xdr:from>
        <xdr:to>
          <xdr:col>9</xdr:col>
          <xdr:colOff>601980</xdr:colOff>
          <xdr:row>36</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37</xdr:row>
          <xdr:rowOff>22860</xdr:rowOff>
        </xdr:from>
        <xdr:to>
          <xdr:col>9</xdr:col>
          <xdr:colOff>601980</xdr:colOff>
          <xdr:row>38</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7620</xdr:rowOff>
        </xdr:from>
        <xdr:to>
          <xdr:col>9</xdr:col>
          <xdr:colOff>601980</xdr:colOff>
          <xdr:row>40</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7620</xdr:rowOff>
        </xdr:from>
        <xdr:to>
          <xdr:col>9</xdr:col>
          <xdr:colOff>601980</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7620</xdr:rowOff>
        </xdr:from>
        <xdr:to>
          <xdr:col>9</xdr:col>
          <xdr:colOff>601980</xdr:colOff>
          <xdr:row>47</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7620</xdr:rowOff>
        </xdr:from>
        <xdr:to>
          <xdr:col>9</xdr:col>
          <xdr:colOff>601980</xdr:colOff>
          <xdr:row>49</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7620</xdr:rowOff>
        </xdr:from>
        <xdr:to>
          <xdr:col>9</xdr:col>
          <xdr:colOff>601980</xdr:colOff>
          <xdr:row>51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7620</xdr:rowOff>
        </xdr:from>
        <xdr:to>
          <xdr:col>9</xdr:col>
          <xdr:colOff>601980</xdr:colOff>
          <xdr:row>53</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7620</xdr:rowOff>
        </xdr:from>
        <xdr:to>
          <xdr:col>9</xdr:col>
          <xdr:colOff>601980</xdr:colOff>
          <xdr:row>45</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53</xdr:row>
          <xdr:rowOff>7620</xdr:rowOff>
        </xdr:from>
        <xdr:to>
          <xdr:col>9</xdr:col>
          <xdr:colOff>601980</xdr:colOff>
          <xdr:row>54</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30480</xdr:rowOff>
        </xdr:from>
        <xdr:to>
          <xdr:col>10</xdr:col>
          <xdr:colOff>137160</xdr:colOff>
          <xdr:row>16</xdr:row>
          <xdr:rowOff>304800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9</xdr:col>
          <xdr:colOff>601980</xdr:colOff>
          <xdr:row>60</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7620</xdr:rowOff>
        </xdr:from>
        <xdr:to>
          <xdr:col>2</xdr:col>
          <xdr:colOff>266700</xdr:colOff>
          <xdr:row>64</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7620</xdr:rowOff>
        </xdr:from>
        <xdr:to>
          <xdr:col>9</xdr:col>
          <xdr:colOff>601980</xdr:colOff>
          <xdr:row>66</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0</xdr:rowOff>
        </xdr:from>
        <xdr:to>
          <xdr:col>9</xdr:col>
          <xdr:colOff>601980</xdr:colOff>
          <xdr:row>67</xdr:row>
          <xdr:rowOff>220980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68</xdr:row>
          <xdr:rowOff>22860</xdr:rowOff>
        </xdr:from>
        <xdr:to>
          <xdr:col>9</xdr:col>
          <xdr:colOff>601980</xdr:colOff>
          <xdr:row>69</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70</xdr:row>
          <xdr:rowOff>7620</xdr:rowOff>
        </xdr:from>
        <xdr:to>
          <xdr:col>9</xdr:col>
          <xdr:colOff>601980</xdr:colOff>
          <xdr:row>71</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72</xdr:row>
          <xdr:rowOff>0</xdr:rowOff>
        </xdr:from>
        <xdr:to>
          <xdr:col>9</xdr:col>
          <xdr:colOff>601980</xdr:colOff>
          <xdr:row>72</xdr:row>
          <xdr:rowOff>220980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74</xdr:row>
          <xdr:rowOff>7620</xdr:rowOff>
        </xdr:from>
        <xdr:to>
          <xdr:col>9</xdr:col>
          <xdr:colOff>601980</xdr:colOff>
          <xdr:row>75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22860</xdr:rowOff>
        </xdr:from>
        <xdr:to>
          <xdr:col>9</xdr:col>
          <xdr:colOff>601980</xdr:colOff>
          <xdr:row>42</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C13"/>
  <sheetViews>
    <sheetView workbookViewId="0">
      <selection sqref="A1:C1"/>
    </sheetView>
  </sheetViews>
  <sheetFormatPr baseColWidth="10" defaultColWidth="11.44140625" defaultRowHeight="13.8" x14ac:dyDescent="0.25"/>
  <cols>
    <col min="1" max="2" width="27.5546875" style="109" customWidth="1"/>
    <col min="3" max="3" width="30.44140625" style="109" customWidth="1"/>
    <col min="4" max="16384" width="11.44140625" style="109"/>
  </cols>
  <sheetData>
    <row r="1" spans="1:3" ht="30.75" customHeight="1" x14ac:dyDescent="0.3">
      <c r="A1" s="129" t="s">
        <v>58</v>
      </c>
      <c r="B1" s="130"/>
      <c r="C1" s="130"/>
    </row>
    <row r="2" spans="1:3" ht="51.75" customHeight="1" x14ac:dyDescent="0.25">
      <c r="A2" s="132" t="s">
        <v>139</v>
      </c>
      <c r="B2" s="133"/>
      <c r="C2" s="133"/>
    </row>
    <row r="3" spans="1:3" ht="74.25" customHeight="1" x14ac:dyDescent="0.25">
      <c r="A3" s="131" t="s">
        <v>140</v>
      </c>
      <c r="B3" s="131"/>
      <c r="C3" s="131"/>
    </row>
    <row r="4" spans="1:3" ht="80.400000000000006" customHeight="1" x14ac:dyDescent="0.35">
      <c r="A4" s="131" t="s">
        <v>143</v>
      </c>
      <c r="B4" s="134"/>
      <c r="C4" s="134"/>
    </row>
    <row r="5" spans="1:3" ht="30.45" customHeight="1" x14ac:dyDescent="0.3">
      <c r="A5" s="135"/>
      <c r="B5" s="135"/>
      <c r="C5" s="135"/>
    </row>
    <row r="6" spans="1:3" ht="30.45" customHeight="1" x14ac:dyDescent="0.25">
      <c r="A6" s="113" t="s">
        <v>59</v>
      </c>
    </row>
    <row r="7" spans="1:3" ht="54" customHeight="1" x14ac:dyDescent="0.25">
      <c r="A7" s="127" t="s">
        <v>60</v>
      </c>
      <c r="B7" s="128"/>
      <c r="C7" s="128"/>
    </row>
    <row r="9" spans="1:3" x14ac:dyDescent="0.25">
      <c r="A9" s="112" t="s">
        <v>61</v>
      </c>
      <c r="B9" s="112" t="s">
        <v>62</v>
      </c>
    </row>
    <row r="10" spans="1:3" ht="15.6" x14ac:dyDescent="0.25">
      <c r="A10" s="111">
        <v>1379</v>
      </c>
      <c r="B10" s="111">
        <v>1380</v>
      </c>
    </row>
    <row r="11" spans="1:3" ht="15.6" x14ac:dyDescent="0.25">
      <c r="A11" s="111">
        <v>179.34</v>
      </c>
      <c r="B11" s="111">
        <v>179</v>
      </c>
    </row>
    <row r="12" spans="1:3" ht="15.6" x14ac:dyDescent="0.25">
      <c r="A12" s="111">
        <v>80.12</v>
      </c>
      <c r="B12" s="111">
        <v>80.099999999999994</v>
      </c>
    </row>
    <row r="13" spans="1:3" ht="15.6" x14ac:dyDescent="0.25">
      <c r="A13" s="111">
        <v>7.8</v>
      </c>
      <c r="B13" s="110">
        <v>7.8</v>
      </c>
    </row>
  </sheetData>
  <sheetProtection algorithmName="SHA-512" hashValue="Ap2vHJ/NbugE9dDdh+ZWgOPMAn90XVuFp8wKBTHbwbBeWgK9leMC4NnHq2Q0ZojqCFuGPMN10NVKY99VQoUKRw==" saltValue="7ycwJpOXLtgpg0SgySUfZQ==" spinCount="100000"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x14ac:dyDescent="0.3">
      <c r="A1" s="1" t="s">
        <v>17</v>
      </c>
      <c r="H1" s="50">
        <f>COUNTA(A2:G38)</f>
        <v>0</v>
      </c>
    </row>
    <row r="2" spans="1:8" x14ac:dyDescent="0.3">
      <c r="A2" s="177"/>
      <c r="B2" s="177"/>
      <c r="C2" s="177"/>
      <c r="D2" s="177"/>
      <c r="E2" s="177"/>
      <c r="F2" s="177"/>
      <c r="G2" s="177"/>
    </row>
    <row r="3" spans="1:8" x14ac:dyDescent="0.3">
      <c r="A3" s="177"/>
      <c r="B3" s="177"/>
      <c r="C3" s="177"/>
      <c r="D3" s="177"/>
      <c r="E3" s="177"/>
      <c r="F3" s="177"/>
      <c r="G3" s="177"/>
    </row>
    <row r="4" spans="1:8" x14ac:dyDescent="0.3">
      <c r="A4" s="177"/>
      <c r="B4" s="177"/>
      <c r="C4" s="177"/>
      <c r="D4" s="177"/>
      <c r="E4" s="177"/>
      <c r="F4" s="177"/>
      <c r="G4" s="177"/>
    </row>
    <row r="5" spans="1:8" x14ac:dyDescent="0.3">
      <c r="A5" s="177"/>
      <c r="B5" s="177"/>
      <c r="C5" s="177"/>
      <c r="D5" s="177"/>
      <c r="E5" s="177"/>
      <c r="F5" s="177"/>
      <c r="G5" s="177"/>
    </row>
    <row r="6" spans="1:8" x14ac:dyDescent="0.3">
      <c r="A6" s="177"/>
      <c r="B6" s="177"/>
      <c r="C6" s="177"/>
      <c r="D6" s="177"/>
      <c r="E6" s="177"/>
      <c r="F6" s="177"/>
      <c r="G6" s="177"/>
    </row>
    <row r="7" spans="1:8" x14ac:dyDescent="0.3">
      <c r="A7" s="177"/>
      <c r="B7" s="177"/>
      <c r="C7" s="177"/>
      <c r="D7" s="177"/>
      <c r="E7" s="177"/>
      <c r="F7" s="177"/>
      <c r="G7" s="177"/>
    </row>
    <row r="8" spans="1:8" x14ac:dyDescent="0.3">
      <c r="A8" s="177"/>
      <c r="B8" s="177"/>
      <c r="C8" s="177"/>
      <c r="D8" s="177"/>
      <c r="E8" s="177"/>
      <c r="F8" s="177"/>
      <c r="G8" s="177"/>
    </row>
    <row r="9" spans="1:8" x14ac:dyDescent="0.3">
      <c r="A9" s="177"/>
      <c r="B9" s="177"/>
      <c r="C9" s="177"/>
      <c r="D9" s="177"/>
      <c r="E9" s="177"/>
      <c r="F9" s="177"/>
      <c r="G9" s="177"/>
    </row>
    <row r="10" spans="1:8" x14ac:dyDescent="0.3">
      <c r="A10" s="177"/>
      <c r="B10" s="177"/>
      <c r="C10" s="177"/>
      <c r="D10" s="177"/>
      <c r="E10" s="177"/>
      <c r="F10" s="177"/>
      <c r="G10" s="177"/>
    </row>
    <row r="11" spans="1:8" x14ac:dyDescent="0.3">
      <c r="A11" s="177"/>
      <c r="B11" s="177"/>
      <c r="C11" s="177"/>
      <c r="D11" s="177"/>
      <c r="E11" s="177"/>
      <c r="F11" s="177"/>
      <c r="G11" s="177"/>
    </row>
    <row r="12" spans="1:8" x14ac:dyDescent="0.3">
      <c r="A12" s="177"/>
      <c r="B12" s="177"/>
      <c r="C12" s="177"/>
      <c r="D12" s="177"/>
      <c r="E12" s="177"/>
      <c r="F12" s="177"/>
      <c r="G12" s="177"/>
    </row>
    <row r="13" spans="1:8" x14ac:dyDescent="0.3">
      <c r="A13" s="177"/>
      <c r="B13" s="177"/>
      <c r="C13" s="177"/>
      <c r="D13" s="177"/>
      <c r="E13" s="177"/>
      <c r="F13" s="177"/>
      <c r="G13" s="177"/>
    </row>
    <row r="14" spans="1:8" x14ac:dyDescent="0.3">
      <c r="A14" s="177"/>
      <c r="B14" s="177"/>
      <c r="C14" s="177"/>
      <c r="D14" s="177"/>
      <c r="E14" s="177"/>
      <c r="F14" s="177"/>
      <c r="G14" s="177"/>
    </row>
    <row r="15" spans="1:8" x14ac:dyDescent="0.3">
      <c r="A15" s="177"/>
      <c r="B15" s="177"/>
      <c r="C15" s="177"/>
      <c r="D15" s="177"/>
      <c r="E15" s="177"/>
      <c r="F15" s="177"/>
      <c r="G15" s="177"/>
    </row>
    <row r="16" spans="1:8" x14ac:dyDescent="0.3">
      <c r="A16" s="177"/>
      <c r="B16" s="177"/>
      <c r="C16" s="177"/>
      <c r="D16" s="177"/>
      <c r="E16" s="177"/>
      <c r="F16" s="177"/>
      <c r="G16" s="177"/>
    </row>
    <row r="17" spans="1:7" x14ac:dyDescent="0.3">
      <c r="A17" s="177"/>
      <c r="B17" s="177"/>
      <c r="C17" s="177"/>
      <c r="D17" s="177"/>
      <c r="E17" s="177"/>
      <c r="F17" s="177"/>
      <c r="G17" s="177"/>
    </row>
    <row r="18" spans="1:7" x14ac:dyDescent="0.3">
      <c r="A18" s="177"/>
      <c r="B18" s="177"/>
      <c r="C18" s="177"/>
      <c r="D18" s="177"/>
      <c r="E18" s="177"/>
      <c r="F18" s="177"/>
      <c r="G18" s="177"/>
    </row>
    <row r="19" spans="1:7" x14ac:dyDescent="0.3">
      <c r="A19" s="177"/>
      <c r="B19" s="177"/>
      <c r="C19" s="177"/>
      <c r="D19" s="177"/>
      <c r="E19" s="177"/>
      <c r="F19" s="177"/>
      <c r="G19" s="177"/>
    </row>
    <row r="20" spans="1:7" x14ac:dyDescent="0.3">
      <c r="A20" s="177"/>
      <c r="B20" s="177"/>
      <c r="C20" s="177"/>
      <c r="D20" s="177"/>
      <c r="E20" s="177"/>
      <c r="F20" s="177"/>
      <c r="G20" s="177"/>
    </row>
    <row r="21" spans="1:7" x14ac:dyDescent="0.3">
      <c r="A21" s="177"/>
      <c r="B21" s="177"/>
      <c r="C21" s="177"/>
      <c r="D21" s="177"/>
      <c r="E21" s="177"/>
      <c r="F21" s="177"/>
      <c r="G21" s="177"/>
    </row>
    <row r="22" spans="1:7" x14ac:dyDescent="0.3">
      <c r="A22" s="177"/>
      <c r="B22" s="177"/>
      <c r="C22" s="177"/>
      <c r="D22" s="177"/>
      <c r="E22" s="177"/>
      <c r="F22" s="177"/>
      <c r="G22" s="177"/>
    </row>
    <row r="23" spans="1:7" x14ac:dyDescent="0.3">
      <c r="A23" s="177"/>
      <c r="B23" s="177"/>
      <c r="C23" s="177"/>
      <c r="D23" s="177"/>
      <c r="E23" s="177"/>
      <c r="F23" s="177"/>
      <c r="G23" s="177"/>
    </row>
    <row r="24" spans="1:7" x14ac:dyDescent="0.3">
      <c r="A24" s="177"/>
      <c r="B24" s="177"/>
      <c r="C24" s="177"/>
      <c r="D24" s="177"/>
      <c r="E24" s="177"/>
      <c r="F24" s="177"/>
      <c r="G24" s="177"/>
    </row>
    <row r="25" spans="1:7" x14ac:dyDescent="0.3">
      <c r="A25" s="177"/>
      <c r="B25" s="177"/>
      <c r="C25" s="177"/>
      <c r="D25" s="177"/>
      <c r="E25" s="177"/>
      <c r="F25" s="177"/>
      <c r="G25" s="177"/>
    </row>
    <row r="26" spans="1:7" x14ac:dyDescent="0.3">
      <c r="A26" s="177"/>
      <c r="B26" s="177"/>
      <c r="C26" s="177"/>
      <c r="D26" s="177"/>
      <c r="E26" s="177"/>
      <c r="F26" s="177"/>
      <c r="G26" s="177"/>
    </row>
    <row r="27" spans="1:7" x14ac:dyDescent="0.3">
      <c r="A27" s="177"/>
      <c r="B27" s="177"/>
      <c r="C27" s="177"/>
      <c r="D27" s="177"/>
      <c r="E27" s="177"/>
      <c r="F27" s="177"/>
      <c r="G27" s="177"/>
    </row>
    <row r="28" spans="1:7" x14ac:dyDescent="0.3">
      <c r="A28" s="177"/>
      <c r="B28" s="177"/>
      <c r="C28" s="177"/>
      <c r="D28" s="177"/>
      <c r="E28" s="177"/>
      <c r="F28" s="177"/>
      <c r="G28" s="177"/>
    </row>
    <row r="29" spans="1:7" x14ac:dyDescent="0.3">
      <c r="A29" s="177"/>
      <c r="B29" s="177"/>
      <c r="C29" s="177"/>
      <c r="D29" s="177"/>
      <c r="E29" s="177"/>
      <c r="F29" s="177"/>
      <c r="G29" s="177"/>
    </row>
    <row r="30" spans="1:7" x14ac:dyDescent="0.3">
      <c r="A30" s="177"/>
      <c r="B30" s="177"/>
      <c r="C30" s="177"/>
      <c r="D30" s="177"/>
      <c r="E30" s="177"/>
      <c r="F30" s="177"/>
      <c r="G30" s="177"/>
    </row>
    <row r="31" spans="1:7" x14ac:dyDescent="0.3">
      <c r="A31" s="177"/>
      <c r="B31" s="177"/>
      <c r="C31" s="177"/>
      <c r="D31" s="177"/>
      <c r="E31" s="177"/>
      <c r="F31" s="177"/>
      <c r="G31" s="177"/>
    </row>
    <row r="32" spans="1:7" x14ac:dyDescent="0.3">
      <c r="A32" s="177"/>
      <c r="B32" s="177"/>
      <c r="C32" s="177"/>
      <c r="D32" s="177"/>
      <c r="E32" s="177"/>
      <c r="F32" s="177"/>
      <c r="G32" s="177"/>
    </row>
    <row r="33" spans="1:7" x14ac:dyDescent="0.3">
      <c r="A33" s="177"/>
      <c r="B33" s="177"/>
      <c r="C33" s="177"/>
      <c r="D33" s="177"/>
      <c r="E33" s="177"/>
      <c r="F33" s="177"/>
      <c r="G33" s="177"/>
    </row>
    <row r="34" spans="1:7" x14ac:dyDescent="0.3">
      <c r="A34" s="177"/>
      <c r="B34" s="177"/>
      <c r="C34" s="177"/>
      <c r="D34" s="177"/>
      <c r="E34" s="177"/>
      <c r="F34" s="177"/>
      <c r="G34" s="177"/>
    </row>
    <row r="35" spans="1:7" x14ac:dyDescent="0.3">
      <c r="A35" s="177"/>
      <c r="B35" s="177"/>
      <c r="C35" s="177"/>
      <c r="D35" s="177"/>
      <c r="E35" s="177"/>
      <c r="F35" s="177"/>
      <c r="G35" s="177"/>
    </row>
    <row r="36" spans="1:7" x14ac:dyDescent="0.3">
      <c r="A36" s="177"/>
      <c r="B36" s="177"/>
      <c r="C36" s="177"/>
      <c r="D36" s="177"/>
      <c r="E36" s="177"/>
      <c r="F36" s="177"/>
      <c r="G36" s="177"/>
    </row>
    <row r="37" spans="1:7" x14ac:dyDescent="0.3">
      <c r="A37" s="177"/>
      <c r="B37" s="177"/>
      <c r="C37" s="177"/>
      <c r="D37" s="177"/>
      <c r="E37" s="177"/>
      <c r="F37" s="177"/>
      <c r="G37" s="177"/>
    </row>
    <row r="38" spans="1:7" x14ac:dyDescent="0.3">
      <c r="A38" s="177"/>
      <c r="B38" s="177"/>
      <c r="C38" s="177"/>
      <c r="D38" s="177"/>
      <c r="E38" s="177"/>
      <c r="F38" s="177"/>
      <c r="G38" s="177"/>
    </row>
  </sheetData>
  <sheetProtection password="CAA1" sheet="1"/>
  <mergeCells count="37">
    <mergeCell ref="A2:G2"/>
    <mergeCell ref="A3:G3"/>
    <mergeCell ref="A4:G4"/>
    <mergeCell ref="A5:G5"/>
    <mergeCell ref="A6:G6"/>
    <mergeCell ref="A7:G7"/>
    <mergeCell ref="A8:G8"/>
    <mergeCell ref="A9:G9"/>
    <mergeCell ref="A10:G10"/>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
  <sheetViews>
    <sheetView workbookViewId="0">
      <selection activeCell="A2" sqref="A2:G2"/>
    </sheetView>
  </sheetViews>
  <sheetFormatPr baseColWidth="10" defaultColWidth="11.44140625" defaultRowHeight="13.2" x14ac:dyDescent="0.25"/>
  <cols>
    <col min="1" max="1" width="13.109375" style="102" customWidth="1"/>
    <col min="2" max="2" width="55.109375" style="102" customWidth="1"/>
    <col min="3" max="16384" width="11.44140625" style="102"/>
  </cols>
  <sheetData>
    <row r="1" spans="1:6" ht="13.8" thickBot="1" x14ac:dyDescent="0.3">
      <c r="A1" s="100" t="s">
        <v>290</v>
      </c>
      <c r="B1" s="101"/>
      <c r="C1" s="100">
        <f>MAX(A3:A15)-1</f>
        <v>12</v>
      </c>
      <c r="D1" s="102">
        <v>13</v>
      </c>
      <c r="E1" s="102">
        <v>7</v>
      </c>
      <c r="F1" s="102">
        <v>7</v>
      </c>
    </row>
    <row r="2" spans="1:6" ht="13.8" thickTop="1" x14ac:dyDescent="0.25">
      <c r="A2" s="103" t="s">
        <v>34</v>
      </c>
      <c r="B2" s="103" t="s">
        <v>35</v>
      </c>
      <c r="C2" s="100" t="s">
        <v>36</v>
      </c>
      <c r="D2" s="102" t="s">
        <v>291</v>
      </c>
      <c r="E2" s="102" t="s">
        <v>292</v>
      </c>
      <c r="F2" s="102" t="s">
        <v>293</v>
      </c>
    </row>
    <row r="3" spans="1:6" x14ac:dyDescent="0.25">
      <c r="A3" s="104">
        <v>1</v>
      </c>
      <c r="B3" s="105" t="s">
        <v>294</v>
      </c>
      <c r="C3" s="106"/>
    </row>
    <row r="4" spans="1:6" x14ac:dyDescent="0.25">
      <c r="A4" s="104">
        <v>2</v>
      </c>
      <c r="B4" s="107" t="s">
        <v>351</v>
      </c>
      <c r="C4" s="108"/>
    </row>
    <row r="5" spans="1:6" x14ac:dyDescent="0.25">
      <c r="A5" s="104">
        <v>3</v>
      </c>
      <c r="B5" s="107" t="s">
        <v>321</v>
      </c>
      <c r="C5" s="108"/>
    </row>
    <row r="6" spans="1:6" ht="39.6" x14ac:dyDescent="0.25">
      <c r="A6" s="104">
        <v>4</v>
      </c>
      <c r="B6" s="107" t="s">
        <v>295</v>
      </c>
      <c r="C6" s="108"/>
    </row>
    <row r="7" spans="1:6" x14ac:dyDescent="0.25">
      <c r="A7" s="104">
        <v>5</v>
      </c>
      <c r="B7" s="107" t="s">
        <v>296</v>
      </c>
      <c r="C7" s="108"/>
    </row>
    <row r="8" spans="1:6" x14ac:dyDescent="0.25">
      <c r="A8" s="104">
        <v>6</v>
      </c>
      <c r="B8" s="107" t="s">
        <v>297</v>
      </c>
      <c r="C8" s="108"/>
    </row>
    <row r="9" spans="1:6" x14ac:dyDescent="0.25">
      <c r="A9" s="104">
        <v>7</v>
      </c>
      <c r="B9" s="107" t="s">
        <v>298</v>
      </c>
      <c r="C9" s="108"/>
    </row>
    <row r="10" spans="1:6" x14ac:dyDescent="0.25">
      <c r="A10" s="104">
        <v>8</v>
      </c>
      <c r="B10" s="107" t="s">
        <v>312</v>
      </c>
      <c r="C10" s="108"/>
    </row>
    <row r="11" spans="1:6" x14ac:dyDescent="0.25">
      <c r="A11" s="104">
        <v>9</v>
      </c>
      <c r="B11" s="107" t="s">
        <v>343</v>
      </c>
      <c r="C11" s="108"/>
    </row>
    <row r="12" spans="1:6" x14ac:dyDescent="0.25">
      <c r="A12" s="104">
        <v>10</v>
      </c>
      <c r="B12" s="107" t="s">
        <v>342</v>
      </c>
      <c r="C12" s="108"/>
    </row>
    <row r="13" spans="1:6" x14ac:dyDescent="0.25">
      <c r="A13" s="104">
        <v>11</v>
      </c>
      <c r="B13" s="107" t="s">
        <v>352</v>
      </c>
      <c r="C13" s="108"/>
    </row>
    <row r="14" spans="1:6" x14ac:dyDescent="0.25">
      <c r="A14" s="104">
        <v>12</v>
      </c>
      <c r="B14" s="104" t="s">
        <v>4</v>
      </c>
      <c r="C14" s="100"/>
    </row>
    <row r="15" spans="1:6" x14ac:dyDescent="0.25">
      <c r="A15" s="104">
        <v>13</v>
      </c>
      <c r="B15" s="104"/>
      <c r="C15" s="100"/>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2"/>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61" bestFit="1" customWidth="1"/>
    <col min="2" max="2" width="54.44140625" style="61" bestFit="1" customWidth="1"/>
    <col min="3" max="3" width="6.5546875" style="62" customWidth="1"/>
    <col min="4" max="16384" width="11.44140625" style="61"/>
  </cols>
  <sheetData>
    <row r="1" spans="1:3" x14ac:dyDescent="0.25">
      <c r="A1" s="63" t="s">
        <v>252</v>
      </c>
      <c r="B1" s="63" t="s">
        <v>251</v>
      </c>
      <c r="C1" s="70"/>
    </row>
    <row r="2" spans="1:3" x14ac:dyDescent="0.25">
      <c r="A2" s="66" t="s">
        <v>250</v>
      </c>
      <c r="B2" s="65">
        <v>8</v>
      </c>
      <c r="C2" s="64"/>
    </row>
    <row r="3" spans="1:3" x14ac:dyDescent="0.25">
      <c r="A3" s="61">
        <v>1</v>
      </c>
      <c r="B3" s="61" t="s">
        <v>249</v>
      </c>
    </row>
    <row r="4" spans="1:3" x14ac:dyDescent="0.25">
      <c r="A4" s="61">
        <v>2</v>
      </c>
      <c r="B4" s="61" t="s">
        <v>248</v>
      </c>
    </row>
    <row r="5" spans="1:3" x14ac:dyDescent="0.25">
      <c r="A5" s="61">
        <v>3</v>
      </c>
      <c r="B5" s="61" t="s">
        <v>247</v>
      </c>
    </row>
    <row r="6" spans="1:3" x14ac:dyDescent="0.25">
      <c r="A6" s="61">
        <v>4</v>
      </c>
      <c r="B6" s="61" t="s">
        <v>246</v>
      </c>
    </row>
    <row r="7" spans="1:3" x14ac:dyDescent="0.25">
      <c r="A7" s="61">
        <v>5</v>
      </c>
      <c r="B7" s="61" t="s">
        <v>245</v>
      </c>
    </row>
    <row r="8" spans="1:3" x14ac:dyDescent="0.25">
      <c r="A8" s="61">
        <v>6</v>
      </c>
      <c r="B8" s="61" t="s">
        <v>244</v>
      </c>
    </row>
    <row r="9" spans="1:3" x14ac:dyDescent="0.25">
      <c r="A9" s="61">
        <v>7</v>
      </c>
      <c r="B9" s="61" t="s">
        <v>243</v>
      </c>
    </row>
    <row r="10" spans="1:3" x14ac:dyDescent="0.25">
      <c r="A10" s="61">
        <v>8</v>
      </c>
    </row>
    <row r="13" spans="1:3" x14ac:dyDescent="0.25">
      <c r="A13" s="66" t="s">
        <v>242</v>
      </c>
      <c r="B13" s="65">
        <v>8</v>
      </c>
      <c r="C13" s="64"/>
    </row>
    <row r="14" spans="1:3" x14ac:dyDescent="0.25">
      <c r="A14" s="61">
        <v>1</v>
      </c>
      <c r="B14" s="69" t="s">
        <v>241</v>
      </c>
      <c r="C14" s="67"/>
    </row>
    <row r="15" spans="1:3" x14ac:dyDescent="0.25">
      <c r="A15" s="61">
        <v>2</v>
      </c>
      <c r="B15" s="68" t="s">
        <v>240</v>
      </c>
      <c r="C15" s="67"/>
    </row>
    <row r="16" spans="1:3" x14ac:dyDescent="0.25">
      <c r="A16" s="61">
        <v>3</v>
      </c>
      <c r="B16" s="68" t="s">
        <v>239</v>
      </c>
      <c r="C16" s="67"/>
    </row>
    <row r="17" spans="1:3" x14ac:dyDescent="0.25">
      <c r="A17" s="61">
        <v>4</v>
      </c>
      <c r="B17" s="68" t="s">
        <v>238</v>
      </c>
      <c r="C17" s="67"/>
    </row>
    <row r="18" spans="1:3" x14ac:dyDescent="0.25">
      <c r="A18" s="61">
        <v>5</v>
      </c>
      <c r="B18" s="68" t="s">
        <v>267</v>
      </c>
      <c r="C18" s="67"/>
    </row>
    <row r="19" spans="1:3" x14ac:dyDescent="0.25">
      <c r="A19" s="61">
        <v>6</v>
      </c>
      <c r="B19" s="68" t="s">
        <v>353</v>
      </c>
      <c r="C19" s="67"/>
    </row>
    <row r="20" spans="1:3" x14ac:dyDescent="0.25">
      <c r="A20" s="61">
        <v>7</v>
      </c>
      <c r="B20" s="68" t="s">
        <v>237</v>
      </c>
      <c r="C20" s="67"/>
    </row>
    <row r="21" spans="1:3" x14ac:dyDescent="0.25">
      <c r="A21" s="61">
        <v>8</v>
      </c>
      <c r="B21" s="68"/>
      <c r="C21" s="67"/>
    </row>
    <row r="24" spans="1:3" x14ac:dyDescent="0.25">
      <c r="A24" s="61" t="s">
        <v>236</v>
      </c>
      <c r="B24" s="65">
        <v>6</v>
      </c>
      <c r="C24" s="64">
        <v>6</v>
      </c>
    </row>
    <row r="25" spans="1:3" x14ac:dyDescent="0.25">
      <c r="A25" s="61">
        <v>1</v>
      </c>
      <c r="B25" s="61" t="s">
        <v>235</v>
      </c>
    </row>
    <row r="26" spans="1:3" ht="16.2" x14ac:dyDescent="0.35">
      <c r="A26" s="61">
        <v>2</v>
      </c>
      <c r="B26" s="61" t="s">
        <v>234</v>
      </c>
    </row>
    <row r="27" spans="1:3" ht="16.2" x14ac:dyDescent="0.35">
      <c r="A27" s="61">
        <v>3</v>
      </c>
      <c r="B27" s="61" t="s">
        <v>233</v>
      </c>
    </row>
    <row r="28" spans="1:3" x14ac:dyDescent="0.25">
      <c r="A28" s="61">
        <v>4</v>
      </c>
      <c r="B28" s="61" t="s">
        <v>232</v>
      </c>
    </row>
    <row r="29" spans="1:3" x14ac:dyDescent="0.25">
      <c r="A29" s="61">
        <v>5</v>
      </c>
      <c r="B29" s="61" t="s">
        <v>231</v>
      </c>
    </row>
    <row r="30" spans="1:3" x14ac:dyDescent="0.25">
      <c r="A30" s="61">
        <v>6</v>
      </c>
    </row>
    <row r="33" spans="1:3" x14ac:dyDescent="0.25">
      <c r="A33" s="61" t="s">
        <v>230</v>
      </c>
      <c r="B33" s="65">
        <v>4</v>
      </c>
      <c r="C33" s="64"/>
    </row>
    <row r="34" spans="1:3" ht="16.2" x14ac:dyDescent="0.35">
      <c r="A34" s="61">
        <v>1</v>
      </c>
      <c r="B34" s="61" t="s">
        <v>229</v>
      </c>
    </row>
    <row r="35" spans="1:3" x14ac:dyDescent="0.25">
      <c r="A35" s="61">
        <v>2</v>
      </c>
      <c r="B35" s="61" t="s">
        <v>228</v>
      </c>
    </row>
    <row r="36" spans="1:3" x14ac:dyDescent="0.25">
      <c r="A36" s="61">
        <v>3</v>
      </c>
      <c r="B36" s="61" t="s">
        <v>227</v>
      </c>
    </row>
    <row r="37" spans="1:3" x14ac:dyDescent="0.25">
      <c r="A37" s="61">
        <v>4</v>
      </c>
    </row>
    <row r="40" spans="1:3" x14ac:dyDescent="0.25">
      <c r="A40" s="66" t="s">
        <v>226</v>
      </c>
      <c r="B40" s="65">
        <v>11</v>
      </c>
      <c r="C40" s="64"/>
    </row>
    <row r="41" spans="1:3" x14ac:dyDescent="0.25">
      <c r="A41" s="61">
        <v>1</v>
      </c>
      <c r="B41" s="61" t="s">
        <v>225</v>
      </c>
    </row>
    <row r="42" spans="1:3" x14ac:dyDescent="0.25">
      <c r="A42" s="61">
        <v>2</v>
      </c>
      <c r="B42" s="61" t="s">
        <v>224</v>
      </c>
    </row>
    <row r="43" spans="1:3" x14ac:dyDescent="0.25">
      <c r="A43" s="61">
        <v>3</v>
      </c>
      <c r="B43" s="61" t="s">
        <v>223</v>
      </c>
    </row>
    <row r="44" spans="1:3" x14ac:dyDescent="0.25">
      <c r="A44" s="61">
        <v>4</v>
      </c>
      <c r="B44" s="61" t="s">
        <v>222</v>
      </c>
    </row>
    <row r="45" spans="1:3" x14ac:dyDescent="0.25">
      <c r="A45" s="61">
        <v>5</v>
      </c>
      <c r="B45" s="61" t="s">
        <v>221</v>
      </c>
    </row>
    <row r="46" spans="1:3" x14ac:dyDescent="0.25">
      <c r="A46" s="61">
        <v>6</v>
      </c>
      <c r="B46" s="61" t="s">
        <v>220</v>
      </c>
    </row>
    <row r="47" spans="1:3" x14ac:dyDescent="0.25">
      <c r="A47" s="61">
        <v>7</v>
      </c>
      <c r="B47" s="61" t="s">
        <v>219</v>
      </c>
    </row>
    <row r="48" spans="1:3" x14ac:dyDescent="0.25">
      <c r="A48" s="61">
        <v>8</v>
      </c>
      <c r="B48" s="61" t="s">
        <v>218</v>
      </c>
    </row>
    <row r="49" spans="1:3" x14ac:dyDescent="0.25">
      <c r="A49" s="61">
        <v>9</v>
      </c>
      <c r="B49" s="61" t="s">
        <v>318</v>
      </c>
    </row>
    <row r="50" spans="1:3" x14ac:dyDescent="0.25">
      <c r="A50" s="61">
        <v>10</v>
      </c>
      <c r="B50" s="61" t="s">
        <v>4</v>
      </c>
    </row>
    <row r="51" spans="1:3" x14ac:dyDescent="0.25">
      <c r="A51" s="61">
        <v>11</v>
      </c>
    </row>
    <row r="54" spans="1:3" x14ac:dyDescent="0.25">
      <c r="A54" s="61" t="s">
        <v>217</v>
      </c>
      <c r="B54" s="65">
        <v>18</v>
      </c>
      <c r="C54" s="64"/>
    </row>
    <row r="55" spans="1:3" x14ac:dyDescent="0.25">
      <c r="A55" s="68">
        <v>1</v>
      </c>
      <c r="B55" s="61" t="s">
        <v>269</v>
      </c>
    </row>
    <row r="56" spans="1:3" x14ac:dyDescent="0.25">
      <c r="A56" s="61">
        <v>2</v>
      </c>
      <c r="B56" s="63" t="s">
        <v>216</v>
      </c>
    </row>
    <row r="57" spans="1:3" s="62" customFormat="1" x14ac:dyDescent="0.25">
      <c r="A57" s="68">
        <v>3</v>
      </c>
      <c r="B57" s="63" t="s">
        <v>215</v>
      </c>
    </row>
    <row r="58" spans="1:3" s="62" customFormat="1" x14ac:dyDescent="0.25">
      <c r="A58" s="61">
        <v>4</v>
      </c>
      <c r="B58" s="63" t="s">
        <v>214</v>
      </c>
    </row>
    <row r="59" spans="1:3" s="62" customFormat="1" x14ac:dyDescent="0.25">
      <c r="A59" s="68">
        <v>5</v>
      </c>
      <c r="B59" s="63" t="s">
        <v>213</v>
      </c>
    </row>
    <row r="60" spans="1:3" s="62" customFormat="1" x14ac:dyDescent="0.25">
      <c r="A60" s="61">
        <v>6</v>
      </c>
      <c r="B60" s="63" t="s">
        <v>319</v>
      </c>
    </row>
    <row r="61" spans="1:3" s="62" customFormat="1" x14ac:dyDescent="0.25">
      <c r="A61" s="68">
        <v>7</v>
      </c>
      <c r="B61" s="63" t="s">
        <v>212</v>
      </c>
    </row>
    <row r="62" spans="1:3" s="62" customFormat="1" x14ac:dyDescent="0.25">
      <c r="A62" s="61">
        <v>8</v>
      </c>
      <c r="B62" s="61" t="s">
        <v>211</v>
      </c>
    </row>
    <row r="63" spans="1:3" s="62" customFormat="1" x14ac:dyDescent="0.25">
      <c r="A63" s="68">
        <v>9</v>
      </c>
      <c r="B63" s="61" t="s">
        <v>278</v>
      </c>
    </row>
    <row r="64" spans="1:3" s="62" customFormat="1" x14ac:dyDescent="0.25">
      <c r="A64" s="61">
        <v>10</v>
      </c>
      <c r="B64" s="61" t="s">
        <v>288</v>
      </c>
    </row>
    <row r="65" spans="1:2" s="62" customFormat="1" x14ac:dyDescent="0.25">
      <c r="A65" s="68">
        <v>11</v>
      </c>
      <c r="B65" s="61" t="s">
        <v>208</v>
      </c>
    </row>
    <row r="66" spans="1:2" s="62" customFormat="1" x14ac:dyDescent="0.25">
      <c r="A66" s="61">
        <v>12</v>
      </c>
      <c r="B66" s="61" t="s">
        <v>210</v>
      </c>
    </row>
    <row r="67" spans="1:2" s="62" customFormat="1" x14ac:dyDescent="0.25">
      <c r="A67" s="68">
        <v>13</v>
      </c>
      <c r="B67" s="61" t="s">
        <v>209</v>
      </c>
    </row>
    <row r="68" spans="1:2" s="62" customFormat="1" x14ac:dyDescent="0.25">
      <c r="A68" s="61">
        <v>14</v>
      </c>
      <c r="B68" s="61" t="s">
        <v>264</v>
      </c>
    </row>
    <row r="69" spans="1:2" s="62" customFormat="1" x14ac:dyDescent="0.25">
      <c r="A69" s="68">
        <v>15</v>
      </c>
      <c r="B69" s="61" t="s">
        <v>320</v>
      </c>
    </row>
    <row r="70" spans="1:2" s="62" customFormat="1" x14ac:dyDescent="0.25">
      <c r="A70" s="68">
        <v>16</v>
      </c>
      <c r="B70" s="61" t="s">
        <v>336</v>
      </c>
    </row>
    <row r="71" spans="1:2" s="62" customFormat="1" x14ac:dyDescent="0.25">
      <c r="A71" s="61">
        <v>17</v>
      </c>
      <c r="B71" s="61" t="s">
        <v>4</v>
      </c>
    </row>
    <row r="72" spans="1:2" x14ac:dyDescent="0.25">
      <c r="A72" s="68">
        <v>18</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0"/>
  <sheetViews>
    <sheetView topLeftCell="A4" workbookViewId="0">
      <selection activeCell="A2" sqref="A2:G2"/>
    </sheetView>
  </sheetViews>
  <sheetFormatPr baseColWidth="10" defaultColWidth="11.44140625" defaultRowHeight="15.6" x14ac:dyDescent="0.3"/>
  <cols>
    <col min="1" max="1" width="24.44140625" style="13" customWidth="1"/>
    <col min="2" max="2" width="55.109375" style="14" customWidth="1"/>
    <col min="3" max="16384" width="11.44140625" style="13"/>
  </cols>
  <sheetData>
    <row r="1" spans="1:3" ht="16.2" thickBot="1" x14ac:dyDescent="0.35">
      <c r="A1" s="22" t="str">
        <f>Ergebnisse!A22</f>
        <v>Wasser</v>
      </c>
      <c r="B1" s="21">
        <v>18</v>
      </c>
      <c r="C1" s="13">
        <f>MAX($A$3:$A$20)-1</f>
        <v>17</v>
      </c>
    </row>
    <row r="2" spans="1:3" ht="16.2" thickTop="1" x14ac:dyDescent="0.25">
      <c r="A2" s="28"/>
      <c r="B2" s="18" t="s">
        <v>35</v>
      </c>
      <c r="C2" s="13" t="s">
        <v>37</v>
      </c>
    </row>
    <row r="3" spans="1:3" x14ac:dyDescent="0.3">
      <c r="A3" s="17">
        <v>1</v>
      </c>
      <c r="B3" s="26" t="s">
        <v>75</v>
      </c>
      <c r="C3" s="14"/>
    </row>
    <row r="4" spans="1:3" x14ac:dyDescent="0.3">
      <c r="A4" s="17">
        <v>2</v>
      </c>
      <c r="B4" s="26" t="s">
        <v>76</v>
      </c>
      <c r="C4" s="14" t="s">
        <v>38</v>
      </c>
    </row>
    <row r="5" spans="1:3" x14ac:dyDescent="0.3">
      <c r="A5" s="17">
        <v>3</v>
      </c>
      <c r="B5" s="26" t="s">
        <v>303</v>
      </c>
      <c r="C5" s="14"/>
    </row>
    <row r="6" spans="1:3" x14ac:dyDescent="0.3">
      <c r="A6" s="17">
        <v>4</v>
      </c>
      <c r="B6" s="26" t="s">
        <v>304</v>
      </c>
      <c r="C6" s="14" t="s">
        <v>38</v>
      </c>
    </row>
    <row r="7" spans="1:3" x14ac:dyDescent="0.3">
      <c r="A7" s="17">
        <v>5</v>
      </c>
      <c r="B7" s="26" t="s">
        <v>80</v>
      </c>
      <c r="C7" s="30"/>
    </row>
    <row r="8" spans="1:3" x14ac:dyDescent="0.3">
      <c r="A8" s="17">
        <v>6</v>
      </c>
      <c r="B8" s="26" t="s">
        <v>78</v>
      </c>
      <c r="C8" s="30" t="s">
        <v>38</v>
      </c>
    </row>
    <row r="9" spans="1:3" x14ac:dyDescent="0.3">
      <c r="A9" s="17">
        <v>7</v>
      </c>
      <c r="B9" s="26" t="s">
        <v>81</v>
      </c>
      <c r="C9" s="30"/>
    </row>
    <row r="10" spans="1:3" x14ac:dyDescent="0.3">
      <c r="A10" s="17">
        <v>8</v>
      </c>
      <c r="B10" s="26" t="s">
        <v>79</v>
      </c>
      <c r="C10" s="30" t="s">
        <v>38</v>
      </c>
    </row>
    <row r="11" spans="1:3" x14ac:dyDescent="0.3">
      <c r="A11" s="17">
        <v>9</v>
      </c>
      <c r="B11" s="26" t="s">
        <v>182</v>
      </c>
      <c r="C11" s="14"/>
    </row>
    <row r="12" spans="1:3" x14ac:dyDescent="0.3">
      <c r="A12" s="17">
        <v>10</v>
      </c>
      <c r="B12" s="26" t="s">
        <v>183</v>
      </c>
      <c r="C12" s="14" t="s">
        <v>38</v>
      </c>
    </row>
    <row r="13" spans="1:3" x14ac:dyDescent="0.3">
      <c r="A13" s="17">
        <v>11</v>
      </c>
      <c r="B13" s="26" t="s">
        <v>77</v>
      </c>
      <c r="C13" s="14"/>
    </row>
    <row r="14" spans="1:3" x14ac:dyDescent="0.3">
      <c r="A14" s="17">
        <v>12</v>
      </c>
      <c r="B14" s="26" t="s">
        <v>281</v>
      </c>
      <c r="C14" s="30"/>
    </row>
    <row r="15" spans="1:3" x14ac:dyDescent="0.3">
      <c r="A15" s="17">
        <v>13</v>
      </c>
      <c r="B15" s="26" t="s">
        <v>129</v>
      </c>
      <c r="C15" s="30"/>
    </row>
    <row r="16" spans="1:3" x14ac:dyDescent="0.3">
      <c r="A16" s="17">
        <v>14</v>
      </c>
      <c r="B16" s="26" t="s">
        <v>264</v>
      </c>
      <c r="C16" s="14"/>
    </row>
    <row r="17" spans="1:3" x14ac:dyDescent="0.3">
      <c r="A17" s="17">
        <v>15</v>
      </c>
      <c r="B17" s="26" t="s">
        <v>305</v>
      </c>
      <c r="C17" s="30"/>
    </row>
    <row r="18" spans="1:3" x14ac:dyDescent="0.3">
      <c r="A18" s="17">
        <v>16</v>
      </c>
      <c r="B18" s="26" t="s">
        <v>350</v>
      </c>
      <c r="C18" s="30"/>
    </row>
    <row r="19" spans="1:3" ht="13.8" x14ac:dyDescent="0.25">
      <c r="A19" s="17">
        <v>17</v>
      </c>
      <c r="B19" s="26" t="s">
        <v>4</v>
      </c>
      <c r="C19" s="29"/>
    </row>
    <row r="20" spans="1:3" x14ac:dyDescent="0.25">
      <c r="A20" s="17">
        <v>18</v>
      </c>
      <c r="B20"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workbookViewId="0">
      <selection activeCell="A2" sqref="A2:G2"/>
    </sheetView>
  </sheetViews>
  <sheetFormatPr baseColWidth="10" defaultColWidth="11.44140625" defaultRowHeight="15.6" x14ac:dyDescent="0.3"/>
  <cols>
    <col min="1" max="1" width="16.5546875" style="14" customWidth="1"/>
    <col min="2" max="2" width="64.44140625" style="14" customWidth="1"/>
    <col min="3" max="3" width="6.88671875" style="14" bestFit="1" customWidth="1"/>
    <col min="4" max="16384" width="11.44140625" style="14"/>
  </cols>
  <sheetData>
    <row r="1" spans="1:3" ht="31.8" thickBot="1" x14ac:dyDescent="0.35">
      <c r="A1" s="19" t="str">
        <f>Ergebnisse!A23</f>
        <v>Rohprotein (N * 6,25)</v>
      </c>
      <c r="B1" s="21">
        <v>20</v>
      </c>
      <c r="C1" s="14">
        <f>MAX($A$3:$A$22)-1</f>
        <v>19</v>
      </c>
    </row>
    <row r="2" spans="1:3" ht="16.2" thickTop="1" x14ac:dyDescent="0.3">
      <c r="A2" s="18" t="s">
        <v>34</v>
      </c>
      <c r="B2" s="18" t="s">
        <v>35</v>
      </c>
      <c r="C2" s="14" t="s">
        <v>36</v>
      </c>
    </row>
    <row r="3" spans="1:3" x14ac:dyDescent="0.3">
      <c r="A3" s="17">
        <v>1</v>
      </c>
      <c r="B3" s="26" t="s">
        <v>82</v>
      </c>
    </row>
    <row r="4" spans="1:3" x14ac:dyDescent="0.3">
      <c r="A4" s="17">
        <v>2</v>
      </c>
      <c r="B4" s="26" t="s">
        <v>83</v>
      </c>
      <c r="C4" s="14" t="s">
        <v>38</v>
      </c>
    </row>
    <row r="5" spans="1:3" x14ac:dyDescent="0.3">
      <c r="A5" s="17">
        <v>3</v>
      </c>
      <c r="B5" s="26" t="s">
        <v>89</v>
      </c>
      <c r="C5" s="30"/>
    </row>
    <row r="6" spans="1:3" x14ac:dyDescent="0.3">
      <c r="A6" s="17">
        <v>4</v>
      </c>
      <c r="B6" s="26" t="s">
        <v>87</v>
      </c>
      <c r="C6" s="30" t="s">
        <v>38</v>
      </c>
    </row>
    <row r="7" spans="1:3" x14ac:dyDescent="0.3">
      <c r="A7" s="17">
        <v>5</v>
      </c>
      <c r="B7" s="26" t="s">
        <v>306</v>
      </c>
    </row>
    <row r="8" spans="1:3" x14ac:dyDescent="0.3">
      <c r="A8" s="17">
        <v>6</v>
      </c>
      <c r="B8" s="26" t="s">
        <v>307</v>
      </c>
      <c r="C8" s="14" t="s">
        <v>38</v>
      </c>
    </row>
    <row r="9" spans="1:3" x14ac:dyDescent="0.3">
      <c r="A9" s="17">
        <v>7</v>
      </c>
      <c r="B9" s="26" t="s">
        <v>88</v>
      </c>
      <c r="C9" s="30"/>
    </row>
    <row r="10" spans="1:3" x14ac:dyDescent="0.3">
      <c r="A10" s="17">
        <v>8</v>
      </c>
      <c r="B10" s="26" t="s">
        <v>86</v>
      </c>
      <c r="C10" s="30" t="s">
        <v>38</v>
      </c>
    </row>
    <row r="11" spans="1:3" x14ac:dyDescent="0.3">
      <c r="A11" s="17">
        <v>9</v>
      </c>
      <c r="B11" s="26" t="s">
        <v>159</v>
      </c>
      <c r="C11" s="30"/>
    </row>
    <row r="12" spans="1:3" x14ac:dyDescent="0.3">
      <c r="A12" s="17">
        <v>10</v>
      </c>
      <c r="B12" s="26" t="s">
        <v>160</v>
      </c>
      <c r="C12" s="30" t="s">
        <v>38</v>
      </c>
    </row>
    <row r="13" spans="1:3" x14ac:dyDescent="0.3">
      <c r="A13" s="17">
        <v>11</v>
      </c>
      <c r="B13" s="26" t="s">
        <v>84</v>
      </c>
      <c r="C13" s="30"/>
    </row>
    <row r="14" spans="1:3" x14ac:dyDescent="0.3">
      <c r="A14" s="17">
        <v>12</v>
      </c>
      <c r="B14" s="26" t="s">
        <v>85</v>
      </c>
      <c r="C14" s="30"/>
    </row>
    <row r="15" spans="1:3" x14ac:dyDescent="0.3">
      <c r="A15" s="17">
        <v>13</v>
      </c>
      <c r="B15" s="26" t="s">
        <v>130</v>
      </c>
      <c r="C15" s="30"/>
    </row>
    <row r="16" spans="1:3" x14ac:dyDescent="0.3">
      <c r="A16" s="17">
        <v>14</v>
      </c>
      <c r="B16" s="26" t="s">
        <v>184</v>
      </c>
      <c r="C16" s="30"/>
    </row>
    <row r="17" spans="1:3" x14ac:dyDescent="0.3">
      <c r="A17" s="17">
        <v>15</v>
      </c>
      <c r="B17" s="26" t="s">
        <v>181</v>
      </c>
      <c r="C17" s="30"/>
    </row>
    <row r="18" spans="1:3" x14ac:dyDescent="0.3">
      <c r="A18" s="17">
        <v>16</v>
      </c>
      <c r="B18" s="26" t="s">
        <v>264</v>
      </c>
      <c r="C18" s="30"/>
    </row>
    <row r="19" spans="1:3" x14ac:dyDescent="0.3">
      <c r="A19" s="17">
        <v>17</v>
      </c>
      <c r="B19" s="26" t="s">
        <v>338</v>
      </c>
    </row>
    <row r="20" spans="1:3" x14ac:dyDescent="0.3">
      <c r="A20" s="17">
        <v>18</v>
      </c>
      <c r="B20" s="26" t="s">
        <v>339</v>
      </c>
      <c r="C20" s="14" t="s">
        <v>38</v>
      </c>
    </row>
    <row r="21" spans="1:3" x14ac:dyDescent="0.3">
      <c r="A21" s="17">
        <v>19</v>
      </c>
      <c r="B21" s="26" t="s">
        <v>66</v>
      </c>
      <c r="C21" s="30"/>
    </row>
    <row r="22" spans="1:3" x14ac:dyDescent="0.3">
      <c r="A22" s="17">
        <v>20</v>
      </c>
      <c r="B22" s="16"/>
      <c r="C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topLeftCell="A4" workbookViewId="0">
      <selection activeCell="A2" sqref="A2:G2"/>
    </sheetView>
  </sheetViews>
  <sheetFormatPr baseColWidth="10" defaultColWidth="11.44140625" defaultRowHeight="15.6" x14ac:dyDescent="0.3"/>
  <cols>
    <col min="1" max="1" width="13.109375" style="14" customWidth="1"/>
    <col min="2" max="2" width="55.109375" style="14" customWidth="1"/>
    <col min="3" max="16384" width="11.44140625" style="14"/>
  </cols>
  <sheetData>
    <row r="1" spans="1:3" ht="16.2" thickBot="1" x14ac:dyDescent="0.35">
      <c r="A1" s="14" t="str">
        <f>Ergebnisse!A24</f>
        <v>Fett</v>
      </c>
      <c r="B1" s="14">
        <v>24</v>
      </c>
      <c r="C1" s="14">
        <f>MAX($A$3:$A$26)-1</f>
        <v>23</v>
      </c>
    </row>
    <row r="2" spans="1:3" ht="16.2" thickTop="1" x14ac:dyDescent="0.3">
      <c r="A2" s="18" t="s">
        <v>34</v>
      </c>
      <c r="B2" s="18" t="s">
        <v>35</v>
      </c>
    </row>
    <row r="3" spans="1:3" x14ac:dyDescent="0.3">
      <c r="A3" s="17">
        <v>1</v>
      </c>
      <c r="B3" s="26" t="s">
        <v>90</v>
      </c>
    </row>
    <row r="4" spans="1:3" x14ac:dyDescent="0.3">
      <c r="A4" s="17">
        <v>2</v>
      </c>
      <c r="B4" s="26" t="s">
        <v>91</v>
      </c>
      <c r="C4" s="14" t="s">
        <v>38</v>
      </c>
    </row>
    <row r="5" spans="1:3" x14ac:dyDescent="0.3">
      <c r="A5" s="17">
        <v>3</v>
      </c>
      <c r="B5" s="26" t="s">
        <v>308</v>
      </c>
    </row>
    <row r="6" spans="1:3" x14ac:dyDescent="0.3">
      <c r="A6" s="17">
        <v>4</v>
      </c>
      <c r="B6" s="26" t="s">
        <v>309</v>
      </c>
      <c r="C6" s="14" t="s">
        <v>38</v>
      </c>
    </row>
    <row r="7" spans="1:3" x14ac:dyDescent="0.3">
      <c r="A7" s="17">
        <v>5</v>
      </c>
      <c r="B7" s="26" t="s">
        <v>97</v>
      </c>
      <c r="C7" s="30"/>
    </row>
    <row r="8" spans="1:3" x14ac:dyDescent="0.3">
      <c r="A8" s="17">
        <v>6</v>
      </c>
      <c r="B8" s="26" t="s">
        <v>95</v>
      </c>
      <c r="C8" s="30" t="s">
        <v>38</v>
      </c>
    </row>
    <row r="9" spans="1:3" ht="16.5" customHeight="1" x14ac:dyDescent="0.3">
      <c r="A9" s="17">
        <v>7</v>
      </c>
      <c r="B9" s="26" t="s">
        <v>96</v>
      </c>
      <c r="C9" s="30"/>
    </row>
    <row r="10" spans="1:3" ht="16.5" customHeight="1" x14ac:dyDescent="0.3">
      <c r="A10" s="17">
        <v>8</v>
      </c>
      <c r="B10" s="26" t="s">
        <v>94</v>
      </c>
      <c r="C10" s="30" t="s">
        <v>38</v>
      </c>
    </row>
    <row r="11" spans="1:3" ht="16.5" customHeight="1" x14ac:dyDescent="0.3">
      <c r="A11" s="17">
        <v>9</v>
      </c>
      <c r="B11" s="26" t="s">
        <v>157</v>
      </c>
    </row>
    <row r="12" spans="1:3" ht="16.5" customHeight="1" x14ac:dyDescent="0.3">
      <c r="A12" s="17">
        <v>10</v>
      </c>
      <c r="B12" s="26" t="s">
        <v>158</v>
      </c>
      <c r="C12" s="14" t="s">
        <v>38</v>
      </c>
    </row>
    <row r="13" spans="1:3" ht="16.5" customHeight="1" x14ac:dyDescent="0.3">
      <c r="A13" s="17">
        <v>11</v>
      </c>
      <c r="B13" s="26" t="s">
        <v>92</v>
      </c>
    </row>
    <row r="14" spans="1:3" ht="16.5" customHeight="1" x14ac:dyDescent="0.3">
      <c r="A14" s="17">
        <v>12</v>
      </c>
      <c r="B14" s="26" t="s">
        <v>188</v>
      </c>
    </row>
    <row r="15" spans="1:3" ht="16.5" customHeight="1" x14ac:dyDescent="0.3">
      <c r="A15" s="17">
        <v>13</v>
      </c>
      <c r="B15" s="26" t="s">
        <v>322</v>
      </c>
      <c r="C15" s="30"/>
    </row>
    <row r="16" spans="1:3" ht="16.5" customHeight="1" x14ac:dyDescent="0.3">
      <c r="A16" s="17">
        <v>14</v>
      </c>
      <c r="B16" s="26" t="s">
        <v>93</v>
      </c>
      <c r="C16" s="30"/>
    </row>
    <row r="17" spans="1:3" ht="26.4" x14ac:dyDescent="0.3">
      <c r="A17" s="17">
        <v>15</v>
      </c>
      <c r="B17" s="54" t="s">
        <v>187</v>
      </c>
      <c r="C17" s="30"/>
    </row>
    <row r="18" spans="1:3" ht="16.5" customHeight="1" x14ac:dyDescent="0.3">
      <c r="A18" s="17">
        <v>16</v>
      </c>
      <c r="B18" s="26" t="s">
        <v>195</v>
      </c>
      <c r="C18" s="30"/>
    </row>
    <row r="19" spans="1:3" ht="16.5" customHeight="1" x14ac:dyDescent="0.3">
      <c r="A19" s="17">
        <v>17</v>
      </c>
      <c r="B19" s="26" t="s">
        <v>354</v>
      </c>
      <c r="C19" s="30"/>
    </row>
    <row r="20" spans="1:3" ht="16.5" customHeight="1" x14ac:dyDescent="0.3">
      <c r="A20" s="17">
        <v>18</v>
      </c>
      <c r="B20" s="26" t="s">
        <v>264</v>
      </c>
      <c r="C20" s="30"/>
    </row>
    <row r="21" spans="1:3" ht="16.5" customHeight="1" x14ac:dyDescent="0.3">
      <c r="A21" s="17">
        <v>19</v>
      </c>
      <c r="B21" s="26" t="s">
        <v>310</v>
      </c>
      <c r="C21" s="30"/>
    </row>
    <row r="22" spans="1:3" ht="16.5" customHeight="1" x14ac:dyDescent="0.3">
      <c r="A22" s="17">
        <v>20</v>
      </c>
      <c r="B22" s="54" t="s">
        <v>311</v>
      </c>
      <c r="C22" s="30"/>
    </row>
    <row r="23" spans="1:3" ht="16.5" customHeight="1" x14ac:dyDescent="0.3">
      <c r="A23" s="17">
        <v>21</v>
      </c>
      <c r="B23" s="26" t="s">
        <v>340</v>
      </c>
    </row>
    <row r="24" spans="1:3" ht="16.5" customHeight="1" x14ac:dyDescent="0.3">
      <c r="A24" s="17">
        <v>22</v>
      </c>
      <c r="B24" s="26" t="s">
        <v>341</v>
      </c>
      <c r="C24" s="14" t="s">
        <v>38</v>
      </c>
    </row>
    <row r="25" spans="1:3" ht="16.5" customHeight="1" x14ac:dyDescent="0.3">
      <c r="A25" s="17">
        <v>23</v>
      </c>
      <c r="B25" s="26" t="s">
        <v>66</v>
      </c>
      <c r="C25" s="30"/>
    </row>
    <row r="26" spans="1:3" x14ac:dyDescent="0.3">
      <c r="A26" s="17">
        <v>24</v>
      </c>
      <c r="B26" s="26"/>
      <c r="C2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workbookViewId="0">
      <selection activeCell="A2" sqref="A2:G2"/>
    </sheetView>
  </sheetViews>
  <sheetFormatPr baseColWidth="10" defaultColWidth="11.44140625" defaultRowHeight="15.6" x14ac:dyDescent="0.3"/>
  <cols>
    <col min="1" max="1" width="13.109375" style="14" customWidth="1"/>
    <col min="2" max="2" width="55.109375" style="13" customWidth="1"/>
    <col min="3" max="16384" width="11.44140625" style="14"/>
  </cols>
  <sheetData>
    <row r="1" spans="1:3" ht="16.2" thickBot="1" x14ac:dyDescent="0.35">
      <c r="A1" s="19" t="str">
        <f>Ergebnisse!A26</f>
        <v>Asche</v>
      </c>
      <c r="B1" s="21">
        <v>16</v>
      </c>
      <c r="C1" s="14">
        <f>MAX($A$3:$A$18)-1</f>
        <v>15</v>
      </c>
    </row>
    <row r="2" spans="1:3" ht="16.2" thickTop="1" x14ac:dyDescent="0.3">
      <c r="A2" s="18" t="s">
        <v>34</v>
      </c>
      <c r="B2" s="18" t="s">
        <v>35</v>
      </c>
      <c r="C2" s="14" t="s">
        <v>36</v>
      </c>
    </row>
    <row r="3" spans="1:3" x14ac:dyDescent="0.3">
      <c r="A3" s="17">
        <v>1</v>
      </c>
      <c r="B3" s="26" t="s">
        <v>98</v>
      </c>
    </row>
    <row r="4" spans="1:3" x14ac:dyDescent="0.3">
      <c r="A4" s="17">
        <v>2</v>
      </c>
      <c r="B4" s="26" t="s">
        <v>99</v>
      </c>
      <c r="C4" s="14" t="s">
        <v>38</v>
      </c>
    </row>
    <row r="5" spans="1:3" x14ac:dyDescent="0.3">
      <c r="A5" s="17">
        <v>3</v>
      </c>
      <c r="B5" s="26" t="s">
        <v>272</v>
      </c>
      <c r="C5" s="30"/>
    </row>
    <row r="6" spans="1:3" x14ac:dyDescent="0.3">
      <c r="A6" s="17">
        <v>4</v>
      </c>
      <c r="B6" s="26" t="s">
        <v>273</v>
      </c>
      <c r="C6" s="30" t="s">
        <v>38</v>
      </c>
    </row>
    <row r="7" spans="1:3" x14ac:dyDescent="0.3">
      <c r="A7" s="17">
        <v>5</v>
      </c>
      <c r="B7" s="26" t="s">
        <v>282</v>
      </c>
    </row>
    <row r="8" spans="1:3" x14ac:dyDescent="0.3">
      <c r="A8" s="17">
        <v>6</v>
      </c>
      <c r="B8" s="26" t="s">
        <v>283</v>
      </c>
      <c r="C8" s="14" t="s">
        <v>38</v>
      </c>
    </row>
    <row r="9" spans="1:3" x14ac:dyDescent="0.3">
      <c r="A9" s="17">
        <v>7</v>
      </c>
      <c r="B9" s="26" t="s">
        <v>113</v>
      </c>
      <c r="C9" s="30"/>
    </row>
    <row r="10" spans="1:3" x14ac:dyDescent="0.3">
      <c r="A10" s="17">
        <v>8</v>
      </c>
      <c r="B10" s="26" t="s">
        <v>100</v>
      </c>
      <c r="C10" s="30" t="s">
        <v>38</v>
      </c>
    </row>
    <row r="11" spans="1:3" x14ac:dyDescent="0.3">
      <c r="A11" s="17">
        <v>9</v>
      </c>
      <c r="B11" s="26" t="s">
        <v>313</v>
      </c>
    </row>
    <row r="12" spans="1:3" x14ac:dyDescent="0.3">
      <c r="A12" s="17">
        <v>10</v>
      </c>
      <c r="B12" s="26" t="s">
        <v>314</v>
      </c>
      <c r="C12" s="14" t="s">
        <v>38</v>
      </c>
    </row>
    <row r="13" spans="1:3" ht="26.4" x14ac:dyDescent="0.3">
      <c r="A13" s="17">
        <v>11</v>
      </c>
      <c r="B13" s="26" t="s">
        <v>270</v>
      </c>
      <c r="C13" s="30"/>
    </row>
    <row r="14" spans="1:3" x14ac:dyDescent="0.3">
      <c r="A14" s="17">
        <v>12</v>
      </c>
      <c r="B14" s="26" t="s">
        <v>101</v>
      </c>
      <c r="C14" s="30"/>
    </row>
    <row r="15" spans="1:3" ht="26.4" x14ac:dyDescent="0.3">
      <c r="A15" s="17">
        <v>13</v>
      </c>
      <c r="B15" s="26" t="s">
        <v>271</v>
      </c>
      <c r="C15" s="30"/>
    </row>
    <row r="16" spans="1:3" x14ac:dyDescent="0.3">
      <c r="A16" s="17">
        <v>14</v>
      </c>
      <c r="B16" s="26" t="s">
        <v>264</v>
      </c>
      <c r="C16" s="30"/>
    </row>
    <row r="17" spans="1:3" x14ac:dyDescent="0.3">
      <c r="A17" s="17">
        <v>15</v>
      </c>
      <c r="B17" s="26" t="s">
        <v>66</v>
      </c>
      <c r="C17" s="30"/>
    </row>
    <row r="18" spans="1:3" x14ac:dyDescent="0.3">
      <c r="A18" s="17">
        <v>16</v>
      </c>
      <c r="B18" s="26"/>
      <c r="C18" s="13"/>
    </row>
    <row r="22" spans="1:3" x14ac:dyDescent="0.3">
      <c r="A22" s="13" t="s">
        <v>102</v>
      </c>
      <c r="B22" s="13">
        <v>11</v>
      </c>
      <c r="C22" s="13">
        <f>MAX($A$23:$A$33)-1</f>
        <v>10</v>
      </c>
    </row>
    <row r="23" spans="1:3" x14ac:dyDescent="0.3">
      <c r="A23" s="13">
        <v>1</v>
      </c>
      <c r="B23" s="13" t="s">
        <v>103</v>
      </c>
      <c r="C23" s="13"/>
    </row>
    <row r="24" spans="1:3" x14ac:dyDescent="0.3">
      <c r="A24" s="13">
        <v>2</v>
      </c>
      <c r="B24" s="13" t="s">
        <v>104</v>
      </c>
      <c r="C24" s="13"/>
    </row>
    <row r="25" spans="1:3" x14ac:dyDescent="0.3">
      <c r="A25" s="13">
        <v>3</v>
      </c>
      <c r="B25" s="13" t="s">
        <v>105</v>
      </c>
      <c r="C25" s="13"/>
    </row>
    <row r="26" spans="1:3" x14ac:dyDescent="0.3">
      <c r="A26" s="13">
        <v>4</v>
      </c>
      <c r="B26" s="13" t="s">
        <v>106</v>
      </c>
      <c r="C26" s="13"/>
    </row>
    <row r="27" spans="1:3" x14ac:dyDescent="0.3">
      <c r="A27" s="13">
        <v>5</v>
      </c>
      <c r="B27" s="13" t="s">
        <v>107</v>
      </c>
      <c r="C27" s="13"/>
    </row>
    <row r="28" spans="1:3" x14ac:dyDescent="0.3">
      <c r="A28" s="13">
        <v>6</v>
      </c>
      <c r="B28" s="13" t="s">
        <v>108</v>
      </c>
      <c r="C28" s="13"/>
    </row>
    <row r="29" spans="1:3" x14ac:dyDescent="0.3">
      <c r="A29" s="13">
        <v>7</v>
      </c>
      <c r="B29" s="13" t="s">
        <v>109</v>
      </c>
      <c r="C29" s="13"/>
    </row>
    <row r="30" spans="1:3" x14ac:dyDescent="0.3">
      <c r="A30" s="13">
        <v>8</v>
      </c>
      <c r="B30" s="13" t="s">
        <v>110</v>
      </c>
      <c r="C30" s="13"/>
    </row>
    <row r="31" spans="1:3" x14ac:dyDescent="0.3">
      <c r="A31" s="13">
        <v>9</v>
      </c>
      <c r="B31" s="13" t="s">
        <v>111</v>
      </c>
      <c r="C31" s="13"/>
    </row>
    <row r="32" spans="1:3" x14ac:dyDescent="0.3">
      <c r="A32" s="13">
        <v>10</v>
      </c>
      <c r="B32" s="13" t="s">
        <v>112</v>
      </c>
      <c r="C32" s="13"/>
    </row>
    <row r="33" spans="1:3" x14ac:dyDescent="0.3">
      <c r="A33" s="13">
        <v>11</v>
      </c>
      <c r="C3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4"/>
  <sheetViews>
    <sheetView topLeftCell="A3" workbookViewId="0">
      <selection activeCell="A2" sqref="A2:G2"/>
    </sheetView>
  </sheetViews>
  <sheetFormatPr baseColWidth="10" defaultColWidth="11.44140625" defaultRowHeight="13.8" x14ac:dyDescent="0.25"/>
  <cols>
    <col min="1" max="1" width="15" style="13" customWidth="1"/>
    <col min="2" max="2" width="55.109375" style="13" customWidth="1"/>
    <col min="3" max="16384" width="11.44140625" style="13"/>
  </cols>
  <sheetData>
    <row r="1" spans="1:4" ht="28.2" thickBot="1" x14ac:dyDescent="0.3">
      <c r="A1" s="22" t="str">
        <f>Ergebnisse!A27</f>
        <v>Kochsalz (über Chlorid)</v>
      </c>
      <c r="B1" s="20">
        <v>20</v>
      </c>
      <c r="C1" s="13">
        <f>MAX($A$3:$A$22)-1</f>
        <v>19</v>
      </c>
    </row>
    <row r="2" spans="1:4" ht="14.4" thickTop="1" x14ac:dyDescent="0.25">
      <c r="A2" s="15" t="s">
        <v>34</v>
      </c>
      <c r="B2" s="15" t="s">
        <v>35</v>
      </c>
      <c r="C2" s="13" t="s">
        <v>36</v>
      </c>
    </row>
    <row r="3" spans="1:4" x14ac:dyDescent="0.25">
      <c r="A3" s="39">
        <v>1</v>
      </c>
      <c r="B3" s="39" t="s">
        <v>114</v>
      </c>
      <c r="C3" s="17"/>
      <c r="D3" s="29"/>
    </row>
    <row r="4" spans="1:4" x14ac:dyDescent="0.25">
      <c r="A4" s="39">
        <v>2</v>
      </c>
      <c r="B4" s="39" t="s">
        <v>115</v>
      </c>
      <c r="C4" s="13" t="s">
        <v>38</v>
      </c>
    </row>
    <row r="5" spans="1:4" x14ac:dyDescent="0.25">
      <c r="A5" s="39">
        <v>3</v>
      </c>
      <c r="B5" s="55" t="s">
        <v>275</v>
      </c>
    </row>
    <row r="6" spans="1:4" x14ac:dyDescent="0.25">
      <c r="A6" s="39">
        <v>4</v>
      </c>
      <c r="B6" s="55" t="s">
        <v>274</v>
      </c>
      <c r="C6" s="13" t="s">
        <v>38</v>
      </c>
    </row>
    <row r="7" spans="1:4" x14ac:dyDescent="0.25">
      <c r="A7" s="39">
        <v>5</v>
      </c>
      <c r="B7" s="55" t="s">
        <v>276</v>
      </c>
    </row>
    <row r="8" spans="1:4" x14ac:dyDescent="0.25">
      <c r="A8" s="39">
        <v>6</v>
      </c>
      <c r="B8" s="55" t="s">
        <v>277</v>
      </c>
      <c r="C8" s="13" t="s">
        <v>38</v>
      </c>
    </row>
    <row r="9" spans="1:4" x14ac:dyDescent="0.25">
      <c r="A9" s="39">
        <v>7</v>
      </c>
      <c r="B9" s="39" t="s">
        <v>120</v>
      </c>
    </row>
    <row r="10" spans="1:4" x14ac:dyDescent="0.25">
      <c r="A10" s="39">
        <v>8</v>
      </c>
      <c r="B10" s="39" t="s">
        <v>118</v>
      </c>
      <c r="C10" s="13" t="s">
        <v>38</v>
      </c>
    </row>
    <row r="11" spans="1:4" x14ac:dyDescent="0.25">
      <c r="A11" s="39">
        <v>9</v>
      </c>
      <c r="B11" s="39" t="s">
        <v>178</v>
      </c>
    </row>
    <row r="12" spans="1:4" x14ac:dyDescent="0.25">
      <c r="A12" s="39">
        <v>10</v>
      </c>
      <c r="B12" s="39" t="s">
        <v>116</v>
      </c>
    </row>
    <row r="13" spans="1:4" x14ac:dyDescent="0.25">
      <c r="A13" s="39">
        <v>11</v>
      </c>
      <c r="B13" s="39" t="s">
        <v>117</v>
      </c>
    </row>
    <row r="14" spans="1:4" x14ac:dyDescent="0.25">
      <c r="A14" s="39">
        <v>12</v>
      </c>
      <c r="B14" s="39" t="s">
        <v>119</v>
      </c>
    </row>
    <row r="15" spans="1:4" x14ac:dyDescent="0.25">
      <c r="A15" s="39">
        <v>13</v>
      </c>
      <c r="B15" s="55" t="s">
        <v>264</v>
      </c>
    </row>
    <row r="16" spans="1:4" x14ac:dyDescent="0.25">
      <c r="A16" s="39">
        <v>14</v>
      </c>
      <c r="B16" s="39" t="s">
        <v>284</v>
      </c>
      <c r="C16" s="17"/>
    </row>
    <row r="17" spans="1:3" x14ac:dyDescent="0.25">
      <c r="A17" s="39">
        <v>15</v>
      </c>
      <c r="B17" s="39" t="s">
        <v>285</v>
      </c>
      <c r="C17" s="13" t="s">
        <v>38</v>
      </c>
    </row>
    <row r="18" spans="1:3" x14ac:dyDescent="0.25">
      <c r="A18" s="39">
        <v>16</v>
      </c>
      <c r="B18" s="39" t="s">
        <v>315</v>
      </c>
      <c r="C18" s="17"/>
    </row>
    <row r="19" spans="1:3" x14ac:dyDescent="0.25">
      <c r="A19" s="39">
        <v>17</v>
      </c>
      <c r="B19" s="39" t="s">
        <v>316</v>
      </c>
      <c r="C19" s="13" t="s">
        <v>38</v>
      </c>
    </row>
    <row r="20" spans="1:3" x14ac:dyDescent="0.25">
      <c r="A20" s="39">
        <v>18</v>
      </c>
      <c r="B20" s="39" t="s">
        <v>317</v>
      </c>
    </row>
    <row r="21" spans="1:3" x14ac:dyDescent="0.25">
      <c r="A21" s="39">
        <v>19</v>
      </c>
      <c r="B21" s="39" t="s">
        <v>4</v>
      </c>
    </row>
    <row r="22" spans="1:3" x14ac:dyDescent="0.25">
      <c r="A22" s="39">
        <v>20</v>
      </c>
      <c r="B22" s="39"/>
    </row>
    <row r="23" spans="1:3" x14ac:dyDescent="0.25">
      <c r="B23" s="39"/>
    </row>
    <row r="24" spans="1:3" x14ac:dyDescent="0.25">
      <c r="B24"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2"/>
  <sheetViews>
    <sheetView topLeftCell="A13" workbookViewId="0">
      <selection activeCell="A2" sqref="A2:G2"/>
    </sheetView>
  </sheetViews>
  <sheetFormatPr baseColWidth="10" defaultColWidth="11.44140625" defaultRowHeight="15.6" x14ac:dyDescent="0.3"/>
  <cols>
    <col min="1" max="1" width="13.109375" style="14" customWidth="1"/>
    <col min="2" max="2" width="56.5546875" style="14" customWidth="1"/>
    <col min="3" max="16384" width="11.44140625" style="14"/>
  </cols>
  <sheetData>
    <row r="1" spans="1:3" ht="55.8" thickBot="1" x14ac:dyDescent="0.35">
      <c r="A1" s="22" t="str">
        <f>Ergebnisse!A28</f>
        <v>Cholesterin 
(GC, in der Trockenmasse)</v>
      </c>
      <c r="B1" s="21">
        <v>20</v>
      </c>
      <c r="C1" s="14">
        <f>MAX($A$3:$A$22)-1</f>
        <v>19</v>
      </c>
    </row>
    <row r="2" spans="1:3" ht="16.2" thickTop="1" x14ac:dyDescent="0.3">
      <c r="A2" s="18" t="s">
        <v>34</v>
      </c>
      <c r="B2" s="18" t="s">
        <v>35</v>
      </c>
      <c r="C2" s="14" t="s">
        <v>36</v>
      </c>
    </row>
    <row r="3" spans="1:3" x14ac:dyDescent="0.3">
      <c r="A3" s="39">
        <v>1</v>
      </c>
      <c r="B3" s="17" t="s">
        <v>192</v>
      </c>
      <c r="C3" s="26"/>
    </row>
    <row r="4" spans="1:3" x14ac:dyDescent="0.3">
      <c r="A4" s="39">
        <v>2</v>
      </c>
      <c r="B4" s="17" t="s">
        <v>193</v>
      </c>
      <c r="C4" s="26" t="s">
        <v>38</v>
      </c>
    </row>
    <row r="5" spans="1:3" x14ac:dyDescent="0.3">
      <c r="A5" s="39">
        <v>3</v>
      </c>
      <c r="B5" s="17" t="s">
        <v>190</v>
      </c>
      <c r="C5" s="26"/>
    </row>
    <row r="6" spans="1:3" x14ac:dyDescent="0.3">
      <c r="A6" s="39">
        <v>4</v>
      </c>
      <c r="B6" s="17" t="s">
        <v>191</v>
      </c>
      <c r="C6" s="26" t="s">
        <v>38</v>
      </c>
    </row>
    <row r="7" spans="1:3" x14ac:dyDescent="0.3">
      <c r="A7" s="39">
        <v>5</v>
      </c>
      <c r="B7" s="17" t="s">
        <v>265</v>
      </c>
      <c r="C7" s="26"/>
    </row>
    <row r="8" spans="1:3" x14ac:dyDescent="0.3">
      <c r="A8" s="39">
        <v>6</v>
      </c>
      <c r="B8" s="17" t="s">
        <v>266</v>
      </c>
      <c r="C8" s="26" t="s">
        <v>38</v>
      </c>
    </row>
    <row r="9" spans="1:3" x14ac:dyDescent="0.3">
      <c r="A9" s="39">
        <v>7</v>
      </c>
      <c r="B9" s="17" t="s">
        <v>286</v>
      </c>
      <c r="C9" s="26"/>
    </row>
    <row r="10" spans="1:3" x14ac:dyDescent="0.3">
      <c r="A10" s="39">
        <v>8</v>
      </c>
      <c r="B10" s="17" t="s">
        <v>287</v>
      </c>
      <c r="C10" s="26" t="s">
        <v>38</v>
      </c>
    </row>
    <row r="11" spans="1:3" x14ac:dyDescent="0.3">
      <c r="A11" s="39">
        <v>9</v>
      </c>
      <c r="B11" s="17" t="s">
        <v>121</v>
      </c>
      <c r="C11" s="26"/>
    </row>
    <row r="12" spans="1:3" x14ac:dyDescent="0.3">
      <c r="A12" s="39">
        <v>10</v>
      </c>
      <c r="B12" s="17" t="s">
        <v>122</v>
      </c>
      <c r="C12" s="26"/>
    </row>
    <row r="13" spans="1:3" ht="41.4" x14ac:dyDescent="0.3">
      <c r="A13" s="39">
        <v>11</v>
      </c>
      <c r="B13" s="47" t="s">
        <v>161</v>
      </c>
      <c r="C13" s="26"/>
    </row>
    <row r="14" spans="1:3" ht="27.6" x14ac:dyDescent="0.3">
      <c r="A14" s="39">
        <v>12</v>
      </c>
      <c r="B14" s="47" t="s">
        <v>179</v>
      </c>
      <c r="C14" s="26"/>
    </row>
    <row r="15" spans="1:3" x14ac:dyDescent="0.3">
      <c r="A15" s="39">
        <v>13</v>
      </c>
      <c r="B15" s="47" t="s">
        <v>189</v>
      </c>
      <c r="C15" s="26"/>
    </row>
    <row r="16" spans="1:3" x14ac:dyDescent="0.3">
      <c r="A16" s="39">
        <v>14</v>
      </c>
      <c r="B16" s="47" t="s">
        <v>194</v>
      </c>
      <c r="C16" s="26"/>
    </row>
    <row r="17" spans="1:3" ht="27.6" x14ac:dyDescent="0.3">
      <c r="A17" s="39">
        <v>15</v>
      </c>
      <c r="B17" s="47" t="s">
        <v>279</v>
      </c>
      <c r="C17" s="26"/>
    </row>
    <row r="18" spans="1:3" x14ac:dyDescent="0.3">
      <c r="A18" s="39">
        <v>16</v>
      </c>
      <c r="B18" s="47" t="s">
        <v>264</v>
      </c>
      <c r="C18" s="26"/>
    </row>
    <row r="19" spans="1:3" x14ac:dyDescent="0.3">
      <c r="A19" s="39">
        <v>17</v>
      </c>
      <c r="B19" s="47" t="s">
        <v>280</v>
      </c>
      <c r="C19" s="26"/>
    </row>
    <row r="20" spans="1:3" ht="41.4" x14ac:dyDescent="0.3">
      <c r="A20" s="39">
        <v>18</v>
      </c>
      <c r="B20" s="47" t="s">
        <v>337</v>
      </c>
      <c r="C20" s="26"/>
    </row>
    <row r="21" spans="1:3" x14ac:dyDescent="0.3">
      <c r="A21" s="39">
        <v>19</v>
      </c>
      <c r="B21" s="47" t="s">
        <v>4</v>
      </c>
      <c r="C21" s="17"/>
    </row>
    <row r="22" spans="1:3" x14ac:dyDescent="0.3">
      <c r="A22" s="39">
        <v>20</v>
      </c>
      <c r="B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
  <sheetViews>
    <sheetView workbookViewId="0">
      <selection activeCell="A2" sqref="A2:G2"/>
    </sheetView>
  </sheetViews>
  <sheetFormatPr baseColWidth="10" defaultColWidth="11.44140625" defaultRowHeight="15.6" x14ac:dyDescent="0.3"/>
  <cols>
    <col min="1" max="1" width="13.109375" style="14" customWidth="1"/>
    <col min="2" max="2" width="51.88671875" style="14" bestFit="1" customWidth="1"/>
    <col min="3" max="16384" width="11.44140625" style="14"/>
  </cols>
  <sheetData>
    <row r="1" spans="1:3" ht="69.599999999999994" thickBot="1" x14ac:dyDescent="0.35">
      <c r="A1" s="22" t="str">
        <f>Ergebnisse!A29</f>
        <v>Gesamtsterine (enzymatisch, in der Trockenmasse)</v>
      </c>
      <c r="B1" s="21">
        <v>4</v>
      </c>
      <c r="C1" s="14">
        <f>MAX($A$3:$A$6)-1</f>
        <v>3</v>
      </c>
    </row>
    <row r="2" spans="1:3" ht="16.2" thickTop="1" x14ac:dyDescent="0.3">
      <c r="A2" s="18" t="s">
        <v>34</v>
      </c>
      <c r="B2" s="18" t="s">
        <v>35</v>
      </c>
      <c r="C2" s="14" t="s">
        <v>36</v>
      </c>
    </row>
    <row r="3" spans="1:3" x14ac:dyDescent="0.3">
      <c r="A3" s="38">
        <v>1</v>
      </c>
      <c r="B3" s="45" t="s">
        <v>123</v>
      </c>
      <c r="C3" s="27"/>
    </row>
    <row r="4" spans="1:3" x14ac:dyDescent="0.3">
      <c r="A4" s="38">
        <v>2</v>
      </c>
      <c r="B4" s="45" t="s">
        <v>264</v>
      </c>
      <c r="C4" s="27"/>
    </row>
    <row r="5" spans="1:3" x14ac:dyDescent="0.3">
      <c r="A5" s="38">
        <v>3</v>
      </c>
      <c r="B5" s="17" t="s">
        <v>4</v>
      </c>
      <c r="C5" s="17"/>
    </row>
    <row r="6" spans="1:3" x14ac:dyDescent="0.3">
      <c r="A6" s="38">
        <v>4</v>
      </c>
      <c r="B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
  <sheetViews>
    <sheetView workbookViewId="0"/>
  </sheetViews>
  <sheetFormatPr baseColWidth="10" defaultColWidth="11.44140625" defaultRowHeight="13.8" x14ac:dyDescent="0.25"/>
  <cols>
    <col min="1" max="2" width="11.44140625" style="114"/>
    <col min="3" max="3" width="11.44140625" style="114" customWidth="1"/>
    <col min="4" max="16384" width="11.44140625" style="114"/>
  </cols>
  <sheetData/>
  <sheetProtection algorithmName="SHA-512" hashValue="13oUc/co7d++Cjy8dURSDReBBT41qk05u1hsbySYcsbnIe6ub63v/dvr6NPZ8TgW/0krekzMvCjxsx7YPRepdA==" saltValue="8g9hKFXuasZy723GHCAz7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A2" sqref="A2:G2"/>
    </sheetView>
  </sheetViews>
  <sheetFormatPr baseColWidth="10" defaultColWidth="11.44140625" defaultRowHeight="15.6" x14ac:dyDescent="0.3"/>
  <cols>
    <col min="1" max="1" width="14.5546875" style="14" customWidth="1"/>
    <col min="2" max="2" width="55.109375" style="14" customWidth="1"/>
    <col min="3" max="16384" width="11.44140625" style="14"/>
  </cols>
  <sheetData>
    <row r="1" spans="1:3" ht="28.2" thickBot="1" x14ac:dyDescent="0.35">
      <c r="A1" s="22" t="str">
        <f>Ergebnisse!A30</f>
        <v xml:space="preserve">Eigehalt je kg Grieß </v>
      </c>
      <c r="B1" s="21">
        <v>3</v>
      </c>
      <c r="C1" s="14">
        <f>MAX($A$3:$A$5)-1</f>
        <v>2</v>
      </c>
    </row>
    <row r="2" spans="1:3" ht="16.2" thickTop="1" x14ac:dyDescent="0.3">
      <c r="A2" s="18" t="s">
        <v>34</v>
      </c>
      <c r="B2" s="18" t="s">
        <v>35</v>
      </c>
      <c r="C2" s="14" t="s">
        <v>36</v>
      </c>
    </row>
    <row r="3" spans="1:3" x14ac:dyDescent="0.3">
      <c r="A3" s="38">
        <v>1</v>
      </c>
      <c r="B3" s="17" t="s">
        <v>146</v>
      </c>
      <c r="C3" s="27"/>
    </row>
    <row r="4" spans="1:3" x14ac:dyDescent="0.3">
      <c r="A4" s="38">
        <v>2</v>
      </c>
      <c r="B4" s="17" t="s">
        <v>147</v>
      </c>
    </row>
    <row r="5" spans="1:3" x14ac:dyDescent="0.3">
      <c r="A5" s="38">
        <v>3</v>
      </c>
    </row>
    <row r="11" spans="1:3" x14ac:dyDescent="0.3">
      <c r="A11" s="14" t="s">
        <v>124</v>
      </c>
      <c r="B11" s="14">
        <v>5</v>
      </c>
      <c r="C11" s="14">
        <f>MAX($A$12:$A$16)-1</f>
        <v>4</v>
      </c>
    </row>
    <row r="12" spans="1:3" x14ac:dyDescent="0.3">
      <c r="A12" s="14">
        <v>1</v>
      </c>
      <c r="B12" s="14" t="s">
        <v>131</v>
      </c>
    </row>
    <row r="13" spans="1:3" x14ac:dyDescent="0.3">
      <c r="A13" s="14">
        <v>2</v>
      </c>
      <c r="B13" s="14" t="s">
        <v>126</v>
      </c>
    </row>
    <row r="14" spans="1:3" x14ac:dyDescent="0.3">
      <c r="A14" s="14">
        <v>3</v>
      </c>
      <c r="B14" s="14" t="s">
        <v>127</v>
      </c>
    </row>
    <row r="15" spans="1:3" x14ac:dyDescent="0.3">
      <c r="A15" s="14">
        <v>4</v>
      </c>
      <c r="B15" s="14" t="s">
        <v>125</v>
      </c>
    </row>
    <row r="16" spans="1:3" x14ac:dyDescent="0.3">
      <c r="A16" s="14">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9"/>
  <sheetViews>
    <sheetView workbookViewId="0">
      <selection activeCell="A2" sqref="A2:G2"/>
    </sheetView>
  </sheetViews>
  <sheetFormatPr baseColWidth="10" defaultColWidth="11.44140625" defaultRowHeight="15.6" x14ac:dyDescent="0.3"/>
  <cols>
    <col min="1" max="1" width="13.109375" style="14" customWidth="1"/>
    <col min="2" max="2" width="56.5546875" style="14" customWidth="1"/>
    <col min="3" max="16384" width="11.44140625" style="14"/>
  </cols>
  <sheetData>
    <row r="1" spans="1:3" ht="16.2" thickBot="1" x14ac:dyDescent="0.35">
      <c r="A1" s="22" t="str">
        <f>Ergebnisse!A31</f>
        <v>Ballaststoffe</v>
      </c>
      <c r="B1" s="21">
        <v>7</v>
      </c>
      <c r="C1" s="14">
        <f>MAX($A$3:$A$9)-1</f>
        <v>6</v>
      </c>
    </row>
    <row r="2" spans="1:3" ht="16.2" thickTop="1" x14ac:dyDescent="0.3">
      <c r="A2" s="18" t="s">
        <v>34</v>
      </c>
      <c r="B2" s="18" t="s">
        <v>35</v>
      </c>
      <c r="C2" s="14" t="s">
        <v>36</v>
      </c>
    </row>
    <row r="3" spans="1:3" x14ac:dyDescent="0.3">
      <c r="A3" s="39">
        <v>1</v>
      </c>
      <c r="B3" s="17" t="s">
        <v>345</v>
      </c>
    </row>
    <row r="4" spans="1:3" x14ac:dyDescent="0.3">
      <c r="A4" s="39">
        <v>2</v>
      </c>
      <c r="B4" s="17" t="s">
        <v>346</v>
      </c>
      <c r="C4" s="14" t="s">
        <v>38</v>
      </c>
    </row>
    <row r="5" spans="1:3" x14ac:dyDescent="0.3">
      <c r="A5" s="39">
        <v>3</v>
      </c>
      <c r="B5" s="17" t="s">
        <v>176</v>
      </c>
    </row>
    <row r="6" spans="1:3" x14ac:dyDescent="0.3">
      <c r="A6" s="39">
        <v>4</v>
      </c>
      <c r="B6" s="17" t="s">
        <v>177</v>
      </c>
    </row>
    <row r="7" spans="1:3" x14ac:dyDescent="0.3">
      <c r="A7" s="39">
        <v>5</v>
      </c>
      <c r="B7" s="17" t="s">
        <v>344</v>
      </c>
    </row>
    <row r="8" spans="1:3" x14ac:dyDescent="0.3">
      <c r="A8" s="39">
        <v>6</v>
      </c>
      <c r="B8" s="47" t="s">
        <v>4</v>
      </c>
    </row>
    <row r="9" spans="1:3" x14ac:dyDescent="0.3">
      <c r="A9" s="39">
        <v>7</v>
      </c>
      <c r="B9"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E18"/>
  <sheetViews>
    <sheetView workbookViewId="0">
      <selection sqref="A1:C1"/>
    </sheetView>
  </sheetViews>
  <sheetFormatPr baseColWidth="10" defaultColWidth="11.44140625" defaultRowHeight="15.6" x14ac:dyDescent="0.3"/>
  <cols>
    <col min="1" max="3" width="27.5546875" style="115" customWidth="1"/>
    <col min="4" max="16384" width="11.44140625" style="115"/>
  </cols>
  <sheetData>
    <row r="1" spans="1:5" ht="27.75" customHeight="1" x14ac:dyDescent="0.3">
      <c r="A1" s="130" t="s">
        <v>54</v>
      </c>
      <c r="B1" s="130"/>
      <c r="C1" s="130"/>
    </row>
    <row r="2" spans="1:5" s="118" customFormat="1" ht="54" customHeight="1" x14ac:dyDescent="0.25">
      <c r="A2" s="142" t="s">
        <v>132</v>
      </c>
      <c r="B2" s="142"/>
      <c r="C2" s="142"/>
    </row>
    <row r="3" spans="1:5" s="118" customFormat="1" ht="98.4" customHeight="1" x14ac:dyDescent="0.25">
      <c r="A3" s="146" t="s">
        <v>40</v>
      </c>
      <c r="B3" s="146"/>
      <c r="C3" s="146"/>
    </row>
    <row r="4" spans="1:5" s="118" customFormat="1" ht="39.9" customHeight="1" x14ac:dyDescent="0.25">
      <c r="A4" s="147" t="s">
        <v>55</v>
      </c>
      <c r="B4" s="147"/>
      <c r="C4" s="147"/>
    </row>
    <row r="5" spans="1:5" s="118" customFormat="1" ht="96.75" customHeight="1" x14ac:dyDescent="0.25">
      <c r="A5" s="143" t="s">
        <v>162</v>
      </c>
      <c r="B5" s="144"/>
      <c r="C5" s="144"/>
    </row>
    <row r="6" spans="1:5" s="118" customFormat="1" ht="96.75" customHeight="1" x14ac:dyDescent="0.25">
      <c r="A6" s="143" t="s">
        <v>163</v>
      </c>
      <c r="B6" s="146"/>
      <c r="C6" s="146"/>
    </row>
    <row r="7" spans="1:5" s="118" customFormat="1" ht="117.75" customHeight="1" x14ac:dyDescent="0.25">
      <c r="A7" s="142" t="s">
        <v>133</v>
      </c>
      <c r="B7" s="145"/>
      <c r="C7" s="145"/>
      <c r="E7" s="119"/>
    </row>
    <row r="8" spans="1:5" s="118" customFormat="1" ht="66.75" customHeight="1" x14ac:dyDescent="0.25">
      <c r="A8" s="138" t="s">
        <v>19</v>
      </c>
      <c r="B8" s="139"/>
      <c r="C8" s="140"/>
      <c r="E8" s="119"/>
    </row>
    <row r="9" spans="1:5" ht="31.2" x14ac:dyDescent="0.3">
      <c r="A9" s="117" t="s">
        <v>39</v>
      </c>
      <c r="B9" s="117" t="s">
        <v>56</v>
      </c>
      <c r="C9" s="116"/>
    </row>
    <row r="10" spans="1:5" x14ac:dyDescent="0.3">
      <c r="A10" s="111">
        <v>1379</v>
      </c>
      <c r="B10" s="111">
        <v>1380</v>
      </c>
    </row>
    <row r="11" spans="1:5" x14ac:dyDescent="0.3">
      <c r="A11" s="111">
        <v>179.34</v>
      </c>
      <c r="B11" s="111">
        <v>179</v>
      </c>
    </row>
    <row r="12" spans="1:5" x14ac:dyDescent="0.3">
      <c r="A12" s="111">
        <v>80.12</v>
      </c>
      <c r="B12" s="111">
        <v>80.099999999999994</v>
      </c>
    </row>
    <row r="13" spans="1:5" x14ac:dyDescent="0.3">
      <c r="A13" s="111">
        <v>7.8</v>
      </c>
      <c r="B13" s="110">
        <v>7.8</v>
      </c>
    </row>
    <row r="14" spans="1:5" ht="24" hidden="1" customHeight="1" x14ac:dyDescent="0.3">
      <c r="A14" s="136"/>
      <c r="B14" s="137"/>
      <c r="C14" s="137"/>
    </row>
    <row r="15" spans="1:5" ht="126" customHeight="1" x14ac:dyDescent="0.3">
      <c r="A15" s="141" t="s">
        <v>134</v>
      </c>
      <c r="B15" s="141"/>
      <c r="C15" s="141"/>
    </row>
    <row r="16" spans="1:5" ht="84.15" customHeight="1" x14ac:dyDescent="0.3">
      <c r="A16" s="141" t="s">
        <v>135</v>
      </c>
      <c r="B16" s="141"/>
      <c r="C16" s="141"/>
    </row>
    <row r="17" spans="1:3" ht="50.1" customHeight="1" x14ac:dyDescent="0.3">
      <c r="A17" s="136" t="s">
        <v>136</v>
      </c>
      <c r="B17" s="137"/>
      <c r="C17" s="137"/>
    </row>
    <row r="18" spans="1:3" ht="80.400000000000006" customHeight="1" x14ac:dyDescent="0.3">
      <c r="A18" s="136" t="s">
        <v>18</v>
      </c>
      <c r="B18" s="137"/>
      <c r="C18" s="137"/>
    </row>
  </sheetData>
  <sheetProtection algorithmName="SHA-512" hashValue="jNiWrTDrAkFALxJpZQR87lGpoKl98QPe7gjdE7b5ATNXxbaYYUBXbw1qEoMA4oOl32yQKYoATw3fDfbXjjeRyw==" saltValue="SmjH4T/6trGZDtG8fJOdUA==" spinCount="100000"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ageMargins left="0.94488188976377963" right="0.59055118110236227" top="0.70866141732283472" bottom="0.51181102362204722" header="0.39370078740157483" footer="0.39370078740157483"/>
  <pageSetup paperSize="9" scale="7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D16"/>
  <sheetViews>
    <sheetView workbookViewId="0"/>
  </sheetViews>
  <sheetFormatPr baseColWidth="10" defaultColWidth="11.44140625" defaultRowHeight="15.6" x14ac:dyDescent="0.3"/>
  <cols>
    <col min="1" max="3" width="27.5546875" style="120" customWidth="1"/>
    <col min="4" max="16384" width="11.44140625" style="120"/>
  </cols>
  <sheetData>
    <row r="1" spans="1:4" x14ac:dyDescent="0.3">
      <c r="A1" s="122" t="s">
        <v>8</v>
      </c>
      <c r="B1" s="122"/>
      <c r="C1" s="122"/>
      <c r="D1" s="121"/>
    </row>
    <row r="2" spans="1:4" ht="72" customHeight="1" x14ac:dyDescent="0.3">
      <c r="A2" s="149" t="s">
        <v>23</v>
      </c>
      <c r="B2" s="148"/>
      <c r="C2" s="148"/>
    </row>
    <row r="3" spans="1:4" ht="59.25" customHeight="1" x14ac:dyDescent="0.3">
      <c r="A3" s="149" t="s">
        <v>24</v>
      </c>
      <c r="B3" s="148"/>
      <c r="C3" s="148"/>
    </row>
    <row r="4" spans="1:4" ht="108" customHeight="1" x14ac:dyDescent="0.3">
      <c r="A4" s="149" t="s">
        <v>25</v>
      </c>
      <c r="B4" s="148"/>
      <c r="C4" s="148"/>
    </row>
    <row r="5" spans="1:4" ht="154.5" customHeight="1" x14ac:dyDescent="0.3">
      <c r="A5" s="149" t="s">
        <v>26</v>
      </c>
      <c r="B5" s="149"/>
      <c r="C5" s="149"/>
    </row>
    <row r="6" spans="1:4" ht="141.75" customHeight="1" x14ac:dyDescent="0.3">
      <c r="A6" s="149" t="s">
        <v>27</v>
      </c>
      <c r="B6" s="149"/>
      <c r="C6" s="149"/>
    </row>
    <row r="7" spans="1:4" ht="195" customHeight="1" x14ac:dyDescent="0.3">
      <c r="A7" s="149" t="s">
        <v>28</v>
      </c>
      <c r="B7" s="148"/>
      <c r="C7" s="148"/>
    </row>
    <row r="8" spans="1:4" ht="79.5" customHeight="1" x14ac:dyDescent="0.3">
      <c r="A8" s="149" t="s">
        <v>57</v>
      </c>
      <c r="B8" s="148"/>
      <c r="C8" s="148"/>
    </row>
    <row r="9" spans="1:4" x14ac:dyDescent="0.3">
      <c r="A9" s="148"/>
      <c r="B9" s="148"/>
      <c r="C9" s="148"/>
    </row>
    <row r="10" spans="1:4" x14ac:dyDescent="0.3">
      <c r="A10" s="148"/>
      <c r="B10" s="148"/>
      <c r="C10" s="148"/>
    </row>
    <row r="11" spans="1:4" x14ac:dyDescent="0.3">
      <c r="A11" s="148"/>
      <c r="B11" s="148"/>
      <c r="C11" s="148"/>
    </row>
    <row r="12" spans="1:4" x14ac:dyDescent="0.3">
      <c r="A12" s="148"/>
      <c r="B12" s="148"/>
      <c r="C12" s="148"/>
    </row>
    <row r="13" spans="1:4" x14ac:dyDescent="0.3">
      <c r="A13" s="148"/>
      <c r="B13" s="148"/>
      <c r="C13" s="148"/>
    </row>
    <row r="14" spans="1:4" x14ac:dyDescent="0.3">
      <c r="A14" s="148"/>
      <c r="B14" s="148"/>
      <c r="C14" s="148"/>
    </row>
    <row r="15" spans="1:4" x14ac:dyDescent="0.3">
      <c r="A15" s="148"/>
      <c r="B15" s="148"/>
      <c r="C15" s="148"/>
    </row>
    <row r="16" spans="1:4" x14ac:dyDescent="0.3">
      <c r="A16" s="148"/>
      <c r="B16" s="148"/>
      <c r="C16" s="148"/>
    </row>
  </sheetData>
  <sheetProtection algorithmName="SHA-512" hashValue="C6LbJ+EdkMN4O2/VHRY9TohC6W2LQH9jtRDQmEdHg63KPxs8sd3v7fPJuH2sI7zTlWTl9+tBWsMWoEQedUDikw==" saltValue="BI6roTdK3uheSgdnumwtxQ==" spinCount="100000"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sheetPr>
  <dimension ref="A1:C7"/>
  <sheetViews>
    <sheetView zoomScaleNormal="100" workbookViewId="0">
      <selection sqref="A1:C1"/>
    </sheetView>
  </sheetViews>
  <sheetFormatPr baseColWidth="10" defaultColWidth="11.44140625" defaultRowHeight="13.8" x14ac:dyDescent="0.25"/>
  <cols>
    <col min="1" max="3" width="27.5546875" style="109" customWidth="1"/>
    <col min="4" max="16384" width="11.44140625" style="109"/>
  </cols>
  <sheetData>
    <row r="1" spans="1:3" ht="31.35" customHeight="1" x14ac:dyDescent="0.3">
      <c r="A1" s="130" t="s">
        <v>137</v>
      </c>
      <c r="B1" s="130"/>
      <c r="C1" s="130"/>
    </row>
    <row r="2" spans="1:3" s="123" customFormat="1" ht="75.150000000000006" customHeight="1" x14ac:dyDescent="0.25">
      <c r="A2" s="150" t="s">
        <v>300</v>
      </c>
      <c r="B2" s="151"/>
      <c r="C2" s="151"/>
    </row>
    <row r="3" spans="1:3" s="123" customFormat="1" ht="60" customHeight="1" x14ac:dyDescent="0.25">
      <c r="A3" s="150" t="s">
        <v>299</v>
      </c>
      <c r="B3" s="151"/>
      <c r="C3" s="151"/>
    </row>
    <row r="4" spans="1:3" s="123" customFormat="1" ht="36" customHeight="1" x14ac:dyDescent="0.25">
      <c r="A4" s="150" t="s">
        <v>138</v>
      </c>
      <c r="B4" s="151"/>
      <c r="C4" s="151"/>
    </row>
    <row r="5" spans="1:3" s="123" customFormat="1" ht="36" customHeight="1" x14ac:dyDescent="0.25">
      <c r="A5" s="150" t="s">
        <v>164</v>
      </c>
      <c r="B5" s="150"/>
      <c r="C5" s="150"/>
    </row>
    <row r="6" spans="1:3" s="123" customFormat="1" ht="75.150000000000006" customHeight="1" x14ac:dyDescent="0.25">
      <c r="A6" s="150" t="s">
        <v>165</v>
      </c>
      <c r="B6" s="151"/>
      <c r="C6" s="151"/>
    </row>
    <row r="7" spans="1:3" s="123" customFormat="1" ht="50.1" customHeight="1" x14ac:dyDescent="0.25">
      <c r="A7" s="150" t="s">
        <v>166</v>
      </c>
      <c r="B7" s="151"/>
      <c r="C7" s="151"/>
    </row>
  </sheetData>
  <sheetProtection algorithmName="SHA-512" hashValue="nhkpPoHzc/HrZ1IuNlgOJsNbJZGfZpnb33Jizbr66R7zmGWfF+euN++gIS3y3Bo6ZTPe7N63WRL1deiERfs/Hw==" saltValue="k2YeuXNv5II1Ro7d3fCQ/w==" spinCount="100000" sheet="1" objects="1" scenarios="1"/>
  <mergeCells count="7">
    <mergeCell ref="A7:C7"/>
    <mergeCell ref="A5:C5"/>
    <mergeCell ref="A6:C6"/>
    <mergeCell ref="A1:C1"/>
    <mergeCell ref="A2:C2"/>
    <mergeCell ref="A3:C3"/>
    <mergeCell ref="A4:C4"/>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10" zoomScaleNormal="110" workbookViewId="0">
      <selection sqref="A1:H1"/>
    </sheetView>
  </sheetViews>
  <sheetFormatPr baseColWidth="10" defaultColWidth="11.44140625" defaultRowHeight="13.8" x14ac:dyDescent="0.25"/>
  <cols>
    <col min="1" max="8" width="10.5546875" style="114" customWidth="1"/>
    <col min="9" max="16384" width="11.44140625" style="114"/>
  </cols>
  <sheetData>
    <row r="1" spans="1:8" ht="20.100000000000001" customHeight="1" x14ac:dyDescent="0.3">
      <c r="A1" s="154" t="s">
        <v>323</v>
      </c>
      <c r="B1" s="154"/>
      <c r="C1" s="154"/>
      <c r="D1" s="154"/>
      <c r="E1" s="154"/>
      <c r="F1" s="154"/>
      <c r="G1" s="154"/>
      <c r="H1" s="154"/>
    </row>
    <row r="2" spans="1:8" ht="40.200000000000003" customHeight="1" x14ac:dyDescent="0.25">
      <c r="A2" s="152" t="s">
        <v>347</v>
      </c>
      <c r="B2" s="153"/>
      <c r="C2" s="153"/>
      <c r="D2" s="153"/>
      <c r="E2" s="153"/>
      <c r="F2" s="153"/>
      <c r="G2" s="153"/>
      <c r="H2" s="153"/>
    </row>
    <row r="3" spans="1:8" ht="35.1" customHeight="1" x14ac:dyDescent="0.25">
      <c r="A3" s="152" t="s">
        <v>324</v>
      </c>
      <c r="B3" s="153"/>
      <c r="C3" s="153"/>
      <c r="D3" s="153"/>
      <c r="E3" s="153"/>
      <c r="F3" s="153"/>
      <c r="G3" s="153"/>
      <c r="H3" s="153"/>
    </row>
    <row r="4" spans="1:8" ht="70.2" customHeight="1" x14ac:dyDescent="0.25">
      <c r="A4" s="152" t="s">
        <v>325</v>
      </c>
      <c r="B4" s="153"/>
      <c r="C4" s="153"/>
      <c r="D4" s="153"/>
      <c r="E4" s="153"/>
      <c r="F4" s="153"/>
      <c r="G4" s="153"/>
      <c r="H4" s="153"/>
    </row>
    <row r="5" spans="1:8" ht="53.1" customHeight="1" x14ac:dyDescent="0.25">
      <c r="A5" s="152" t="s">
        <v>326</v>
      </c>
      <c r="B5" s="153"/>
      <c r="C5" s="153"/>
      <c r="D5" s="153"/>
      <c r="E5" s="153"/>
      <c r="F5" s="153"/>
      <c r="G5" s="153"/>
      <c r="H5" s="153"/>
    </row>
    <row r="6" spans="1:8" ht="35.1" customHeight="1" x14ac:dyDescent="0.25">
      <c r="A6" s="152" t="s">
        <v>327</v>
      </c>
      <c r="B6" s="153"/>
      <c r="C6" s="153"/>
      <c r="D6" s="153"/>
      <c r="E6" s="153"/>
      <c r="F6" s="153"/>
      <c r="G6" s="153"/>
      <c r="H6" s="153"/>
    </row>
    <row r="7" spans="1:8" ht="88.2" customHeight="1" x14ac:dyDescent="0.25">
      <c r="A7" s="152" t="s">
        <v>348</v>
      </c>
      <c r="B7" s="153"/>
      <c r="C7" s="153"/>
      <c r="D7" s="153"/>
      <c r="E7" s="153"/>
      <c r="F7" s="153"/>
      <c r="G7" s="153"/>
      <c r="H7" s="153"/>
    </row>
    <row r="8" spans="1:8" ht="88.2" customHeight="1" x14ac:dyDescent="0.25">
      <c r="A8" s="152" t="s">
        <v>328</v>
      </c>
      <c r="B8" s="153"/>
      <c r="C8" s="153"/>
      <c r="D8" s="153"/>
      <c r="E8" s="153"/>
      <c r="F8" s="153"/>
      <c r="G8" s="153"/>
      <c r="H8" s="153"/>
    </row>
    <row r="9" spans="1:8" ht="70.2" customHeight="1" x14ac:dyDescent="0.25">
      <c r="A9" s="152" t="s">
        <v>329</v>
      </c>
      <c r="B9" s="153"/>
      <c r="C9" s="153"/>
      <c r="D9" s="153"/>
      <c r="E9" s="153"/>
      <c r="F9" s="153"/>
      <c r="G9" s="153"/>
      <c r="H9" s="153"/>
    </row>
    <row r="10" spans="1:8" ht="53.1" customHeight="1" x14ac:dyDescent="0.25">
      <c r="A10" s="152" t="s">
        <v>330</v>
      </c>
      <c r="B10" s="153"/>
      <c r="C10" s="153"/>
      <c r="D10" s="153"/>
      <c r="E10" s="153"/>
      <c r="F10" s="153"/>
      <c r="G10" s="153"/>
      <c r="H10" s="153"/>
    </row>
    <row r="11" spans="1:8" ht="70.2" customHeight="1" x14ac:dyDescent="0.25">
      <c r="A11" s="152" t="s">
        <v>331</v>
      </c>
      <c r="B11" s="153"/>
      <c r="C11" s="153"/>
      <c r="D11" s="153"/>
      <c r="E11" s="153"/>
      <c r="F11" s="153"/>
      <c r="G11" s="153"/>
      <c r="H11" s="153"/>
    </row>
    <row r="12" spans="1:8" ht="35.1" customHeight="1" x14ac:dyDescent="0.25">
      <c r="A12" s="152" t="s">
        <v>332</v>
      </c>
      <c r="B12" s="153"/>
      <c r="C12" s="153"/>
      <c r="D12" s="153"/>
      <c r="E12" s="153"/>
      <c r="F12" s="153"/>
      <c r="G12" s="153"/>
      <c r="H12" s="153"/>
    </row>
    <row r="13" spans="1:8" ht="97.2" customHeight="1" x14ac:dyDescent="0.25">
      <c r="A13" s="152" t="s">
        <v>333</v>
      </c>
      <c r="B13" s="153"/>
      <c r="C13" s="153"/>
      <c r="D13" s="153"/>
      <c r="E13" s="153"/>
      <c r="F13" s="153"/>
      <c r="G13" s="153"/>
      <c r="H13" s="153"/>
    </row>
    <row r="14" spans="1:8" ht="97.2" customHeight="1" x14ac:dyDescent="0.25">
      <c r="A14" s="152" t="s">
        <v>334</v>
      </c>
      <c r="B14" s="153"/>
      <c r="C14" s="153"/>
      <c r="D14" s="153"/>
      <c r="E14" s="153"/>
      <c r="F14" s="153"/>
      <c r="G14" s="153"/>
      <c r="H14" s="153"/>
    </row>
    <row r="15" spans="1:8" ht="20.100000000000001" customHeight="1" x14ac:dyDescent="0.25">
      <c r="A15" s="152" t="s">
        <v>335</v>
      </c>
      <c r="B15" s="153"/>
      <c r="C15" s="153"/>
      <c r="D15" s="153"/>
      <c r="E15" s="153"/>
      <c r="F15" s="153"/>
      <c r="G15" s="153"/>
      <c r="H15" s="153"/>
    </row>
    <row r="16" spans="1:8" x14ac:dyDescent="0.25">
      <c r="A16" s="152"/>
      <c r="B16" s="153"/>
      <c r="C16" s="153"/>
      <c r="D16" s="153"/>
      <c r="E16" s="153"/>
      <c r="F16" s="153"/>
      <c r="G16" s="153"/>
      <c r="H16" s="153"/>
    </row>
    <row r="17" spans="1:8" x14ac:dyDescent="0.25">
      <c r="A17" s="152"/>
      <c r="B17" s="153"/>
      <c r="C17" s="153"/>
      <c r="D17" s="153"/>
      <c r="E17" s="153"/>
      <c r="F17" s="153"/>
      <c r="G17" s="153"/>
      <c r="H17" s="153"/>
    </row>
    <row r="18" spans="1:8" x14ac:dyDescent="0.25">
      <c r="A18" s="152"/>
      <c r="B18" s="153"/>
      <c r="C18" s="153"/>
      <c r="D18" s="153"/>
      <c r="E18" s="153"/>
      <c r="F18" s="153"/>
      <c r="G18" s="153"/>
      <c r="H18" s="153"/>
    </row>
    <row r="19" spans="1:8" x14ac:dyDescent="0.25">
      <c r="A19" s="152"/>
      <c r="B19" s="153"/>
      <c r="C19" s="153"/>
      <c r="D19" s="153"/>
      <c r="E19" s="153"/>
      <c r="F19" s="153"/>
      <c r="G19" s="153"/>
      <c r="H19" s="153"/>
    </row>
    <row r="20" spans="1:8" x14ac:dyDescent="0.25">
      <c r="A20" s="152"/>
      <c r="B20" s="153"/>
      <c r="C20" s="153"/>
      <c r="D20" s="153"/>
      <c r="E20" s="153"/>
      <c r="F20" s="153"/>
      <c r="G20" s="153"/>
      <c r="H20" s="153"/>
    </row>
  </sheetData>
  <sheetProtection algorithmName="SHA-512" hashValue="FdSrK5GZG3DJ9Fut6Y6CXPyDgR3aDb+2T3QWVMvxFACQSdJb/FXt+E2svBvLAm33y1k//6+pHEzq102gMPu2fQ==" saltValue="3+KhlYKT1a8gIj+u9EgVBg==" spinCount="100000" sheet="1" objects="1" scenarios="1"/>
  <mergeCells count="20">
    <mergeCell ref="A1:H1"/>
    <mergeCell ref="A2:H2"/>
    <mergeCell ref="A3:H3"/>
    <mergeCell ref="A4:H4"/>
    <mergeCell ref="A5:H5"/>
    <mergeCell ref="A6:H6"/>
    <mergeCell ref="A7:H7"/>
    <mergeCell ref="A8:H8"/>
    <mergeCell ref="A9:H9"/>
    <mergeCell ref="A10:H10"/>
    <mergeCell ref="A11:H11"/>
    <mergeCell ref="A12:H12"/>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C00000"/>
  </sheetPr>
  <dimension ref="A1:G19"/>
  <sheetViews>
    <sheetView tabSelected="1" workbookViewId="0">
      <selection activeCell="B2" sqref="B2"/>
    </sheetView>
  </sheetViews>
  <sheetFormatPr baseColWidth="10" defaultColWidth="11.44140625" defaultRowHeight="13.8" x14ac:dyDescent="0.25"/>
  <cols>
    <col min="1" max="1" width="25.109375" style="34" bestFit="1" customWidth="1"/>
    <col min="2" max="2" width="39" style="34" customWidth="1"/>
    <col min="3" max="16384" width="11.44140625" style="34"/>
  </cols>
  <sheetData>
    <row r="1" spans="1:7" ht="20.100000000000001" customHeight="1" x14ac:dyDescent="0.25">
      <c r="A1" s="33" t="s">
        <v>47</v>
      </c>
      <c r="C1" s="35" t="s">
        <v>48</v>
      </c>
    </row>
    <row r="2" spans="1:7" ht="20.100000000000001" customHeight="1" x14ac:dyDescent="0.25">
      <c r="A2" s="34" t="s">
        <v>49</v>
      </c>
      <c r="B2" s="36"/>
      <c r="C2" s="34" t="s">
        <v>49</v>
      </c>
    </row>
    <row r="3" spans="1:7" ht="20.100000000000001" customHeight="1" x14ac:dyDescent="0.25">
      <c r="A3" s="34" t="s">
        <v>50</v>
      </c>
      <c r="B3" s="53"/>
      <c r="C3" s="34" t="s">
        <v>51</v>
      </c>
    </row>
    <row r="4" spans="1:7" ht="20.100000000000001" customHeight="1" x14ac:dyDescent="0.25">
      <c r="A4" s="34" t="s">
        <v>52</v>
      </c>
      <c r="B4" s="36"/>
      <c r="C4" s="34" t="s">
        <v>53</v>
      </c>
    </row>
    <row r="5" spans="1:7" ht="20.100000000000001" customHeight="1" x14ac:dyDescent="0.25"/>
    <row r="6" spans="1:7" ht="63.6" customHeight="1" x14ac:dyDescent="0.25">
      <c r="A6" s="179" t="s">
        <v>356</v>
      </c>
      <c r="B6" s="180"/>
      <c r="C6" s="180"/>
      <c r="D6" s="180"/>
      <c r="E6" s="180"/>
      <c r="F6" s="180"/>
      <c r="G6" s="180"/>
    </row>
    <row r="7" spans="1:7" ht="15" customHeight="1" x14ac:dyDescent="0.25">
      <c r="A7" s="181"/>
      <c r="B7" s="181"/>
      <c r="C7" s="181"/>
      <c r="D7" s="181"/>
      <c r="E7" s="181"/>
      <c r="F7" s="181"/>
      <c r="G7" s="181"/>
    </row>
    <row r="8" spans="1:7" ht="57" customHeight="1" x14ac:dyDescent="0.25">
      <c r="A8" s="179" t="s">
        <v>357</v>
      </c>
      <c r="B8" s="180"/>
      <c r="C8" s="180"/>
      <c r="D8" s="180"/>
      <c r="E8" s="180"/>
      <c r="F8" s="180"/>
      <c r="G8" s="180"/>
    </row>
    <row r="9" spans="1:7" ht="20.100000000000001" customHeight="1" x14ac:dyDescent="0.25">
      <c r="A9" s="182"/>
      <c r="B9" s="182"/>
      <c r="C9" s="182"/>
      <c r="D9" s="182"/>
      <c r="E9" s="182"/>
      <c r="F9" s="182"/>
      <c r="G9" s="182"/>
    </row>
    <row r="10" spans="1:7" ht="53.4" customHeight="1" x14ac:dyDescent="0.25">
      <c r="A10" s="183" t="s">
        <v>358</v>
      </c>
      <c r="B10" s="183"/>
      <c r="C10" s="183"/>
      <c r="D10" s="183"/>
      <c r="E10" s="183"/>
      <c r="F10" s="183"/>
      <c r="G10" s="183"/>
    </row>
    <row r="11" spans="1:7" ht="45" customHeight="1" x14ac:dyDescent="0.25">
      <c r="A11" s="183" t="s">
        <v>359</v>
      </c>
      <c r="B11" s="184"/>
      <c r="C11" s="184"/>
      <c r="D11" s="184"/>
      <c r="E11" s="184"/>
      <c r="F11" s="184"/>
      <c r="G11" s="184"/>
    </row>
    <row r="12" spans="1:7" ht="45" customHeight="1" x14ac:dyDescent="0.25">
      <c r="A12" s="183" t="s">
        <v>185</v>
      </c>
      <c r="B12" s="183"/>
      <c r="C12" s="184" t="s">
        <v>186</v>
      </c>
      <c r="D12" s="184"/>
      <c r="E12" s="184"/>
      <c r="F12" s="184"/>
      <c r="G12" s="185"/>
    </row>
    <row r="13" spans="1:7" ht="45" customHeight="1" x14ac:dyDescent="0.25">
      <c r="A13" s="51"/>
      <c r="B13" s="51"/>
      <c r="C13" s="52"/>
      <c r="D13" s="52"/>
      <c r="E13" s="52"/>
      <c r="F13" s="52"/>
      <c r="G13" s="52"/>
    </row>
    <row r="15" spans="1:7" x14ac:dyDescent="0.25">
      <c r="A15" s="34" t="s">
        <v>141</v>
      </c>
      <c r="B15" s="53"/>
      <c r="C15" s="155" t="s">
        <v>167</v>
      </c>
      <c r="D15" s="155"/>
      <c r="E15" s="155"/>
    </row>
    <row r="16" spans="1:7" x14ac:dyDescent="0.25">
      <c r="A16" s="34" t="s">
        <v>142</v>
      </c>
      <c r="B16" s="37" t="str">
        <f>IF(ISBLANK(B15),"",IF(B3=B15,"Kontrolle erfolgreich - check ok","FEHLER - ERROR"))</f>
        <v/>
      </c>
      <c r="C16" s="34" t="s">
        <v>168</v>
      </c>
    </row>
    <row r="17" spans="2:2" x14ac:dyDescent="0.25">
      <c r="B17" s="37" t="str">
        <f>IF(ISBLANK(B15),"",IF(ISERROR(FIND("@",B15,1)),"keine gültige eMail-Adresse",IF((VALUE(FIND("@",B15,1))&gt;1),"","keine gültige eMail-Adresse!")))</f>
        <v/>
      </c>
    </row>
    <row r="18" spans="2:2" x14ac:dyDescent="0.25">
      <c r="B18" s="37" t="str">
        <f>IF(ISBLANK(B15),"",IF(ISERROR(FIND("@",B15,1)),"no valid eMail-adress",IF((VALUE(FIND("@",B15,1))&gt;1),"","no valid eMail-address!")))</f>
        <v/>
      </c>
    </row>
    <row r="19" spans="2:2" x14ac:dyDescent="0.25">
      <c r="B19" s="34" t="str">
        <f>IF(ISBLANK(B15),"",IF(ISERROR(FIND("; ",B15,1)),"",IF((VALUE(FIND("; ",B15,1))&gt;8),"","Achtung - die zweite eMail-Adresse wurde nicht korrekt eingegeben")))</f>
        <v/>
      </c>
    </row>
  </sheetData>
  <sheetProtection algorithmName="SHA-512" hashValue="X2W9uG41IKJF4OdDrq6+qbkTj43ICLAWoiy5+Ex8Hbw7q8lVmLoQ0Gr3Z4wF1ahUXWPxWbcaMtElTPWyeb5pcw==" saltValue="GaCPorlyrzzjs5N5JMMqYw==" spinCount="100000" sheet="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0"/>
  <sheetViews>
    <sheetView workbookViewId="0">
      <selection activeCell="B6" sqref="B6"/>
    </sheetView>
  </sheetViews>
  <sheetFormatPr baseColWidth="10" defaultRowHeight="13.8" x14ac:dyDescent="0.25"/>
  <cols>
    <col min="1" max="1" width="39.44140625" bestFit="1" customWidth="1"/>
    <col min="2" max="2" width="33.109375" bestFit="1" customWidth="1"/>
  </cols>
  <sheetData>
    <row r="1" spans="1:7" x14ac:dyDescent="0.25">
      <c r="A1" t="s">
        <v>9</v>
      </c>
      <c r="B1" s="3" t="str">
        <f>IF(ISNUMBER(VALUE(Ergebnisse!G1)),IF(VALUE(Ergebnisse!G1)&gt;0,VALUE(Ergebnisse!G1),""),"")</f>
        <v/>
      </c>
      <c r="D1" t="s">
        <v>16</v>
      </c>
    </row>
    <row r="2" spans="1:7" x14ac:dyDescent="0.25">
      <c r="A2" t="s">
        <v>2</v>
      </c>
      <c r="B2" s="3" t="str">
        <f>IF(ISNUMBER(VALUE(Ergebnisse!G2)),IF(VALUE(Ergebnisse!G2)&gt;0,VALUE(Ergebnisse!G2),""),"")</f>
        <v/>
      </c>
    </row>
    <row r="3" spans="1:7" x14ac:dyDescent="0.25">
      <c r="A3" t="s">
        <v>10</v>
      </c>
      <c r="B3" s="31" t="s">
        <v>71</v>
      </c>
      <c r="D3" t="s">
        <v>15</v>
      </c>
    </row>
    <row r="4" spans="1:7" x14ac:dyDescent="0.25">
      <c r="A4" t="s">
        <v>11</v>
      </c>
      <c r="B4" s="3">
        <f>YEAR(Ergebnisse!E5)</f>
        <v>2022</v>
      </c>
      <c r="D4" s="4">
        <v>2</v>
      </c>
    </row>
    <row r="5" spans="1:7" x14ac:dyDescent="0.25">
      <c r="A5" t="s">
        <v>12</v>
      </c>
      <c r="B5" s="3" t="str">
        <f>D8</f>
        <v>N</v>
      </c>
      <c r="D5" t="str">
        <f>IF(D4=2,"N","J")</f>
        <v>N</v>
      </c>
      <c r="F5">
        <v>1</v>
      </c>
      <c r="G5" s="45" t="s">
        <v>174</v>
      </c>
    </row>
    <row r="6" spans="1:7" x14ac:dyDescent="0.25">
      <c r="A6" t="s">
        <v>41</v>
      </c>
      <c r="B6" s="3">
        <f>Ergebnisse!G3</f>
        <v>1</v>
      </c>
      <c r="F6">
        <v>2</v>
      </c>
      <c r="G6" s="45" t="s">
        <v>175</v>
      </c>
    </row>
    <row r="7" spans="1:7" x14ac:dyDescent="0.25">
      <c r="A7" t="s">
        <v>45</v>
      </c>
      <c r="B7" s="32">
        <f>Ergebnisse!E5</f>
        <v>44787</v>
      </c>
    </row>
    <row r="8" spans="1:7" x14ac:dyDescent="0.25">
      <c r="A8" t="s">
        <v>13</v>
      </c>
      <c r="B8" s="3">
        <v>11</v>
      </c>
      <c r="D8" t="str">
        <f>LEFT(D5,1)</f>
        <v>N</v>
      </c>
    </row>
    <row r="9" spans="1:7" x14ac:dyDescent="0.25">
      <c r="A9" t="s">
        <v>14</v>
      </c>
      <c r="B9" s="3">
        <v>2</v>
      </c>
    </row>
    <row r="10" spans="1:7" x14ac:dyDescent="0.25">
      <c r="A10" t="s">
        <v>20</v>
      </c>
      <c r="B10" s="2" t="str">
        <f>Ergebnisse!A22</f>
        <v>Wasser</v>
      </c>
      <c r="C10" s="2" t="str">
        <f>Ergebnisse!B22</f>
        <v>g/100 g Probe</v>
      </c>
    </row>
    <row r="11" spans="1:7" x14ac:dyDescent="0.25">
      <c r="A11" t="s">
        <v>21</v>
      </c>
      <c r="B11" s="2" t="str">
        <f>Ergebnisse!A23</f>
        <v>Rohprotein (N * 6,25)</v>
      </c>
      <c r="C11" s="2" t="str">
        <f>Ergebnisse!B23</f>
        <v>g/100 g Probe</v>
      </c>
    </row>
    <row r="12" spans="1:7" x14ac:dyDescent="0.25">
      <c r="A12" t="s">
        <v>22</v>
      </c>
      <c r="B12" s="2" t="str">
        <f>Ergebnisse!A24</f>
        <v>Fett</v>
      </c>
      <c r="C12" s="2" t="str">
        <f>Ergebnisse!B24</f>
        <v>g/100 g Probe</v>
      </c>
    </row>
    <row r="13" spans="1:7" x14ac:dyDescent="0.25">
      <c r="A13" t="s">
        <v>29</v>
      </c>
      <c r="B13" s="2" t="str">
        <f>Ergebnisse!A25</f>
        <v>Fett, gesättigte Fettsäuren</v>
      </c>
      <c r="C13" s="2" t="str">
        <f>Ergebnisse!B25</f>
        <v>g/100 g Fett</v>
      </c>
    </row>
    <row r="14" spans="1:7" x14ac:dyDescent="0.25">
      <c r="A14" t="s">
        <v>30</v>
      </c>
      <c r="B14" s="2" t="str">
        <f>Ergebnisse!A26</f>
        <v>Asche</v>
      </c>
      <c r="C14" s="2" t="str">
        <f>Ergebnisse!B26</f>
        <v>g/100 g Probe</v>
      </c>
    </row>
    <row r="15" spans="1:7" x14ac:dyDescent="0.25">
      <c r="A15" t="s">
        <v>31</v>
      </c>
      <c r="B15" s="2" t="str">
        <f>Ergebnisse!A27</f>
        <v>Kochsalz (über Chlorid)</v>
      </c>
      <c r="C15" s="2" t="str">
        <f>Ergebnisse!B27</f>
        <v>g/100 g Probe</v>
      </c>
    </row>
    <row r="16" spans="1:7" x14ac:dyDescent="0.25">
      <c r="A16" t="s">
        <v>32</v>
      </c>
      <c r="B16" s="2" t="str">
        <f>Ergebnisse!A28</f>
        <v>Cholesterin 
(GC, in der Trockenmasse)</v>
      </c>
      <c r="C16" s="2" t="str">
        <f>Ergebnisse!B28</f>
        <v>mg/100 g Tr.</v>
      </c>
    </row>
    <row r="17" spans="1:3" x14ac:dyDescent="0.25">
      <c r="A17" t="s">
        <v>33</v>
      </c>
      <c r="B17" s="2" t="str">
        <f>Ergebnisse!A29</f>
        <v>Gesamtsterine (enzymatisch, in der Trockenmasse)</v>
      </c>
      <c r="C17" s="2" t="str">
        <f>Ergebnisse!B29</f>
        <v>mg/100 g Tr.</v>
      </c>
    </row>
    <row r="18" spans="1:3" x14ac:dyDescent="0.25">
      <c r="A18" t="s">
        <v>170</v>
      </c>
      <c r="B18" s="2" t="str">
        <f>Ergebnisse!A30</f>
        <v xml:space="preserve">Eigehalt je kg Grieß </v>
      </c>
      <c r="C18" s="2" t="str">
        <f>Ergebnisse!B30</f>
        <v>Stück</v>
      </c>
    </row>
    <row r="19" spans="1:3" x14ac:dyDescent="0.25">
      <c r="A19" t="s">
        <v>262</v>
      </c>
      <c r="B19" s="2" t="str">
        <f>Ergebnisse!A31</f>
        <v>Ballaststoffe</v>
      </c>
      <c r="C19" s="2" t="str">
        <f>Ergebnisse!B31</f>
        <v>g/100 g Probe</v>
      </c>
    </row>
    <row r="20" spans="1:3" x14ac:dyDescent="0.25">
      <c r="A20" t="s">
        <v>302</v>
      </c>
      <c r="B20" s="2" t="str">
        <f>Ergebnisse!A32</f>
        <v>Natrium</v>
      </c>
      <c r="C20" s="2" t="str">
        <f>Ergebnisse!B32</f>
        <v>g/100 g Probe</v>
      </c>
    </row>
  </sheetData>
  <sheetProtection algorithmName="SHA-512" hashValue="ySFRHXGI0WJdmKlAhv2xufIAzSocpEYmNqAQjPvuFHpHF8JTQy3rqPNJx2/Fel4Xwrz284WF7AdEsXAHiIBq6Q==" saltValue="68fO1nEm/UM/Q/qqk/0xa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L76"/>
  <sheetViews>
    <sheetView zoomScaleNormal="100" workbookViewId="0">
      <selection activeCell="G1" sqref="G1"/>
    </sheetView>
  </sheetViews>
  <sheetFormatPr baseColWidth="10" defaultColWidth="11.44140625" defaultRowHeight="13.8" x14ac:dyDescent="0.25"/>
  <cols>
    <col min="1" max="1" width="26.5546875" style="7" customWidth="1"/>
    <col min="2" max="2" width="13.44140625" style="7" customWidth="1"/>
    <col min="3" max="3" width="11.5546875" style="7" customWidth="1"/>
    <col min="4" max="4" width="10.5546875" style="7" customWidth="1"/>
    <col min="5" max="6" width="11.109375" style="7" customWidth="1"/>
    <col min="7" max="7" width="10.5546875" style="7" customWidth="1"/>
    <col min="8" max="9" width="5.5546875" style="7" customWidth="1"/>
    <col min="10" max="10" width="10.5546875" style="7" customWidth="1"/>
    <col min="11" max="11" width="7.5546875" style="7" customWidth="1"/>
    <col min="12" max="12" width="10.5546875" style="7" customWidth="1"/>
    <col min="13" max="16384" width="11.44140625" style="7"/>
  </cols>
  <sheetData>
    <row r="1" spans="1:12" s="11" customFormat="1" ht="26.1" customHeight="1" x14ac:dyDescent="0.25">
      <c r="A1" s="90" t="s">
        <v>63</v>
      </c>
      <c r="B1" s="91"/>
      <c r="D1" s="160" t="s">
        <v>261</v>
      </c>
      <c r="E1" s="161"/>
      <c r="F1" s="161"/>
      <c r="G1" s="96" t="s">
        <v>355</v>
      </c>
    </row>
    <row r="2" spans="1:12" s="11" customFormat="1" ht="26.1" customHeight="1" x14ac:dyDescent="0.25">
      <c r="A2" s="90" t="s">
        <v>67</v>
      </c>
      <c r="B2" s="91"/>
      <c r="D2" s="162" t="s">
        <v>260</v>
      </c>
      <c r="E2" s="163"/>
      <c r="F2" s="163"/>
      <c r="G2" s="96" t="s">
        <v>355</v>
      </c>
    </row>
    <row r="3" spans="1:12" s="11" customFormat="1" ht="12.15" customHeight="1" x14ac:dyDescent="0.25">
      <c r="A3" s="90"/>
      <c r="B3" s="91"/>
      <c r="D3" s="164" t="s">
        <v>46</v>
      </c>
      <c r="E3" s="165"/>
      <c r="F3" s="165"/>
      <c r="G3" s="125">
        <v>1</v>
      </c>
      <c r="H3" s="124" t="s">
        <v>301</v>
      </c>
    </row>
    <row r="4" spans="1:12" ht="21.9" customHeight="1" x14ac:dyDescent="0.35">
      <c r="A4" s="5" t="s">
        <v>7</v>
      </c>
      <c r="B4" s="7" t="s">
        <v>3</v>
      </c>
      <c r="E4" s="25" t="s">
        <v>42</v>
      </c>
      <c r="F4" s="178" t="str">
        <f>IF(OR(ISBLANK(G1),G1="?"),"",IF(ISNUMBER(VALUE(G1)),"","Bitte nur Ziffern eingeben (numbers only)"))</f>
        <v/>
      </c>
      <c r="G4" s="24"/>
      <c r="H4" s="8"/>
    </row>
    <row r="5" spans="1:12" ht="21.9" customHeight="1" x14ac:dyDescent="0.35">
      <c r="A5" s="8" t="s">
        <v>64</v>
      </c>
      <c r="E5" s="126">
        <v>44787</v>
      </c>
      <c r="F5" s="178" t="str">
        <f>IF(OR(ISBLANK(G2),G2="?"),"",IF(ISNUMBER(VALUE(G2)),"","Bitte nur Ziffern eingeben (numbers only)"))</f>
        <v/>
      </c>
      <c r="G5" s="6"/>
      <c r="H5" s="8"/>
    </row>
    <row r="6" spans="1:12" ht="12.15" customHeight="1" x14ac:dyDescent="0.25"/>
    <row r="7" spans="1:12" s="48" customFormat="1" ht="38.1" customHeight="1" x14ac:dyDescent="0.25">
      <c r="A7" s="159" t="s">
        <v>144</v>
      </c>
      <c r="B7" s="159"/>
      <c r="C7" s="159"/>
      <c r="D7" s="159"/>
      <c r="E7" s="159"/>
      <c r="F7" s="159"/>
      <c r="G7" s="159"/>
      <c r="H7" s="159"/>
      <c r="I7" s="159"/>
      <c r="J7" s="159"/>
      <c r="K7" s="159"/>
      <c r="L7" s="159"/>
    </row>
    <row r="8" spans="1:12" s="48" customFormat="1" ht="70.349999999999994" customHeight="1" x14ac:dyDescent="0.25">
      <c r="A8" s="159" t="s">
        <v>263</v>
      </c>
      <c r="B8" s="159"/>
      <c r="C8" s="159"/>
      <c r="D8" s="159"/>
      <c r="E8" s="159"/>
      <c r="F8" s="159"/>
      <c r="G8" s="159"/>
      <c r="H8" s="155"/>
      <c r="I8" s="155"/>
      <c r="J8" s="155"/>
      <c r="K8" s="155"/>
      <c r="L8" s="155"/>
    </row>
    <row r="9" spans="1:12" s="48" customFormat="1" ht="38.1" customHeight="1" x14ac:dyDescent="0.25">
      <c r="A9" s="159" t="s">
        <v>172</v>
      </c>
      <c r="B9" s="159"/>
      <c r="C9" s="159"/>
      <c r="D9" s="159"/>
      <c r="E9" s="159"/>
      <c r="F9" s="159"/>
      <c r="G9" s="159"/>
      <c r="H9" s="155"/>
      <c r="I9" s="155"/>
      <c r="J9" s="155"/>
      <c r="K9" s="155"/>
      <c r="L9" s="155"/>
    </row>
    <row r="10" spans="1:12" s="48" customFormat="1" ht="38.1" customHeight="1" x14ac:dyDescent="0.25">
      <c r="A10" s="159" t="s">
        <v>173</v>
      </c>
      <c r="B10" s="159"/>
      <c r="C10" s="159"/>
      <c r="D10" s="159"/>
      <c r="E10" s="159"/>
      <c r="F10" s="159"/>
      <c r="G10" s="159"/>
      <c r="H10" s="155"/>
      <c r="I10" s="155"/>
      <c r="J10" s="155"/>
      <c r="K10" s="155"/>
      <c r="L10" s="155"/>
    </row>
    <row r="11" spans="1:12" s="48" customFormat="1" ht="38.1" customHeight="1" x14ac:dyDescent="0.25">
      <c r="A11" s="159" t="s">
        <v>65</v>
      </c>
      <c r="B11" s="159"/>
      <c r="C11" s="159"/>
      <c r="D11" s="159"/>
      <c r="E11" s="159"/>
      <c r="F11" s="159"/>
      <c r="G11" s="159"/>
      <c r="H11" s="155"/>
      <c r="I11" s="155"/>
      <c r="J11" s="155"/>
      <c r="K11" s="155"/>
      <c r="L11" s="155"/>
    </row>
    <row r="12" spans="1:12" s="48" customFormat="1" ht="38.1" customHeight="1" x14ac:dyDescent="0.25">
      <c r="A12" s="159" t="s">
        <v>152</v>
      </c>
      <c r="B12" s="159"/>
      <c r="C12" s="159"/>
      <c r="D12" s="159"/>
      <c r="E12" s="159"/>
      <c r="F12" s="159"/>
      <c r="G12" s="159"/>
      <c r="H12" s="155"/>
      <c r="I12" s="155"/>
      <c r="J12" s="155"/>
      <c r="K12" s="155"/>
      <c r="L12" s="155"/>
    </row>
    <row r="13" spans="1:12" s="48" customFormat="1" ht="38.1" customHeight="1" x14ac:dyDescent="0.25">
      <c r="A13" s="159" t="s">
        <v>153</v>
      </c>
      <c r="B13" s="159"/>
      <c r="C13" s="159"/>
      <c r="D13" s="159"/>
      <c r="E13" s="159"/>
      <c r="F13" s="159"/>
      <c r="G13" s="159"/>
      <c r="H13" s="155"/>
      <c r="I13" s="155"/>
      <c r="J13" s="155"/>
      <c r="K13" s="155"/>
      <c r="L13" s="155"/>
    </row>
    <row r="14" spans="1:12" s="48" customFormat="1" ht="39.9" customHeight="1" x14ac:dyDescent="0.25">
      <c r="A14" s="159" t="s">
        <v>171</v>
      </c>
      <c r="B14" s="159"/>
      <c r="C14" s="159"/>
      <c r="D14" s="159"/>
      <c r="E14" s="159"/>
      <c r="F14" s="159"/>
      <c r="G14" s="159"/>
      <c r="H14" s="155"/>
      <c r="I14" s="155"/>
      <c r="J14" s="155"/>
      <c r="K14" s="155"/>
      <c r="L14" s="155"/>
    </row>
    <row r="15" spans="1:12" s="48" customFormat="1" ht="20.100000000000001" customHeight="1" x14ac:dyDescent="0.25">
      <c r="A15" s="16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66"/>
      <c r="C15" s="166"/>
      <c r="D15" s="166"/>
      <c r="E15" s="166"/>
      <c r="F15" s="166"/>
      <c r="G15" s="166"/>
      <c r="H15" s="155"/>
      <c r="I15" s="155"/>
      <c r="J15" s="155"/>
      <c r="K15" s="155"/>
      <c r="L15" s="155"/>
    </row>
    <row r="16" spans="1:12" s="48" customFormat="1" ht="20.100000000000001" customHeight="1" x14ac:dyDescent="0.25">
      <c r="A16" s="166" t="str">
        <f>IF(OR(OR(G1="?",ISBLANK(G1)),OR(G2="?",ISBLANK(G2))),"Nur wenn diese beiden Felder korrekt ausgefüllt sind, kann der Absender dieser Tabelle identifiziert werden.","")</f>
        <v>Nur wenn diese beiden Felder korrekt ausgefüllt sind, kann der Absender dieser Tabelle identifiziert werden.</v>
      </c>
      <c r="B16" s="166"/>
      <c r="C16" s="166"/>
      <c r="D16" s="166"/>
      <c r="E16" s="166"/>
      <c r="F16" s="166"/>
      <c r="G16" s="166"/>
      <c r="H16" s="155"/>
      <c r="I16" s="155"/>
      <c r="J16" s="155"/>
      <c r="K16" s="155"/>
      <c r="L16" s="155"/>
    </row>
    <row r="17" spans="1:12" s="11" customFormat="1" ht="26.1" customHeight="1" x14ac:dyDescent="0.35">
      <c r="A17" s="10" t="s">
        <v>43</v>
      </c>
      <c r="B17" s="5"/>
      <c r="C17" s="8"/>
      <c r="D17" s="5"/>
      <c r="E17" s="5"/>
      <c r="F17" s="5"/>
      <c r="H17" s="5"/>
      <c r="J17" s="92"/>
      <c r="K17" s="59"/>
    </row>
    <row r="18" spans="1:12" s="11" customFormat="1" ht="35.1" hidden="1" customHeight="1" x14ac:dyDescent="0.25">
      <c r="A18" s="46"/>
      <c r="B18" s="46"/>
      <c r="C18" s="46"/>
      <c r="D18" s="46"/>
      <c r="E18" s="46"/>
      <c r="F18" s="46"/>
      <c r="G18" s="46"/>
    </row>
    <row r="19" spans="1:12" s="11" customFormat="1" ht="35.1" hidden="1" customHeight="1" x14ac:dyDescent="0.25">
      <c r="A19" s="46"/>
      <c r="B19" s="46"/>
      <c r="C19" s="46"/>
      <c r="D19" s="46"/>
      <c r="E19" s="46"/>
      <c r="F19" s="46"/>
      <c r="G19" s="46"/>
    </row>
    <row r="20" spans="1:12" ht="9.9" customHeight="1" x14ac:dyDescent="0.25">
      <c r="F20" s="93">
        <f>MAX(Elemente!$A$55:$A$72)</f>
        <v>18</v>
      </c>
      <c r="G20" s="93">
        <f>MAX(Elemente!$A$14:$A$21)</f>
        <v>8</v>
      </c>
      <c r="H20" s="93">
        <f>MAX(Elemente!$A$25:$A$30)</f>
        <v>6</v>
      </c>
      <c r="I20" s="93">
        <f>MAX(Elemente!$A$25:$A$30)</f>
        <v>6</v>
      </c>
      <c r="J20" s="93">
        <f>MAX(Elemente!$A$34:$A$37)</f>
        <v>4</v>
      </c>
      <c r="K20" s="93">
        <f>MAX(Elemente!$A$41:$A$51)</f>
        <v>11</v>
      </c>
      <c r="L20" s="93">
        <f>MAX(Elemente!$A$3:$A$10)</f>
        <v>8</v>
      </c>
    </row>
    <row r="21" spans="1:12" s="23" customFormat="1" ht="40.35" customHeight="1" x14ac:dyDescent="0.3">
      <c r="A21" s="56" t="s">
        <v>0</v>
      </c>
      <c r="B21" s="56" t="s">
        <v>1</v>
      </c>
      <c r="C21" s="57" t="s">
        <v>44</v>
      </c>
      <c r="D21" s="57" t="s">
        <v>5</v>
      </c>
      <c r="E21" s="57" t="s">
        <v>6</v>
      </c>
      <c r="F21" s="58" t="s">
        <v>202</v>
      </c>
      <c r="G21" s="58" t="s">
        <v>198</v>
      </c>
      <c r="H21" s="175" t="s">
        <v>199</v>
      </c>
      <c r="I21" s="175"/>
      <c r="J21" s="58" t="s">
        <v>205</v>
      </c>
      <c r="K21" s="58" t="s">
        <v>200</v>
      </c>
      <c r="L21" s="58" t="s">
        <v>201</v>
      </c>
    </row>
    <row r="22" spans="1:12" s="23" customFormat="1" ht="30.15" customHeight="1" x14ac:dyDescent="0.3">
      <c r="A22" s="40" t="s">
        <v>68</v>
      </c>
      <c r="B22" s="40" t="s">
        <v>180</v>
      </c>
      <c r="C22" s="41">
        <v>4</v>
      </c>
      <c r="D22" s="97"/>
      <c r="E22" s="98"/>
      <c r="F22" s="41">
        <f>Wasser!$B$1</f>
        <v>18</v>
      </c>
      <c r="G22" s="86"/>
      <c r="H22" s="86">
        <f>Wasser!$C$1</f>
        <v>17</v>
      </c>
      <c r="I22" s="87"/>
      <c r="J22" s="88"/>
      <c r="K22" s="88"/>
      <c r="L22" s="88"/>
    </row>
    <row r="23" spans="1:12" s="23" customFormat="1" ht="30.15" customHeight="1" x14ac:dyDescent="0.3">
      <c r="A23" s="94" t="s">
        <v>268</v>
      </c>
      <c r="B23" s="40" t="s">
        <v>180</v>
      </c>
      <c r="C23" s="41">
        <v>4</v>
      </c>
      <c r="D23" s="98"/>
      <c r="E23" s="98"/>
      <c r="F23" s="41">
        <f>Rohprotein!$B$1</f>
        <v>20</v>
      </c>
      <c r="G23" s="86"/>
      <c r="H23" s="86">
        <f>Rohprotein!$C$1</f>
        <v>19</v>
      </c>
      <c r="I23" s="87"/>
      <c r="J23" s="88"/>
      <c r="K23" s="88"/>
      <c r="L23" s="88"/>
    </row>
    <row r="24" spans="1:12" s="23" customFormat="1" ht="30.15" customHeight="1" x14ac:dyDescent="0.3">
      <c r="A24" s="40" t="s">
        <v>69</v>
      </c>
      <c r="B24" s="40" t="s">
        <v>180</v>
      </c>
      <c r="C24" s="41">
        <v>3</v>
      </c>
      <c r="D24" s="98"/>
      <c r="E24" s="98"/>
      <c r="F24" s="41">
        <f>Fett!$B$1</f>
        <v>24</v>
      </c>
      <c r="G24" s="86"/>
      <c r="H24" s="86">
        <f>Fett!$C$1</f>
        <v>23</v>
      </c>
      <c r="I24" s="87"/>
      <c r="J24" s="88"/>
      <c r="K24" s="88"/>
      <c r="L24" s="88"/>
    </row>
    <row r="25" spans="1:12" s="23" customFormat="1" ht="30.15" customHeight="1" x14ac:dyDescent="0.3">
      <c r="A25" s="40" t="s">
        <v>289</v>
      </c>
      <c r="B25" s="40" t="s">
        <v>349</v>
      </c>
      <c r="C25" s="41">
        <v>3</v>
      </c>
      <c r="D25" s="98"/>
      <c r="E25" s="98"/>
      <c r="F25" s="41">
        <f>Fett_gesaettigt!D1</f>
        <v>13</v>
      </c>
      <c r="G25" s="86"/>
      <c r="H25" s="86">
        <f>Fett_gesaettigt!$C$1</f>
        <v>12</v>
      </c>
      <c r="I25" s="87"/>
      <c r="J25" s="88"/>
      <c r="K25" s="88"/>
      <c r="L25" s="88"/>
    </row>
    <row r="26" spans="1:12" s="23" customFormat="1" ht="30.15" customHeight="1" x14ac:dyDescent="0.3">
      <c r="A26" s="40" t="s">
        <v>70</v>
      </c>
      <c r="B26" s="40" t="s">
        <v>180</v>
      </c>
      <c r="C26" s="41">
        <v>3</v>
      </c>
      <c r="D26" s="98"/>
      <c r="E26" s="98"/>
      <c r="F26" s="41">
        <f>Asche!B1</f>
        <v>16</v>
      </c>
      <c r="G26" s="86">
        <f>Asche!B22</f>
        <v>11</v>
      </c>
      <c r="H26" s="86">
        <f>Asche!$C$1</f>
        <v>15</v>
      </c>
      <c r="I26" s="87">
        <f>Asche!C22</f>
        <v>10</v>
      </c>
      <c r="J26" s="88"/>
      <c r="K26" s="88"/>
      <c r="L26" s="88"/>
    </row>
    <row r="27" spans="1:12" s="23" customFormat="1" ht="30.15" customHeight="1" x14ac:dyDescent="0.3">
      <c r="A27" s="40" t="s">
        <v>197</v>
      </c>
      <c r="B27" s="40" t="s">
        <v>180</v>
      </c>
      <c r="C27" s="41">
        <v>3</v>
      </c>
      <c r="D27" s="98"/>
      <c r="E27" s="98"/>
      <c r="F27" s="41">
        <f>Kochsalz!B1</f>
        <v>20</v>
      </c>
      <c r="G27" s="86"/>
      <c r="H27" s="86">
        <f>Kochsalz!$C$1</f>
        <v>19</v>
      </c>
      <c r="I27" s="87"/>
      <c r="J27" s="88"/>
      <c r="K27" s="88"/>
      <c r="L27" s="88"/>
    </row>
    <row r="28" spans="1:12" s="23" customFormat="1" ht="40.35" customHeight="1" x14ac:dyDescent="0.3">
      <c r="A28" s="40" t="s">
        <v>204</v>
      </c>
      <c r="B28" s="40" t="s">
        <v>128</v>
      </c>
      <c r="C28" s="41">
        <v>3</v>
      </c>
      <c r="D28" s="98"/>
      <c r="E28" s="98"/>
      <c r="F28" s="41">
        <f>Cholesterin!$B$1</f>
        <v>20</v>
      </c>
      <c r="G28" s="86"/>
      <c r="H28" s="86">
        <f>Cholesterin!$C$1</f>
        <v>19</v>
      </c>
      <c r="I28" s="87"/>
      <c r="J28" s="88"/>
      <c r="K28" s="88"/>
      <c r="L28" s="88"/>
    </row>
    <row r="29" spans="1:12" s="23" customFormat="1" ht="40.35" customHeight="1" x14ac:dyDescent="0.3">
      <c r="A29" s="40" t="s">
        <v>203</v>
      </c>
      <c r="B29" s="40" t="s">
        <v>128</v>
      </c>
      <c r="C29" s="41">
        <v>3</v>
      </c>
      <c r="D29" s="98"/>
      <c r="E29" s="98"/>
      <c r="F29" s="41">
        <f>Gesamtsterine!$B$1</f>
        <v>4</v>
      </c>
      <c r="G29" s="86"/>
      <c r="H29" s="86">
        <f>Gesamtsterine!C1</f>
        <v>3</v>
      </c>
      <c r="I29" s="87"/>
      <c r="J29" s="88"/>
      <c r="K29" s="88"/>
      <c r="L29" s="88"/>
    </row>
    <row r="30" spans="1:12" s="23" customFormat="1" ht="30.15" customHeight="1" x14ac:dyDescent="0.3">
      <c r="A30" s="40" t="s">
        <v>72</v>
      </c>
      <c r="B30" s="40" t="s">
        <v>73</v>
      </c>
      <c r="C30" s="41">
        <v>2</v>
      </c>
      <c r="D30" s="98"/>
      <c r="E30" s="98"/>
      <c r="F30" s="41">
        <f>Eigehalt!B1</f>
        <v>3</v>
      </c>
      <c r="G30" s="86">
        <f>Eigehalt!B11</f>
        <v>5</v>
      </c>
      <c r="H30" s="86">
        <f>Eigehalt!C1</f>
        <v>2</v>
      </c>
      <c r="I30" s="87">
        <f>Eigehalt!C11</f>
        <v>4</v>
      </c>
      <c r="J30" s="88"/>
      <c r="K30" s="88"/>
      <c r="L30" s="88"/>
    </row>
    <row r="31" spans="1:12" s="23" customFormat="1" ht="30.15" customHeight="1" x14ac:dyDescent="0.3">
      <c r="A31" s="40" t="s">
        <v>169</v>
      </c>
      <c r="B31" s="40" t="s">
        <v>180</v>
      </c>
      <c r="C31" s="41">
        <v>3</v>
      </c>
      <c r="D31" s="98"/>
      <c r="E31" s="98"/>
      <c r="F31" s="41">
        <f>Ballaststoffe!$B$1</f>
        <v>7</v>
      </c>
      <c r="G31" s="87"/>
      <c r="H31" s="87">
        <f>Ballaststoffe!C1</f>
        <v>6</v>
      </c>
      <c r="I31" s="89"/>
      <c r="J31" s="88"/>
      <c r="K31" s="88"/>
      <c r="L31" s="88"/>
    </row>
    <row r="32" spans="1:12" ht="30.15" customHeight="1" x14ac:dyDescent="0.25">
      <c r="A32" s="40" t="s">
        <v>196</v>
      </c>
      <c r="B32" s="40" t="s">
        <v>180</v>
      </c>
      <c r="C32" s="41">
        <v>3</v>
      </c>
      <c r="D32" s="98"/>
      <c r="E32" s="98"/>
      <c r="F32" s="41">
        <f>Elemente!B54</f>
        <v>18</v>
      </c>
      <c r="G32" s="41">
        <f>Elemente!B13</f>
        <v>8</v>
      </c>
      <c r="H32" s="41">
        <f>Elemente!B24</f>
        <v>6</v>
      </c>
      <c r="I32" s="41">
        <f>Elemente!C24</f>
        <v>6</v>
      </c>
      <c r="J32" s="41">
        <f>Elemente!B33</f>
        <v>4</v>
      </c>
      <c r="K32" s="41">
        <f>Elemente!B40</f>
        <v>11</v>
      </c>
      <c r="L32" s="41">
        <f>Elemente!B2</f>
        <v>8</v>
      </c>
    </row>
    <row r="33" spans="1:12" ht="30.15" hidden="1" customHeight="1" x14ac:dyDescent="0.25">
      <c r="A33" s="40"/>
      <c r="B33" s="40"/>
      <c r="C33" s="41"/>
      <c r="D33" s="98"/>
      <c r="E33" s="98"/>
      <c r="F33" s="41"/>
      <c r="G33" s="41"/>
      <c r="H33" s="41"/>
      <c r="I33" s="41"/>
      <c r="J33" s="41"/>
      <c r="K33" s="41"/>
      <c r="L33" s="41"/>
    </row>
    <row r="34" spans="1:12" s="11" customFormat="1" ht="28.2" customHeight="1" x14ac:dyDescent="0.25">
      <c r="A34" s="85" t="s">
        <v>74</v>
      </c>
    </row>
    <row r="35" spans="1:12" ht="9.9" hidden="1" customHeight="1" x14ac:dyDescent="0.3">
      <c r="A35" s="9"/>
    </row>
    <row r="36" spans="1:12" ht="18" customHeight="1" x14ac:dyDescent="0.25">
      <c r="A36" s="71" t="str">
        <f>A22</f>
        <v>Wasser</v>
      </c>
      <c r="B36" s="168" t="b">
        <f>ISBLANK(VLOOKUP(F22,Wasser!A3:C26,3))</f>
        <v>1</v>
      </c>
      <c r="C36" s="169"/>
      <c r="D36" s="169"/>
      <c r="E36" s="169"/>
      <c r="F36" s="169"/>
      <c r="G36" s="169"/>
      <c r="H36" s="169"/>
      <c r="I36" s="169"/>
      <c r="J36" s="169"/>
      <c r="K36" s="169"/>
      <c r="L36" s="169"/>
    </row>
    <row r="37" spans="1:12" ht="30.15" customHeight="1" x14ac:dyDescent="0.25">
      <c r="A37" s="43" t="str">
        <f>IF(F22=H22,"bitte eingeben:",IF(B36,"","Art der Modifikation:"))</f>
        <v/>
      </c>
      <c r="B37" s="170"/>
      <c r="C37" s="170"/>
      <c r="D37" s="170"/>
      <c r="E37" s="170"/>
      <c r="F37" s="170"/>
      <c r="G37" s="170"/>
      <c r="H37" s="170"/>
      <c r="I37" s="170"/>
      <c r="J37" s="170"/>
      <c r="K37" s="170"/>
      <c r="L37" s="170"/>
    </row>
    <row r="38" spans="1:12" ht="18" customHeight="1" x14ac:dyDescent="0.3">
      <c r="A38" s="72" t="str">
        <f>A23</f>
        <v>Rohprotein (N * 6,25)</v>
      </c>
      <c r="B38" s="157" t="b">
        <f>ISBLANK(VLOOKUP(F23,Rohprotein!A3:C28,3))</f>
        <v>1</v>
      </c>
      <c r="C38" s="157"/>
      <c r="D38" s="157"/>
      <c r="E38" s="157"/>
      <c r="F38" s="157"/>
      <c r="G38" s="157"/>
      <c r="H38" s="157"/>
      <c r="I38" s="157"/>
      <c r="J38" s="157"/>
      <c r="K38" s="157"/>
      <c r="L38" s="157"/>
    </row>
    <row r="39" spans="1:12" ht="30.15" customHeight="1" x14ac:dyDescent="0.25">
      <c r="A39" s="43" t="str">
        <f>IF(F23=H23,"bitte eingeben:",IF(B38,"","Art der Modifikation:"))</f>
        <v/>
      </c>
      <c r="B39" s="172"/>
      <c r="C39" s="172"/>
      <c r="D39" s="172"/>
      <c r="E39" s="172"/>
      <c r="F39" s="172"/>
      <c r="G39" s="172"/>
      <c r="H39" s="172"/>
      <c r="I39" s="172"/>
      <c r="J39" s="172"/>
      <c r="K39" s="172"/>
      <c r="L39" s="172"/>
    </row>
    <row r="40" spans="1:12" ht="18" customHeight="1" x14ac:dyDescent="0.25">
      <c r="A40" s="71" t="str">
        <f>A24</f>
        <v>Fett</v>
      </c>
      <c r="B40" s="157" t="b">
        <f>ISBLANK(VLOOKUP(F24,Fett!A3:C32,3))</f>
        <v>1</v>
      </c>
      <c r="C40" s="157"/>
      <c r="D40" s="157"/>
      <c r="E40" s="157"/>
      <c r="F40" s="157"/>
      <c r="G40" s="157"/>
      <c r="H40" s="157"/>
      <c r="I40" s="157"/>
      <c r="J40" s="157"/>
      <c r="K40" s="157"/>
      <c r="L40" s="157"/>
    </row>
    <row r="41" spans="1:12" ht="30.15" customHeight="1" x14ac:dyDescent="0.25">
      <c r="A41" s="43" t="str">
        <f>IF(F24=H24,"bitte eingeben:",IF(B40,"","Art der Modifikation:"))</f>
        <v/>
      </c>
      <c r="B41" s="172"/>
      <c r="C41" s="172"/>
      <c r="D41" s="172"/>
      <c r="E41" s="172"/>
      <c r="F41" s="172"/>
      <c r="G41" s="172"/>
      <c r="H41" s="172"/>
      <c r="I41" s="172"/>
      <c r="J41" s="172"/>
      <c r="K41" s="172"/>
      <c r="L41" s="172"/>
    </row>
    <row r="42" spans="1:12" ht="18" customHeight="1" x14ac:dyDescent="0.25">
      <c r="A42" s="71" t="str">
        <f>A25</f>
        <v>Fett, gesättigte Fettsäuren</v>
      </c>
      <c r="B42" s="176" t="b">
        <f>ISBLANK(VLOOKUP(F25,Fett_gesaettigt!A3:C15,3))</f>
        <v>1</v>
      </c>
      <c r="C42" s="176"/>
      <c r="D42" s="176"/>
      <c r="E42" s="176"/>
      <c r="F42" s="176"/>
      <c r="G42" s="176"/>
      <c r="H42" s="176"/>
      <c r="I42" s="176"/>
      <c r="J42" s="176"/>
      <c r="K42" s="176"/>
      <c r="L42" s="176"/>
    </row>
    <row r="43" spans="1:12" ht="30.15" customHeight="1" x14ac:dyDescent="0.25">
      <c r="A43" s="43" t="str">
        <f>IF(F25=H25,"bitte eingeben:",IF(B42,"","Art der Modifikation:"))</f>
        <v/>
      </c>
      <c r="B43" s="172"/>
      <c r="C43" s="172"/>
      <c r="D43" s="172"/>
      <c r="E43" s="172"/>
      <c r="F43" s="172"/>
      <c r="G43" s="172"/>
      <c r="H43" s="172"/>
      <c r="I43" s="172"/>
      <c r="J43" s="172"/>
      <c r="K43" s="172"/>
      <c r="L43" s="172"/>
    </row>
    <row r="44" spans="1:12" ht="18" customHeight="1" x14ac:dyDescent="0.3">
      <c r="A44" s="72" t="str">
        <f>A26</f>
        <v>Asche</v>
      </c>
      <c r="B44" s="157" t="b">
        <f>ISBLANK(VLOOKUP(F26,Asche!A3:C18,3))</f>
        <v>1</v>
      </c>
      <c r="C44" s="157"/>
      <c r="D44" s="157"/>
      <c r="E44" s="157"/>
      <c r="F44" s="157"/>
      <c r="G44" s="157"/>
      <c r="H44" s="157"/>
      <c r="I44" s="157"/>
      <c r="J44" s="157"/>
      <c r="K44" s="157"/>
      <c r="L44" s="157"/>
    </row>
    <row r="45" spans="1:12" ht="18" customHeight="1" x14ac:dyDescent="0.25">
      <c r="A45" s="95" t="s">
        <v>145</v>
      </c>
      <c r="B45" s="171"/>
      <c r="C45" s="171"/>
      <c r="D45" s="171"/>
      <c r="E45" s="171"/>
      <c r="F45" s="171"/>
      <c r="G45" s="171"/>
      <c r="H45" s="171"/>
      <c r="I45" s="171"/>
      <c r="J45" s="171"/>
      <c r="K45" s="171"/>
      <c r="L45" s="171"/>
    </row>
    <row r="46" spans="1:12" ht="30.15" customHeight="1" x14ac:dyDescent="0.25">
      <c r="A46" s="43" t="str">
        <f>IF(F26=H26,"bitte eingeben:",IF(B44,"","Art der Modifikation:"))</f>
        <v/>
      </c>
      <c r="B46" s="172"/>
      <c r="C46" s="172"/>
      <c r="D46" s="172"/>
      <c r="E46" s="172"/>
      <c r="F46" s="172"/>
      <c r="G46" s="172"/>
      <c r="H46" s="172"/>
      <c r="I46" s="172"/>
      <c r="J46" s="172"/>
      <c r="K46" s="172"/>
      <c r="L46" s="172"/>
    </row>
    <row r="47" spans="1:12" ht="18" customHeight="1" x14ac:dyDescent="0.25">
      <c r="A47" s="71" t="str">
        <f>A27</f>
        <v>Kochsalz (über Chlorid)</v>
      </c>
      <c r="B47" s="157" t="b">
        <f>ISBLANK(VLOOKUP(F27,Kochsalz!A3:C25,3))</f>
        <v>1</v>
      </c>
      <c r="C47" s="157"/>
      <c r="D47" s="157"/>
      <c r="E47" s="157"/>
      <c r="F47" s="157"/>
      <c r="G47" s="157"/>
      <c r="H47" s="157"/>
      <c r="I47" s="157"/>
      <c r="J47" s="157"/>
      <c r="K47" s="157"/>
      <c r="L47" s="157"/>
    </row>
    <row r="48" spans="1:12" ht="30.15" customHeight="1" x14ac:dyDescent="0.25">
      <c r="A48" s="43" t="str">
        <f>IF(F27=H27,"bitte eingeben:",IF(B47,"","Art der Modifikation:"))</f>
        <v/>
      </c>
      <c r="B48" s="174"/>
      <c r="C48" s="174"/>
      <c r="D48" s="174"/>
      <c r="E48" s="174"/>
      <c r="F48" s="174"/>
      <c r="G48" s="174"/>
      <c r="H48" s="174"/>
      <c r="I48" s="174"/>
      <c r="J48" s="174"/>
      <c r="K48" s="174"/>
      <c r="L48" s="174"/>
    </row>
    <row r="49" spans="1:12" ht="18" customHeight="1" x14ac:dyDescent="0.25">
      <c r="A49" s="71" t="s">
        <v>254</v>
      </c>
      <c r="B49" s="157" t="b">
        <f>ISBLANK(VLOOKUP(F28,Cholesterin!A3:C27,3))</f>
        <v>1</v>
      </c>
      <c r="C49" s="157"/>
      <c r="D49" s="157"/>
      <c r="E49" s="157"/>
      <c r="F49" s="157"/>
      <c r="G49" s="157"/>
      <c r="H49" s="157"/>
      <c r="I49" s="157"/>
      <c r="J49" s="157"/>
      <c r="K49" s="157"/>
      <c r="L49" s="157"/>
    </row>
    <row r="50" spans="1:12" ht="30.15" customHeight="1" x14ac:dyDescent="0.25">
      <c r="A50" s="43" t="str">
        <f>IF(F28=H28,"bitte eingeben:",IF(B49,"","Art der Modifikation:"))</f>
        <v/>
      </c>
      <c r="B50" s="158"/>
      <c r="C50" s="158"/>
      <c r="D50" s="158"/>
      <c r="E50" s="158"/>
      <c r="F50" s="158"/>
      <c r="G50" s="158"/>
      <c r="H50" s="158"/>
      <c r="I50" s="158"/>
      <c r="J50" s="158"/>
      <c r="K50" s="158"/>
      <c r="L50" s="158"/>
    </row>
    <row r="51" spans="1:12" ht="18" customHeight="1" x14ac:dyDescent="0.25">
      <c r="A51" s="71" t="s">
        <v>253</v>
      </c>
      <c r="B51" s="157" t="b">
        <f>ISBLANK(VLOOKUP(F30,Eigehalt!A3:C19,3))</f>
        <v>1</v>
      </c>
      <c r="C51" s="157"/>
      <c r="D51" s="157"/>
      <c r="E51" s="157"/>
      <c r="F51" s="157"/>
      <c r="G51" s="157"/>
      <c r="H51" s="157"/>
      <c r="I51" s="157"/>
      <c r="J51" s="157"/>
      <c r="K51" s="157"/>
      <c r="L51" s="157"/>
    </row>
    <row r="52" spans="1:12" ht="30.15" customHeight="1" x14ac:dyDescent="0.25">
      <c r="A52" s="12" t="str">
        <f>IF(F29=H29,"bitte eingeben:",IF(B51,"","Art der Modifikation:"))</f>
        <v/>
      </c>
      <c r="B52" s="158"/>
      <c r="C52" s="158"/>
      <c r="D52" s="158"/>
      <c r="E52" s="158"/>
      <c r="F52" s="158"/>
      <c r="G52" s="158"/>
      <c r="H52" s="158"/>
      <c r="I52" s="158"/>
      <c r="J52" s="158"/>
      <c r="K52" s="158"/>
      <c r="L52" s="158"/>
    </row>
    <row r="53" spans="1:12" ht="18" customHeight="1" x14ac:dyDescent="0.25">
      <c r="A53" s="71" t="s">
        <v>148</v>
      </c>
      <c r="B53" s="157" t="b">
        <f>ISBLANK(VLOOKUP(F30,Eigehalt!A12:C16,3))</f>
        <v>1</v>
      </c>
      <c r="C53" s="157"/>
      <c r="D53" s="157"/>
      <c r="E53" s="157"/>
      <c r="F53" s="157"/>
      <c r="G53" s="157"/>
      <c r="H53" s="157"/>
      <c r="I53" s="157"/>
      <c r="J53" s="157"/>
      <c r="K53" s="157"/>
      <c r="L53" s="157"/>
    </row>
    <row r="54" spans="1:12" ht="18" customHeight="1" x14ac:dyDescent="0.25">
      <c r="A54" s="42" t="s">
        <v>207</v>
      </c>
      <c r="B54" s="171" t="b">
        <f>ISBLANK(VLOOKUP(G30,Eigehalt!A12:C16,3))</f>
        <v>1</v>
      </c>
      <c r="C54" s="171"/>
      <c r="D54" s="171"/>
      <c r="E54" s="171"/>
      <c r="F54" s="171"/>
      <c r="G54" s="171"/>
      <c r="H54" s="171"/>
      <c r="I54" s="171"/>
      <c r="J54" s="171"/>
      <c r="K54" s="171"/>
      <c r="L54" s="171"/>
    </row>
    <row r="55" spans="1:12" ht="30.15" customHeight="1" x14ac:dyDescent="0.25">
      <c r="A55" s="44" t="str">
        <f>IF(G30=I30,"Berechnungsgrundlage bitte eingeben:",IF(B54,"","Art der Modifikation:"))</f>
        <v/>
      </c>
      <c r="B55" s="158"/>
      <c r="C55" s="158"/>
      <c r="D55" s="158"/>
      <c r="E55" s="158"/>
      <c r="F55" s="158"/>
      <c r="G55" s="158"/>
      <c r="H55" s="158"/>
      <c r="I55" s="158"/>
      <c r="J55" s="158"/>
      <c r="K55" s="158"/>
      <c r="L55" s="158"/>
    </row>
    <row r="56" spans="1:12" s="11" customFormat="1" ht="16.2" customHeight="1" x14ac:dyDescent="0.25">
      <c r="A56" s="49" t="s">
        <v>151</v>
      </c>
      <c r="B56" s="99"/>
      <c r="C56" s="59" t="s">
        <v>155</v>
      </c>
      <c r="D56" s="59"/>
      <c r="E56" s="59"/>
      <c r="F56" s="59"/>
      <c r="G56" s="59"/>
      <c r="H56" s="59"/>
      <c r="I56" s="59"/>
      <c r="J56" s="59"/>
      <c r="K56" s="59"/>
      <c r="L56" s="59"/>
    </row>
    <row r="57" spans="1:12" s="11" customFormat="1" ht="16.2" customHeight="1" x14ac:dyDescent="0.25">
      <c r="A57" s="49" t="s">
        <v>156</v>
      </c>
      <c r="B57" s="99">
        <v>195</v>
      </c>
      <c r="C57" s="60" t="s">
        <v>154</v>
      </c>
      <c r="D57" s="59"/>
      <c r="E57" s="59"/>
      <c r="F57" s="59"/>
      <c r="G57" s="59"/>
      <c r="H57" s="59"/>
      <c r="I57" s="59"/>
      <c r="J57" s="59"/>
      <c r="K57" s="59"/>
      <c r="L57" s="59"/>
    </row>
    <row r="58" spans="1:12" s="11" customFormat="1" ht="16.2" customHeight="1" x14ac:dyDescent="0.25">
      <c r="A58" s="49" t="s">
        <v>149</v>
      </c>
      <c r="B58" s="99">
        <v>50</v>
      </c>
      <c r="C58" s="60" t="s">
        <v>154</v>
      </c>
      <c r="D58" s="59"/>
      <c r="E58" s="59"/>
      <c r="F58" s="59"/>
      <c r="G58" s="59"/>
      <c r="H58" s="59"/>
      <c r="I58" s="59"/>
      <c r="J58" s="59"/>
      <c r="K58" s="59"/>
      <c r="L58" s="59"/>
    </row>
    <row r="59" spans="1:12" s="11" customFormat="1" ht="16.2" customHeight="1" x14ac:dyDescent="0.25">
      <c r="A59" s="49" t="s">
        <v>150</v>
      </c>
      <c r="B59" s="99">
        <v>24</v>
      </c>
      <c r="C59" s="60" t="s">
        <v>154</v>
      </c>
      <c r="D59" s="59"/>
      <c r="E59" s="59"/>
      <c r="F59" s="59"/>
      <c r="G59" s="59"/>
      <c r="H59" s="59"/>
      <c r="I59" s="59"/>
      <c r="J59" s="59"/>
      <c r="K59" s="59"/>
      <c r="L59" s="59"/>
    </row>
    <row r="60" spans="1:12" s="11" customFormat="1" ht="18" customHeight="1" x14ac:dyDescent="0.25">
      <c r="A60" s="73" t="s">
        <v>169</v>
      </c>
      <c r="B60" s="168" t="b">
        <f>ISBLANK(VLOOKUP(F31,Ballaststoffe!A3:C9,3))</f>
        <v>1</v>
      </c>
      <c r="C60" s="168"/>
      <c r="D60" s="168"/>
      <c r="E60" s="168"/>
      <c r="F60" s="168"/>
      <c r="G60" s="168"/>
      <c r="H60" s="168"/>
      <c r="I60" s="168"/>
      <c r="J60" s="168"/>
      <c r="K60" s="168"/>
      <c r="L60" s="168"/>
    </row>
    <row r="61" spans="1:12" s="11" customFormat="1" ht="18" customHeight="1" x14ac:dyDescent="0.25">
      <c r="A61" s="49" t="s">
        <v>206</v>
      </c>
      <c r="B61" s="173"/>
      <c r="C61" s="173"/>
      <c r="D61" s="173"/>
      <c r="E61" s="173"/>
      <c r="F61" s="173"/>
      <c r="G61" s="173"/>
      <c r="H61" s="173"/>
      <c r="I61" s="173"/>
      <c r="J61" s="173"/>
      <c r="K61" s="173"/>
      <c r="L61" s="173"/>
    </row>
    <row r="62" spans="1:12" s="11" customFormat="1" ht="30.15" customHeight="1" x14ac:dyDescent="0.25">
      <c r="A62" s="12" t="str">
        <f>IF(F31=H31,"bitte eingeben:",IF(B60,"","Art der Modifikation:"))</f>
        <v/>
      </c>
      <c r="B62" s="158"/>
      <c r="C62" s="158"/>
      <c r="D62" s="158"/>
      <c r="E62" s="158"/>
      <c r="F62" s="158"/>
      <c r="G62" s="158"/>
      <c r="H62" s="158"/>
      <c r="I62" s="158"/>
      <c r="J62" s="158"/>
      <c r="K62" s="158"/>
      <c r="L62" s="158"/>
    </row>
    <row r="63" spans="1:12" ht="18" x14ac:dyDescent="0.35">
      <c r="A63" s="84" t="s">
        <v>196</v>
      </c>
      <c r="B63" s="74"/>
      <c r="C63" s="75"/>
      <c r="D63" s="75"/>
      <c r="E63" s="76"/>
      <c r="F63" s="75"/>
      <c r="G63" s="75"/>
      <c r="H63" s="76"/>
      <c r="I63" s="74"/>
      <c r="J63" s="77"/>
      <c r="K63" s="78"/>
      <c r="L63" s="78"/>
    </row>
    <row r="64" spans="1:12" ht="18" customHeight="1" x14ac:dyDescent="0.25">
      <c r="A64" s="79" t="s">
        <v>250</v>
      </c>
      <c r="B64" s="74"/>
      <c r="C64" s="74"/>
      <c r="D64" s="74"/>
      <c r="E64" s="74"/>
      <c r="F64" s="74"/>
      <c r="G64" s="74"/>
      <c r="H64" s="74"/>
      <c r="I64" s="74"/>
      <c r="J64" s="77"/>
      <c r="K64" s="78"/>
      <c r="L64" s="78"/>
    </row>
    <row r="65" spans="1:12" x14ac:dyDescent="0.25">
      <c r="A65" s="80"/>
      <c r="B65" s="74"/>
      <c r="C65" s="74"/>
      <c r="D65" s="81"/>
      <c r="E65" s="74"/>
      <c r="F65" s="74"/>
      <c r="G65" s="74"/>
      <c r="H65" s="74"/>
      <c r="I65" s="74"/>
      <c r="J65" s="77"/>
      <c r="K65" s="78"/>
      <c r="L65" s="78"/>
    </row>
    <row r="66" spans="1:12" ht="18" customHeight="1" x14ac:dyDescent="0.25">
      <c r="A66" s="79" t="s">
        <v>256</v>
      </c>
      <c r="B66" s="74"/>
      <c r="C66" s="74"/>
      <c r="D66" s="74"/>
      <c r="E66" s="74"/>
      <c r="F66" s="74"/>
      <c r="G66" s="74"/>
      <c r="H66" s="74"/>
      <c r="I66" s="74"/>
      <c r="J66" s="77"/>
      <c r="K66" s="78"/>
      <c r="L66" s="78"/>
    </row>
    <row r="67" spans="1:12" ht="30.15" customHeight="1" x14ac:dyDescent="0.25">
      <c r="A67" s="82" t="str">
        <f>IF(Ergebnisse!G32=Ergebnisse!G20-1,"bitte eingeben:","")</f>
        <v/>
      </c>
      <c r="B67" s="167"/>
      <c r="C67" s="167"/>
      <c r="D67" s="167"/>
      <c r="E67" s="167"/>
      <c r="F67" s="167"/>
      <c r="G67" s="167"/>
      <c r="H67" s="167"/>
      <c r="I67" s="167"/>
      <c r="J67" s="167"/>
      <c r="K67" s="167"/>
      <c r="L67" s="167"/>
    </row>
    <row r="68" spans="1:12" ht="18" customHeight="1" x14ac:dyDescent="0.25">
      <c r="A68" s="79" t="s">
        <v>257</v>
      </c>
      <c r="B68" s="74"/>
      <c r="C68" s="74"/>
      <c r="D68" s="74"/>
      <c r="E68" s="74"/>
      <c r="F68" s="74"/>
      <c r="G68" s="74"/>
      <c r="H68" s="74"/>
      <c r="I68" s="74"/>
      <c r="J68" s="77"/>
      <c r="K68" s="78"/>
      <c r="L68" s="78"/>
    </row>
    <row r="69" spans="1:12" ht="18" customHeight="1" x14ac:dyDescent="0.25">
      <c r="A69" s="79" t="s">
        <v>258</v>
      </c>
      <c r="B69" s="74"/>
      <c r="C69" s="74"/>
      <c r="D69" s="74"/>
      <c r="E69" s="74"/>
      <c r="F69" s="74"/>
      <c r="G69" s="74"/>
      <c r="H69" s="74"/>
      <c r="I69" s="74"/>
      <c r="J69" s="77"/>
      <c r="K69" s="78"/>
      <c r="L69" s="78"/>
    </row>
    <row r="70" spans="1:12" ht="30.15" customHeight="1" x14ac:dyDescent="0.25">
      <c r="A70" s="82" t="str">
        <f>IF(OR(Ergebnisse!H32=Ergebnisse!H20-1,Ergebnisse!I32=Ergebnisse!I20-1),"bitte eingeben:","")</f>
        <v/>
      </c>
      <c r="B70" s="167"/>
      <c r="C70" s="167"/>
      <c r="D70" s="167"/>
      <c r="E70" s="167"/>
      <c r="F70" s="167"/>
      <c r="G70" s="167"/>
      <c r="H70" s="167"/>
      <c r="I70" s="167"/>
      <c r="J70" s="167"/>
      <c r="K70" s="167"/>
      <c r="L70" s="167"/>
    </row>
    <row r="71" spans="1:12" ht="18" customHeight="1" x14ac:dyDescent="0.25">
      <c r="A71" s="79" t="s">
        <v>230</v>
      </c>
      <c r="B71" s="83"/>
      <c r="C71" s="83"/>
      <c r="D71" s="83"/>
      <c r="E71" s="83"/>
      <c r="F71" s="83"/>
      <c r="G71" s="83"/>
      <c r="H71" s="83"/>
      <c r="I71" s="83"/>
      <c r="J71" s="77"/>
      <c r="K71" s="78"/>
      <c r="L71" s="78"/>
    </row>
    <row r="72" spans="1:12" ht="30.15" customHeight="1" x14ac:dyDescent="0.25">
      <c r="A72" s="82" t="str">
        <f>IF(Ergebnisse!J32=Ergebnisse!J20-1,"bitte eingeben:","")</f>
        <v/>
      </c>
      <c r="B72" s="156"/>
      <c r="C72" s="156"/>
      <c r="D72" s="156"/>
      <c r="E72" s="156"/>
      <c r="F72" s="156"/>
      <c r="G72" s="156"/>
      <c r="H72" s="156"/>
      <c r="I72" s="156"/>
      <c r="J72" s="156"/>
      <c r="K72" s="156"/>
      <c r="L72" s="156"/>
    </row>
    <row r="73" spans="1:12" ht="18" customHeight="1" x14ac:dyDescent="0.25">
      <c r="A73" s="79" t="s">
        <v>255</v>
      </c>
      <c r="B73" s="83"/>
      <c r="C73" s="83"/>
      <c r="D73" s="83"/>
      <c r="E73" s="83"/>
      <c r="F73" s="83"/>
      <c r="G73" s="83"/>
      <c r="H73" s="83"/>
      <c r="I73" s="83"/>
      <c r="J73" s="77"/>
      <c r="K73" s="78"/>
      <c r="L73" s="78"/>
    </row>
    <row r="74" spans="1:12" ht="30.15" customHeight="1" x14ac:dyDescent="0.25">
      <c r="A74" s="82" t="str">
        <f>IF(Ergebnisse!K32=Ergebnisse!K20-1,"bitte eingeben:","")</f>
        <v/>
      </c>
      <c r="B74" s="167"/>
      <c r="C74" s="167"/>
      <c r="D74" s="167"/>
      <c r="E74" s="167"/>
      <c r="F74" s="167"/>
      <c r="G74" s="167"/>
      <c r="H74" s="167"/>
      <c r="I74" s="167"/>
      <c r="J74" s="167"/>
      <c r="K74" s="167"/>
      <c r="L74" s="167"/>
    </row>
    <row r="75" spans="1:12" ht="18" customHeight="1" x14ac:dyDescent="0.25">
      <c r="A75" s="79" t="s">
        <v>259</v>
      </c>
      <c r="B75" s="74"/>
      <c r="C75" s="74"/>
      <c r="D75" s="74"/>
      <c r="E75" s="74"/>
      <c r="F75" s="74"/>
      <c r="G75" s="74"/>
      <c r="H75" s="74"/>
      <c r="I75" s="74"/>
      <c r="J75" s="77"/>
      <c r="K75" s="78"/>
      <c r="L75" s="78"/>
    </row>
    <row r="76" spans="1:12" ht="30.15" customHeight="1" x14ac:dyDescent="0.25">
      <c r="A76" s="82" t="str">
        <f>IF(Ergebnisse!F32=Ergebnisse!F20-1,"bitte eingeben:","")</f>
        <v/>
      </c>
      <c r="B76" s="167"/>
      <c r="C76" s="167"/>
      <c r="D76" s="167"/>
      <c r="E76" s="167"/>
      <c r="F76" s="167"/>
      <c r="G76" s="167"/>
      <c r="H76" s="167"/>
      <c r="I76" s="167"/>
      <c r="J76" s="167"/>
      <c r="K76" s="167"/>
      <c r="L76" s="167"/>
    </row>
  </sheetData>
  <sheetProtection algorithmName="SHA-512" hashValue="R2cs3CrAqFlSPMC9qqsqiKoVyTUxoE0fqPVr/Id0LpCTkXtrON8PRYenIXRsAM9vFDKLUpYqhcgZJHPlLFkeFA==" saltValue="Nv0WW03X01Upc90O9PB6gQ==" spinCount="100000" sheet="1" objects="1" scenarios="1"/>
  <mergeCells count="42">
    <mergeCell ref="B40:L40"/>
    <mergeCell ref="B48:L48"/>
    <mergeCell ref="H21:I21"/>
    <mergeCell ref="B42:L42"/>
    <mergeCell ref="B43:L43"/>
    <mergeCell ref="B39:L39"/>
    <mergeCell ref="B44:L44"/>
    <mergeCell ref="B45:L45"/>
    <mergeCell ref="B46:L46"/>
    <mergeCell ref="B47:L47"/>
    <mergeCell ref="B76:L76"/>
    <mergeCell ref="B62:L62"/>
    <mergeCell ref="B36:L36"/>
    <mergeCell ref="B37:L37"/>
    <mergeCell ref="B38:L38"/>
    <mergeCell ref="B53:L53"/>
    <mergeCell ref="B54:L54"/>
    <mergeCell ref="B41:L41"/>
    <mergeCell ref="B55:L55"/>
    <mergeCell ref="B60:L60"/>
    <mergeCell ref="B74:L74"/>
    <mergeCell ref="B67:L67"/>
    <mergeCell ref="B70:L70"/>
    <mergeCell ref="B51:L51"/>
    <mergeCell ref="B61:L61"/>
    <mergeCell ref="B52:L52"/>
    <mergeCell ref="B72:L72"/>
    <mergeCell ref="B49:L49"/>
    <mergeCell ref="B50:L50"/>
    <mergeCell ref="A10:L10"/>
    <mergeCell ref="D1:F1"/>
    <mergeCell ref="D2:F2"/>
    <mergeCell ref="D3:F3"/>
    <mergeCell ref="A7:L7"/>
    <mergeCell ref="A8:L8"/>
    <mergeCell ref="A9:L9"/>
    <mergeCell ref="A14:L14"/>
    <mergeCell ref="A15:L15"/>
    <mergeCell ref="A16:L16"/>
    <mergeCell ref="A11:L11"/>
    <mergeCell ref="A12:L12"/>
    <mergeCell ref="A13:L13"/>
  </mergeCells>
  <phoneticPr fontId="0" type="noConversion"/>
  <conditionalFormatting sqref="H22:H24 H29:H30 H26">
    <cfRule type="cellIs" dxfId="39" priority="32" stopIfTrue="1" operator="equal">
      <formula>6</formula>
    </cfRule>
  </conditionalFormatting>
  <conditionalFormatting sqref="I22:I30">
    <cfRule type="cellIs" dxfId="38" priority="33" stopIfTrue="1" operator="equal">
      <formula>11</formula>
    </cfRule>
  </conditionalFormatting>
  <conditionalFormatting sqref="G31">
    <cfRule type="cellIs" dxfId="37" priority="37" stopIfTrue="1" operator="equal">
      <formula>10</formula>
    </cfRule>
  </conditionalFormatting>
  <conditionalFormatting sqref="F22">
    <cfRule type="expression" dxfId="36" priority="38" stopIfTrue="1">
      <formula>$F$22-$H$22=1</formula>
    </cfRule>
  </conditionalFormatting>
  <conditionalFormatting sqref="F23">
    <cfRule type="expression" dxfId="35" priority="39" stopIfTrue="1">
      <formula>$F$23-$H$23=1</formula>
    </cfRule>
  </conditionalFormatting>
  <conditionalFormatting sqref="F24">
    <cfRule type="expression" dxfId="34" priority="40" stopIfTrue="1">
      <formula>$F$24-$H$24=1</formula>
    </cfRule>
  </conditionalFormatting>
  <conditionalFormatting sqref="F27">
    <cfRule type="expression" dxfId="33" priority="41" stopIfTrue="1">
      <formula>$F$27-$H$27=1</formula>
    </cfRule>
  </conditionalFormatting>
  <conditionalFormatting sqref="F28">
    <cfRule type="expression" dxfId="32" priority="42" stopIfTrue="1">
      <formula>$F$28-$H$28=1</formula>
    </cfRule>
  </conditionalFormatting>
  <conditionalFormatting sqref="F22:F24 F27">
    <cfRule type="expression" dxfId="31" priority="43" stopIfTrue="1">
      <formula>6-F22=0</formula>
    </cfRule>
  </conditionalFormatting>
  <conditionalFormatting sqref="F28">
    <cfRule type="expression" dxfId="30" priority="44" stopIfTrue="1">
      <formula>8-F28=0</formula>
    </cfRule>
  </conditionalFormatting>
  <conditionalFormatting sqref="F26">
    <cfRule type="expression" dxfId="29" priority="45" stopIfTrue="1">
      <formula>$F$26-$H$26=1</formula>
    </cfRule>
  </conditionalFormatting>
  <conditionalFormatting sqref="F30">
    <cfRule type="expression" dxfId="28" priority="57" stopIfTrue="1">
      <formula>$F$30-$H$30=1</formula>
    </cfRule>
  </conditionalFormatting>
  <conditionalFormatting sqref="F30">
    <cfRule type="expression" dxfId="27" priority="58" stopIfTrue="1">
      <formula>F30-H30=1</formula>
    </cfRule>
  </conditionalFormatting>
  <conditionalFormatting sqref="F29">
    <cfRule type="expression" dxfId="26" priority="59" stopIfTrue="1">
      <formula>$F$29-$H$29=1</formula>
    </cfRule>
  </conditionalFormatting>
  <conditionalFormatting sqref="F31">
    <cfRule type="expression" dxfId="25" priority="60" stopIfTrue="1">
      <formula>$F$31-$H$31=1</formula>
    </cfRule>
  </conditionalFormatting>
  <conditionalFormatting sqref="A61">
    <cfRule type="expression" dxfId="24" priority="63" stopIfTrue="1">
      <formula>$F$31-$H$31&lt;=0</formula>
    </cfRule>
  </conditionalFormatting>
  <conditionalFormatting sqref="F32:F33">
    <cfRule type="expression" dxfId="23" priority="31" stopIfTrue="1">
      <formula>$F$32-$F$20=0</formula>
    </cfRule>
  </conditionalFormatting>
  <conditionalFormatting sqref="B46">
    <cfRule type="expression" dxfId="22" priority="69" stopIfTrue="1">
      <formula>OR($F$26-$H$26=0,NOT(B44))</formula>
    </cfRule>
  </conditionalFormatting>
  <conditionalFormatting sqref="H32:H33">
    <cfRule type="expression" dxfId="21" priority="23" stopIfTrue="1">
      <formula>I$32-6=0</formula>
    </cfRule>
  </conditionalFormatting>
  <conditionalFormatting sqref="G32:G33">
    <cfRule type="expression" dxfId="0" priority="22" stopIfTrue="1">
      <formula>G$32-8=0</formula>
    </cfRule>
  </conditionalFormatting>
  <conditionalFormatting sqref="I32:I33">
    <cfRule type="expression" dxfId="20" priority="21" stopIfTrue="1">
      <formula>I$32-6=0</formula>
    </cfRule>
  </conditionalFormatting>
  <conditionalFormatting sqref="J32:J33">
    <cfRule type="expression" dxfId="19" priority="20" stopIfTrue="1">
      <formula>J$32-4=0</formula>
    </cfRule>
  </conditionalFormatting>
  <conditionalFormatting sqref="K32:K33">
    <cfRule type="expression" dxfId="18" priority="19" stopIfTrue="1">
      <formula>K$32-11=0</formula>
    </cfRule>
  </conditionalFormatting>
  <conditionalFormatting sqref="L32:L33">
    <cfRule type="expression" dxfId="17" priority="18" stopIfTrue="1">
      <formula>L$32-8=0</formula>
    </cfRule>
  </conditionalFormatting>
  <conditionalFormatting sqref="B67:H67">
    <cfRule type="expression" dxfId="16" priority="17" stopIfTrue="1">
      <formula>$G$20-$G$32=1</formula>
    </cfRule>
  </conditionalFormatting>
  <conditionalFormatting sqref="B70:I70">
    <cfRule type="expression" dxfId="15" priority="16" stopIfTrue="1">
      <formula>OR($I$32-5=0,$H$32-5=0)</formula>
    </cfRule>
  </conditionalFormatting>
  <conditionalFormatting sqref="B72:I72">
    <cfRule type="expression" dxfId="14" priority="15" stopIfTrue="1">
      <formula>$J$20-$J$32=1</formula>
    </cfRule>
  </conditionalFormatting>
  <conditionalFormatting sqref="B76:I76">
    <cfRule type="expression" dxfId="13" priority="14" stopIfTrue="1">
      <formula>$F$20-$F$32=1</formula>
    </cfRule>
  </conditionalFormatting>
  <conditionalFormatting sqref="B74:I74">
    <cfRule type="expression" dxfId="12" priority="13" stopIfTrue="1">
      <formula>$K$20-$K$32=1</formula>
    </cfRule>
  </conditionalFormatting>
  <conditionalFormatting sqref="B48:L48">
    <cfRule type="expression" dxfId="11" priority="12" stopIfTrue="1">
      <formula>OR($F$27-$H$27=0,NOT(B47))</formula>
    </cfRule>
  </conditionalFormatting>
  <conditionalFormatting sqref="B37:L37">
    <cfRule type="expression" dxfId="10" priority="11" stopIfTrue="1">
      <formula>OR($F$22-$H$22=0,NOT(B36))</formula>
    </cfRule>
  </conditionalFormatting>
  <conditionalFormatting sqref="B39:L39">
    <cfRule type="expression" dxfId="9" priority="10" stopIfTrue="1">
      <formula>OR($F$23-$H$23=0,NOT(B38))</formula>
    </cfRule>
  </conditionalFormatting>
  <conditionalFormatting sqref="B41:L41">
    <cfRule type="expression" dxfId="8" priority="9" stopIfTrue="1">
      <formula>OR($F$24-$H$24=0,NOT(B40))</formula>
    </cfRule>
  </conditionalFormatting>
  <conditionalFormatting sqref="B50:L50">
    <cfRule type="expression" dxfId="7" priority="8" stopIfTrue="1">
      <formula>OR($F$28-$H$28=0,NOT(B49))</formula>
    </cfRule>
  </conditionalFormatting>
  <conditionalFormatting sqref="B52:L52">
    <cfRule type="expression" dxfId="6" priority="7" stopIfTrue="1">
      <formula>OR($F$29-$H$29=0,NOT(B51))</formula>
    </cfRule>
  </conditionalFormatting>
  <conditionalFormatting sqref="B55:L55">
    <cfRule type="expression" dxfId="5" priority="6" stopIfTrue="1">
      <formula>OR($G$30-$I$30=0,NOT(B54))</formula>
    </cfRule>
  </conditionalFormatting>
  <conditionalFormatting sqref="H25">
    <cfRule type="cellIs" dxfId="4" priority="3" stopIfTrue="1" operator="equal">
      <formula>6</formula>
    </cfRule>
  </conditionalFormatting>
  <conditionalFormatting sqref="F25">
    <cfRule type="expression" dxfId="3" priority="4" stopIfTrue="1">
      <formula>$F$25-$H$25=1</formula>
    </cfRule>
  </conditionalFormatting>
  <conditionalFormatting sqref="B43:L43">
    <cfRule type="expression" dxfId="2" priority="2" stopIfTrue="1">
      <formula>OR($F$25-$H$25=0,NOT(B42))</formula>
    </cfRule>
  </conditionalFormatting>
  <conditionalFormatting sqref="B62:L62">
    <cfRule type="expression" dxfId="1" priority="1" stopIfTrue="1">
      <formula>OR($F$31-$H$31=0,NOT(B60))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9" max="16383" man="1"/>
    <brk id="33"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30480</xdr:colOff>
                    <xdr:row>35</xdr:row>
                    <xdr:rowOff>7620</xdr:rowOff>
                  </from>
                  <to>
                    <xdr:col>9</xdr:col>
                    <xdr:colOff>601980</xdr:colOff>
                    <xdr:row>36</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30480</xdr:colOff>
                    <xdr:row>37</xdr:row>
                    <xdr:rowOff>22860</xdr:rowOff>
                  </from>
                  <to>
                    <xdr:col>9</xdr:col>
                    <xdr:colOff>601980</xdr:colOff>
                    <xdr:row>38</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30480</xdr:colOff>
                    <xdr:row>39</xdr:row>
                    <xdr:rowOff>7620</xdr:rowOff>
                  </from>
                  <to>
                    <xdr:col>9</xdr:col>
                    <xdr:colOff>601980</xdr:colOff>
                    <xdr:row>40</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30480</xdr:colOff>
                    <xdr:row>43</xdr:row>
                    <xdr:rowOff>7620</xdr:rowOff>
                  </from>
                  <to>
                    <xdr:col>9</xdr:col>
                    <xdr:colOff>601980</xdr:colOff>
                    <xdr:row>44</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30480</xdr:colOff>
                    <xdr:row>46</xdr:row>
                    <xdr:rowOff>7620</xdr:rowOff>
                  </from>
                  <to>
                    <xdr:col>9</xdr:col>
                    <xdr:colOff>601980</xdr:colOff>
                    <xdr:row>47</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30480</xdr:colOff>
                    <xdr:row>48</xdr:row>
                    <xdr:rowOff>7620</xdr:rowOff>
                  </from>
                  <to>
                    <xdr:col>9</xdr:col>
                    <xdr:colOff>601980</xdr:colOff>
                    <xdr:row>49</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30480</xdr:colOff>
                    <xdr:row>50</xdr:row>
                    <xdr:rowOff>7620</xdr:rowOff>
                  </from>
                  <to>
                    <xdr:col>9</xdr:col>
                    <xdr:colOff>601980</xdr:colOff>
                    <xdr:row>51</xdr:row>
                    <xdr:rowOff>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xdr:col>
                    <xdr:colOff>30480</xdr:colOff>
                    <xdr:row>52</xdr:row>
                    <xdr:rowOff>7620</xdr:rowOff>
                  </from>
                  <to>
                    <xdr:col>9</xdr:col>
                    <xdr:colOff>601980</xdr:colOff>
                    <xdr:row>53</xdr:row>
                    <xdr:rowOff>0</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1</xdr:col>
                    <xdr:colOff>30480</xdr:colOff>
                    <xdr:row>44</xdr:row>
                    <xdr:rowOff>7620</xdr:rowOff>
                  </from>
                  <to>
                    <xdr:col>9</xdr:col>
                    <xdr:colOff>601980</xdr:colOff>
                    <xdr:row>45</xdr:row>
                    <xdr:rowOff>0</xdr:rowOff>
                  </to>
                </anchor>
              </controlPr>
            </control>
          </mc:Choice>
        </mc:AlternateContent>
        <mc:AlternateContent xmlns:mc="http://schemas.openxmlformats.org/markup-compatibility/2006">
          <mc:Choice Requires="x14">
            <control shapeId="2133" r:id="rId14" name="Drop Down 85">
              <controlPr locked="0" defaultSize="0" autoLine="0" autoPict="0">
                <anchor moveWithCells="1">
                  <from>
                    <xdr:col>1</xdr:col>
                    <xdr:colOff>30480</xdr:colOff>
                    <xdr:row>53</xdr:row>
                    <xdr:rowOff>7620</xdr:rowOff>
                  </from>
                  <to>
                    <xdr:col>9</xdr:col>
                    <xdr:colOff>601980</xdr:colOff>
                    <xdr:row>54</xdr:row>
                    <xdr:rowOff>0</xdr:rowOff>
                  </to>
                </anchor>
              </controlPr>
            </control>
          </mc:Choice>
        </mc:AlternateContent>
        <mc:AlternateContent xmlns:mc="http://schemas.openxmlformats.org/markup-compatibility/2006">
          <mc:Choice Requires="x14">
            <control shapeId="2139" r:id="rId15" name="Drop Down 91">
              <controlPr locked="0" defaultSize="0" autoLine="0" autoPict="0">
                <anchor moveWithCells="1">
                  <from>
                    <xdr:col>9</xdr:col>
                    <xdr:colOff>7620</xdr:colOff>
                    <xdr:row>16</xdr:row>
                    <xdr:rowOff>30480</xdr:rowOff>
                  </from>
                  <to>
                    <xdr:col>10</xdr:col>
                    <xdr:colOff>137160</xdr:colOff>
                    <xdr:row>16</xdr:row>
                    <xdr:rowOff>304800</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30480</xdr:colOff>
                    <xdr:row>59</xdr:row>
                    <xdr:rowOff>7620</xdr:rowOff>
                  </from>
                  <to>
                    <xdr:col>9</xdr:col>
                    <xdr:colOff>601980</xdr:colOff>
                    <xdr:row>60</xdr:row>
                    <xdr:rowOff>0</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7620</xdr:colOff>
                    <xdr:row>63</xdr:row>
                    <xdr:rowOff>7620</xdr:rowOff>
                  </from>
                  <to>
                    <xdr:col>2</xdr:col>
                    <xdr:colOff>266700</xdr:colOff>
                    <xdr:row>64</xdr:row>
                    <xdr:rowOff>0</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7620</xdr:colOff>
                    <xdr:row>65</xdr:row>
                    <xdr:rowOff>7620</xdr:rowOff>
                  </from>
                  <to>
                    <xdr:col>9</xdr:col>
                    <xdr:colOff>601980</xdr:colOff>
                    <xdr:row>66</xdr:row>
                    <xdr:rowOff>0</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30480</xdr:colOff>
                    <xdr:row>67</xdr:row>
                    <xdr:rowOff>0</xdr:rowOff>
                  </from>
                  <to>
                    <xdr:col>9</xdr:col>
                    <xdr:colOff>601980</xdr:colOff>
                    <xdr:row>67</xdr:row>
                    <xdr:rowOff>220980</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7620</xdr:colOff>
                    <xdr:row>68</xdr:row>
                    <xdr:rowOff>22860</xdr:rowOff>
                  </from>
                  <to>
                    <xdr:col>9</xdr:col>
                    <xdr:colOff>601980</xdr:colOff>
                    <xdr:row>69</xdr:row>
                    <xdr:rowOff>0</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7620</xdr:colOff>
                    <xdr:row>70</xdr:row>
                    <xdr:rowOff>7620</xdr:rowOff>
                  </from>
                  <to>
                    <xdr:col>9</xdr:col>
                    <xdr:colOff>601980</xdr:colOff>
                    <xdr:row>71</xdr:row>
                    <xdr:rowOff>0</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7620</xdr:colOff>
                    <xdr:row>72</xdr:row>
                    <xdr:rowOff>0</xdr:rowOff>
                  </from>
                  <to>
                    <xdr:col>9</xdr:col>
                    <xdr:colOff>601980</xdr:colOff>
                    <xdr:row>72</xdr:row>
                    <xdr:rowOff>220980</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7620</xdr:colOff>
                    <xdr:row>74</xdr:row>
                    <xdr:rowOff>7620</xdr:rowOff>
                  </from>
                  <to>
                    <xdr:col>9</xdr:col>
                    <xdr:colOff>601980</xdr:colOff>
                    <xdr:row>75</xdr:row>
                    <xdr:rowOff>0</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30480</xdr:colOff>
                    <xdr:row>41</xdr:row>
                    <xdr:rowOff>22860</xdr:rowOff>
                  </from>
                  <to>
                    <xdr:col>9</xdr:col>
                    <xdr:colOff>601980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11</vt:i4>
      </vt:variant>
    </vt:vector>
  </HeadingPairs>
  <TitlesOfParts>
    <vt:vector size="32" baseType="lpstr">
      <vt:lpstr>Hints</vt:lpstr>
      <vt:lpstr>Reporting</vt:lpstr>
      <vt:lpstr>Hinweise1</vt:lpstr>
      <vt:lpstr>Hinweise2</vt:lpstr>
      <vt:lpstr>Hinweise3</vt:lpstr>
      <vt:lpstr>Ergebnisangabe</vt:lpstr>
      <vt:lpstr>Kontakt</vt:lpstr>
      <vt:lpstr>Teilnehmerdaten</vt:lpstr>
      <vt:lpstr>Ergebnisse</vt:lpstr>
      <vt:lpstr>Mitteilungen</vt:lpstr>
      <vt:lpstr>Fett_gesaettigt</vt:lpstr>
      <vt:lpstr>Elemente</vt:lpstr>
      <vt:lpstr>Wasser</vt:lpstr>
      <vt:lpstr>Rohprotein</vt:lpstr>
      <vt:lpstr>Fett</vt:lpstr>
      <vt:lpstr>Asche</vt:lpstr>
      <vt:lpstr>Kochsalz</vt:lpstr>
      <vt:lpstr>Cholesterin</vt:lpstr>
      <vt:lpstr>Gesamtsterine</vt:lpstr>
      <vt:lpstr>Eigehalt</vt:lpstr>
      <vt:lpstr>Ballaststoffe</vt:lpstr>
      <vt:lpstr>Hinweise3!_ftn1</vt:lpstr>
      <vt:lpstr>Hints!_ftnref1</vt:lpstr>
      <vt:lpstr>Hinweise1!_ftnref1</vt:lpstr>
      <vt:lpstr>Ergebnisse!Druckbereich</vt:lpstr>
      <vt:lpstr>Hinweise1!Druckbereich</vt:lpstr>
      <vt:lpstr>Hinweise2!Druckbereich</vt:lpstr>
      <vt:lpstr>Ergebnisse!Drucktitel</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2019-06-15T15:39:06Z</cp:lastPrinted>
  <dcterms:created xsi:type="dcterms:W3CDTF">2005-02-14T18:41:01Z</dcterms:created>
  <dcterms:modified xsi:type="dcterms:W3CDTF">2022-06-12T17:09:59Z</dcterms:modified>
</cp:coreProperties>
</file>