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DieseArbeitsmappe"/>
  <mc:AlternateContent xmlns:mc="http://schemas.openxmlformats.org/markup-compatibility/2006">
    <mc:Choice Requires="x15">
      <x15ac:absPath xmlns:x15ac="http://schemas.microsoft.com/office/spreadsheetml/2010/11/ac" url="C:\Daten\TABELLEN\LVU\Ergebnistabellen\2022\"/>
    </mc:Choice>
  </mc:AlternateContent>
  <xr:revisionPtr revIDLastSave="0" documentId="13_ncr:1_{46572758-5BD3-47E9-A6C1-B0ACA3A9A0C8}" xr6:coauthVersionLast="47" xr6:coauthVersionMax="47" xr10:uidLastSave="{00000000-0000-0000-0000-000000000000}"/>
  <workbookProtection workbookAlgorithmName="SHA-512" workbookHashValue="MpgzdDX4LPmhlc34hZNBK07CcxqtfQb0ZdHmdCNjDpR3K5jbsSiIRdpOWUkC3AUJn77u8/MsPfa089lnqw8Kmw==" workbookSaltValue="n8kOKCasg3TsrVhu9n20pw==" workbookSpinCount="100000" lockStructure="1"/>
  <bookViews>
    <workbookView xWindow="-108" yWindow="-108" windowWidth="30936" windowHeight="16896" activeTab="6" xr2:uid="{00000000-000D-0000-FFFF-FFFF00000000}"/>
  </bookViews>
  <sheets>
    <sheet name="Hints1" sheetId="48" r:id="rId1"/>
    <sheet name="Reporting" sheetId="49" r:id="rId2"/>
    <sheet name="Hinweise1" sheetId="50" r:id="rId3"/>
    <sheet name="Hinweise2" sheetId="51" r:id="rId4"/>
    <sheet name="Hinweise3" sheetId="52" r:id="rId5"/>
    <sheet name="Ergebnisangabe" sheetId="62" r:id="rId6"/>
    <sheet name="Kontakt" sheetId="54" r:id="rId7"/>
    <sheet name="Teilnehmerdaten" sheetId="5" state="hidden" r:id="rId8"/>
    <sheet name="Ergebnisse" sheetId="15" r:id="rId9"/>
    <sheet name="Mitteilungen" sheetId="18" r:id="rId10"/>
    <sheet name="pH-Wert" sheetId="61" state="hidden" r:id="rId11"/>
    <sheet name="Glutaminsre" sheetId="60" state="hidden" r:id="rId12"/>
    <sheet name="Xylit-Erythrit" sheetId="59" state="hidden" r:id="rId13"/>
    <sheet name="Stevio" sheetId="58" state="hidden" r:id="rId14"/>
    <sheet name="Sacc_Ace_Aspar" sheetId="45" state="hidden" r:id="rId15"/>
    <sheet name="Iod" sheetId="56" state="hidden" r:id="rId16"/>
    <sheet name="As" sheetId="55" state="hidden" r:id="rId17"/>
    <sheet name="Fett" sheetId="23" state="hidden" r:id="rId18"/>
    <sheet name="HBSZ" sheetId="22" state="hidden" r:id="rId19"/>
    <sheet name="Buttersäure" sheetId="37" state="hidden" r:id="rId20"/>
    <sheet name="BSME" sheetId="38" state="hidden" r:id="rId21"/>
    <sheet name="BenzoeSorbin" sheetId="39" state="hidden" r:id="rId22"/>
    <sheet name="Cyclamat" sheetId="46" state="hidden" r:id="rId23"/>
    <sheet name="Citronensäure" sheetId="47" state="hidden" r:id="rId24"/>
  </sheets>
  <externalReferences>
    <externalReference r:id="rId25"/>
    <externalReference r:id="rId26"/>
    <externalReference r:id="rId27"/>
  </externalReferences>
  <definedNames>
    <definedName name="_ftn1" localSheetId="0">Hints1!#REF!</definedName>
    <definedName name="_ftn1" localSheetId="2">Hinweise1!#REF!</definedName>
    <definedName name="_ftn1" localSheetId="4">Hinweise3!$A$3</definedName>
    <definedName name="_ftnref1" localSheetId="0">Hints1!$A$3</definedName>
    <definedName name="_ftnref1" localSheetId="2">Hinweise1!$A$2</definedName>
    <definedName name="_ftnref1" localSheetId="4">Hinweise3!#REF!</definedName>
    <definedName name="Daten" localSheetId="5">#REF!</definedName>
    <definedName name="Daten">#REF!</definedName>
    <definedName name="_xlnm.Print_Area" localSheetId="8">Ergebnisse!$A$1:$H$100</definedName>
    <definedName name="_xlnm.Print_Area" localSheetId="2">Hinweise1!$A$1:$C$18</definedName>
    <definedName name="_xlnm.Print_Area" localSheetId="3">Hinweise2!$A$1:$C$8</definedName>
    <definedName name="MBlei" localSheetId="5">#REF!</definedName>
    <definedName name="MBlei">#REF!</definedName>
    <definedName name="OLE_LINK1" localSheetId="5">Ergebnisangabe!$A$20</definedName>
    <definedName name="OLE_LINK1" localSheetId="1">Reporting!$A$14</definedName>
    <definedName name="OLE_LINK2" localSheetId="1">Reporting!$J$7</definedName>
    <definedName name="Parameter2" localSheetId="5">#REF!</definedName>
    <definedName name="Parameter2" localSheetId="6">#REF!</definedName>
    <definedName name="Parameter2">#REF!</definedName>
    <definedName name="Parameter2alt" localSheetId="5">#REF!</definedName>
    <definedName name="Parameter2alt">#REF!</definedName>
    <definedName name="test" localSheetId="16">[1]Parameter2!$B$3:$B$18</definedName>
    <definedName name="test" localSheetId="5">[1]Parameter2!$B$3:$B$18</definedName>
    <definedName name="test" localSheetId="11">[1]Parameter2!$B$3:$B$18</definedName>
    <definedName name="test" localSheetId="4">[2]Parameter2!$B$3:$B$18</definedName>
    <definedName name="test" localSheetId="6">[2]Parameter2!$B$3:$B$18</definedName>
    <definedName name="test" localSheetId="1">[1]Parameter2!$B$3:$B$18</definedName>
    <definedName name="test">[3]Parameter2!$B$3:$B$18</definedName>
    <definedName name="test1">[2]Parameter2!$B$3:$B$18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15" l="1"/>
  <c r="A13" i="15"/>
  <c r="F5" i="15" l="1"/>
  <c r="F4" i="15"/>
  <c r="B23" i="5" l="1"/>
  <c r="C23" i="5"/>
  <c r="B29" i="5"/>
  <c r="C29" i="5"/>
  <c r="B30" i="5"/>
  <c r="C30" i="5"/>
  <c r="B11" i="5"/>
  <c r="C11" i="5"/>
  <c r="B12" i="5"/>
  <c r="C12" i="5"/>
  <c r="B13" i="5"/>
  <c r="C13" i="5"/>
  <c r="B14" i="5"/>
  <c r="C14" i="5"/>
  <c r="B15" i="5"/>
  <c r="C15" i="5"/>
  <c r="B16" i="5"/>
  <c r="C16" i="5"/>
  <c r="B17" i="5"/>
  <c r="C17" i="5"/>
  <c r="B18" i="5"/>
  <c r="C18" i="5"/>
  <c r="B19" i="5"/>
  <c r="C19" i="5"/>
  <c r="B20" i="5"/>
  <c r="C20" i="5"/>
  <c r="B21" i="5"/>
  <c r="C21" i="5"/>
  <c r="B22" i="5"/>
  <c r="C22" i="5"/>
  <c r="B24" i="5"/>
  <c r="C24" i="5"/>
  <c r="B25" i="5"/>
  <c r="C25" i="5"/>
  <c r="B26" i="5"/>
  <c r="C26" i="5"/>
  <c r="B27" i="5"/>
  <c r="C27" i="5"/>
  <c r="B28" i="5"/>
  <c r="C28" i="5"/>
  <c r="C10" i="5"/>
  <c r="B10" i="5"/>
  <c r="F27" i="15"/>
  <c r="I55" i="15" s="1"/>
  <c r="F26" i="15"/>
  <c r="I53" i="15" s="1"/>
  <c r="F40" i="15" l="1"/>
  <c r="I79" i="15" s="1"/>
  <c r="C1" i="61"/>
  <c r="H40" i="15" s="1"/>
  <c r="F39" i="15"/>
  <c r="I77" i="15" s="1"/>
  <c r="F38" i="15"/>
  <c r="I75" i="15" s="1"/>
  <c r="F37" i="15"/>
  <c r="I73" i="15" s="1"/>
  <c r="F30" i="15"/>
  <c r="I65" i="15" s="1"/>
  <c r="F29" i="15"/>
  <c r="C1" i="60"/>
  <c r="H37" i="15" s="1"/>
  <c r="C1" i="59"/>
  <c r="H30" i="15" s="1"/>
  <c r="C1" i="58"/>
  <c r="H38" i="15" s="1"/>
  <c r="F28" i="15"/>
  <c r="I59" i="15" s="1"/>
  <c r="F31" i="15"/>
  <c r="I67" i="15" s="1"/>
  <c r="F33" i="15"/>
  <c r="I57" i="15" s="1"/>
  <c r="F101" i="15"/>
  <c r="E101" i="15"/>
  <c r="D101" i="15"/>
  <c r="C101" i="15"/>
  <c r="F35" i="15"/>
  <c r="I96" i="15" s="1"/>
  <c r="F36" i="15"/>
  <c r="I98" i="15" s="1"/>
  <c r="C1" i="56"/>
  <c r="H36" i="15" s="1"/>
  <c r="C58" i="55"/>
  <c r="B96" i="15" s="1"/>
  <c r="B85" i="15"/>
  <c r="B87" i="15"/>
  <c r="A88" i="15"/>
  <c r="B89" i="15"/>
  <c r="B90" i="15"/>
  <c r="B92" i="15"/>
  <c r="A93" i="15" s="1"/>
  <c r="B94" i="15"/>
  <c r="A95" i="15" s="1"/>
  <c r="F34" i="15"/>
  <c r="I71" i="15" s="1"/>
  <c r="B4" i="5"/>
  <c r="C1" i="47"/>
  <c r="H34" i="15"/>
  <c r="F19" i="15"/>
  <c r="I42" i="15" s="1"/>
  <c r="F20" i="15"/>
  <c r="F22" i="15"/>
  <c r="I47" i="15" s="1"/>
  <c r="F24" i="15"/>
  <c r="I50" i="15" s="1"/>
  <c r="F32" i="15"/>
  <c r="I69" i="15" s="1"/>
  <c r="B16" i="54"/>
  <c r="B17" i="54"/>
  <c r="B18" i="54"/>
  <c r="B19" i="54"/>
  <c r="H1" i="18"/>
  <c r="C1" i="23"/>
  <c r="H19" i="15" s="1"/>
  <c r="C1" i="22"/>
  <c r="H20" i="15"/>
  <c r="C1" i="37"/>
  <c r="H22" i="15" s="1"/>
  <c r="C1" i="38"/>
  <c r="H24" i="15"/>
  <c r="C1" i="39"/>
  <c r="C1" i="45"/>
  <c r="H33" i="15" s="1"/>
  <c r="C1" i="46"/>
  <c r="H32" i="15" s="1"/>
  <c r="B1" i="5"/>
  <c r="B2" i="5"/>
  <c r="D5" i="5"/>
  <c r="D8" i="5" s="1"/>
  <c r="B5" i="5" s="1"/>
  <c r="B6" i="5"/>
  <c r="B7" i="5"/>
  <c r="H35" i="15"/>
  <c r="H29" i="15"/>
  <c r="A72" i="15" l="1"/>
  <c r="A52" i="15"/>
  <c r="A80" i="15"/>
  <c r="A91" i="15"/>
  <c r="A46" i="15"/>
  <c r="I44" i="15"/>
  <c r="A48" i="15"/>
  <c r="A49" i="15"/>
  <c r="H28" i="15"/>
  <c r="A60" i="15" s="1"/>
  <c r="A66" i="15"/>
  <c r="A45" i="15"/>
  <c r="A97" i="15"/>
  <c r="A51" i="15"/>
  <c r="H27" i="15"/>
  <c r="A56" i="15" s="1"/>
  <c r="H26" i="15"/>
  <c r="A54" i="15" s="1"/>
  <c r="I63" i="15"/>
  <c r="A64" i="15" s="1"/>
  <c r="A99" i="15"/>
  <c r="A74" i="15"/>
  <c r="A58" i="15"/>
  <c r="H31" i="15"/>
  <c r="A68" i="15" s="1"/>
  <c r="A70" i="15"/>
  <c r="H39" i="15"/>
  <c r="A78" i="15" s="1"/>
  <c r="A76" i="15"/>
  <c r="A43"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2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<sst xmlns="http://schemas.openxmlformats.org/spreadsheetml/2006/main" count="535" uniqueCount="387">
  <si>
    <t>Ergebnisdatenblatt</t>
  </si>
  <si>
    <t>Parameter</t>
  </si>
  <si>
    <t>Einheit</t>
  </si>
  <si>
    <t>Kunden-Nr.</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</si>
  <si>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</si>
  <si>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</si>
  <si>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</si>
  <si>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</si>
  <si>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</si>
  <si>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</si>
  <si>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</si>
  <si>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</si>
  <si>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</si>
  <si>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</si>
  <si>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</si>
  <si>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</si>
  <si>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</si>
  <si>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</si>
  <si>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</si>
  <si>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</si>
  <si>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</si>
  <si>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Da Ihre eMail automatisch weiterverarbeitet wird, dürfen nur in der Exceltabelle
Kommentare oder Hinweise zu den Proben und durchgeführten Untersuchungen enthalten sein. Außerdem darf Ihre eMail nur eine einzige Anlage enthalten. Sie erhalten automatisch eine Benachrichtigung über den Eingang Ihrer Ergebnisse.</t>
  </si>
  <si>
    <r>
      <t>Beispiele zur Ergebnisangabe:</t>
    </r>
    <r>
      <rPr>
        <sz val="12"/>
        <rFont val="Times New Roman"/>
        <family val="1"/>
      </rPr>
      <t xml:space="preserve">
In einer Probe wurde der Gehalt von Mangan bestimmt. Es werden folgende rechnerischen Gehalte ermittelt:</t>
    </r>
  </si>
  <si>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</si>
  <si>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</si>
  <si>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</si>
  <si>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</si>
  <si>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</si>
  <si>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</si>
  <si>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</si>
  <si>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</si>
  <si>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Ihre Daten werden von uns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</si>
  <si>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Parameter 4</t>
  </si>
  <si>
    <t>Parameter 5</t>
  </si>
  <si>
    <t>Parameter 6</t>
  </si>
  <si>
    <t>Parameter 7</t>
  </si>
  <si>
    <t>Parameter 8</t>
  </si>
  <si>
    <t>Methode</t>
  </si>
  <si>
    <t>Bezeichnung des Analysenverfahrens</t>
  </si>
  <si>
    <t>Anzahl</t>
  </si>
  <si>
    <t>Modifikation</t>
  </si>
  <si>
    <t>x</t>
  </si>
  <si>
    <t>Beispielhafter Wert [mg/kg]</t>
  </si>
  <si>
    <t>Die ausgefüllte Exceltabelle muss per eMail als Anlage bis spätestens zur Deadline an eine der beiden Adressen ergebnisse@lvus.de oder results@lvus.de gesendet werden. Bitte beachten Sie, dass Ihre eMail nur die Exceltabelle als Anlage enthalten darf. Ausser Ihrem Absender soll die eigentliche eMail keine weiteren Daten oder Texte enthalten, da alle an die Adressen  ergebnisse@lvus.de oder results@lvus.de gesendeten eMails automatisch ausgelesen werden.</t>
  </si>
  <si>
    <t>Teilnahmen</t>
  </si>
  <si>
    <t>g/100 g</t>
  </si>
  <si>
    <t>Ergebnisangabe mit 3 signifikanten Ziffern [mg/kg]</t>
  </si>
  <si>
    <t>Signifikante
Stellen</t>
  </si>
  <si>
    <t>Deadline</t>
  </si>
  <si>
    <t>Hinweise zur Ergebnisübermittlung und zur Ergebnisangabe</t>
  </si>
  <si>
    <t>Nach der in der Tabelle "Ergebnisse" aufgeführten Deadline eingehende Ergebnisse werden bei der Auswertung nicht berücksichtigt.</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</si>
  <si>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</si>
  <si>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</si>
  <si>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</si>
  <si>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</si>
  <si>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</si>
  <si>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</si>
  <si>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</si>
  <si>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</si>
  <si>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</si>
  <si>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</si>
  <si>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</si>
  <si>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</si>
  <si>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</si>
  <si>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</si>
  <si>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</si>
  <si>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</si>
  <si>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</si>
  <si>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</si>
  <si>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</si>
  <si>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</si>
  <si>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Die Beurteilung der Laborergebnisse erfolgt durch Z-Scores, die möglichst über die Vergleichsstandardabweichung des jeweiligen Standardverfahrens aus der Amtlichen Sammlung nach § 64 LFGB berechnet werden. Zusätzlich werden Z-Scores über die nach der Horwitz-
funktion ermittelte Zielstandardabweichung für den jeweiligen Analyten berechnet.</t>
  </si>
  <si>
    <t>Annahmeschluss/Deadline:</t>
  </si>
  <si>
    <t>ja / yes</t>
  </si>
  <si>
    <t>nein / no</t>
  </si>
  <si>
    <t>Schreiben Sie Ihre Daten in die gelb hinterlegten Felder. Geben Sie Ihre Ergebnisse in den aufgeführten Einheiten an.
Write your data into the yellow cells. Give your results in the units of column 2.</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</si>
  <si>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</si>
  <si>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</si>
  <si>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</si>
  <si>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 xml:space="preserve">Bitte verwenden Sie diese Datei für Ihre Ergebnisübermittlung. Füllen Sie hierzu alle in der Tabelle "Ergebnisse" gelb hinterlegten Felder aus bzw. wählen Sie Ihre Angaben zu den von Ihnen verwendeten Methoden über die vorhandenen Auswahlfenster aus. </t>
  </si>
  <si>
    <r>
      <t>Es ist wichtig</t>
    </r>
    <r>
      <rPr>
        <sz val="12"/>
        <rFont val="Times New Roman"/>
        <family val="1"/>
      </rPr>
      <t>, dass Sie zur eindeutigen Zuordnung der Ergebnisse zu Ihrem Labor sowohl Ihre Kunden-Nr. als auch Ihre Postleitzahl (auf dem Anschreiben enthalten - nur Ziffern eingeben) eingeben. Über eine bei der Auswertung durchgeführte Plausibilitätsprüfung soll erkannt werden, ob Tippfehler vorliegen und dadurch die Daten einem anderen Teilnehmer zugeordnet werden könnten.</t>
    </r>
  </si>
  <si>
    <r>
      <t>Interne Teilnahme:</t>
    </r>
    <r>
      <rPr>
        <sz val="12"/>
        <rFont val="Times New Roman"/>
        <family val="1"/>
      </rPr>
      <t xml:space="preserve"> Diesen Wert bitte nur ändern, falls Sie für Ihr Haus mehrere getrennte </t>
    </r>
    <r>
      <rPr>
        <b/>
        <sz val="12"/>
        <rFont val="Times New Roman"/>
        <family val="1"/>
      </rPr>
      <t>und damit kostenpflichtige</t>
    </r>
    <r>
      <rPr>
        <sz val="12"/>
        <rFont val="Times New Roman"/>
        <family val="1"/>
      </rPr>
      <t xml:space="preserve"> Teilnahmen gebucht haben. Über diesen Wert werden die unter einer Kundennummer geführten Teilnahmen getrennt erfasst und die Ergebnisse anschließend der Auswertung zugeführt. Entscheiden Sie, welcher Ihrer Laborbereiche unter der Teilnahme 1 oder 2 registirert und ausgewertet werden soll.</t>
    </r>
  </si>
  <si>
    <t>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Nach ISO 13528 Abschnitt 4.6 sollen Ergebnisse nicht stärker gerundet werden als dem halben Betrag der Wiederholstandardabweichung entspricht.</t>
  </si>
  <si>
    <t>Verfahren sowie Literaturangaben, die von Teilnehmern bei bereits durchgeführten Laborvergleichsuntersuchungen angewendet wurden, sind in Auswahlfenstern vorbelegt, um Ihnen das Ausfüllen zu erleichtern. Über diese Auswahlfenster wählen Sie bitte diejenigen Einträge aus, die bei den von Ihnen angewandten Verfahren zutreffend sind. Ist kein zutreffender Eintrag vorhanden, so wählen Sie bitte den Eintrag "sonstiges.." aus. Tragen Sie dann in der nächsten Zeile (wird gelb hervorgehoben) die auf Ihr Verfahren zutreffende Beschreibung ein.</t>
  </si>
  <si>
    <t xml:space="preserve">Geben Sie in der Tabelle "Kontakt" den Namen, die eMail-Adresse sowie die Telefonnummer der Kontaktperson an, die wir bei Fragen kontaktieren können. Nach Fertigstellung der Auswertung soll an die angegebene eMail-Adresse zusätzlich zur gedruckten Auswertung auch eine Passwort-freie Auswertedatei im PDF-Format gesendet werden. </t>
  </si>
  <si>
    <t>Sollten Sie uns ergänzende Hinweise/Beobachtungen mitteilen wollen, so verwenden Sie hierfür den vorgesehenen Bereich innerhalb der Tabelle "Mitteilungen".</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</si>
  <si>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</si>
  <si>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</si>
  <si>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</si>
  <si>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</si>
  <si>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</si>
  <si>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</si>
  <si>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</si>
  <si>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</si>
  <si>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</si>
  <si>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Geben Sie Ihre Ergebnisse mit den in Spalte 3 aufgeführten signifikanten Stellen an. Beispiele hierzu sind in "Hinweise1" enthalten.
Report your results with in column 3 shown significant numbers (there are some examples in sheet "hints1" .</t>
  </si>
  <si>
    <t>Fett</t>
  </si>
  <si>
    <t>§ 64 LFGB Nr. L 06.00-6, modifiziert</t>
  </si>
  <si>
    <t>02b</t>
  </si>
  <si>
    <t>Fischerzeugnisse, erweiterte Parameter</t>
  </si>
  <si>
    <t>ohne</t>
  </si>
  <si>
    <t>Halbmikrobuttersäurezahl (HBSZ)</t>
  </si>
  <si>
    <t>Freie Buttersäure</t>
  </si>
  <si>
    <t>Milchfett, berechnet über HBSZ</t>
  </si>
  <si>
    <t>Milchfett, berechnet über Buttersäure</t>
  </si>
  <si>
    <t>Milchfett, berechnet
über Buttersäuremethylester</t>
  </si>
  <si>
    <t>Buttersäuremethylester</t>
  </si>
  <si>
    <t>Sorbinsäure</t>
  </si>
  <si>
    <t>mg/kg</t>
  </si>
  <si>
    <t>Benzoesäure (als freie Säure)</t>
  </si>
  <si>
    <t>Sorbinsäure (als freie Säure)</t>
  </si>
  <si>
    <r>
      <t xml:space="preserve">g/100 g </t>
    </r>
    <r>
      <rPr>
        <sz val="12"/>
        <color indexed="10"/>
        <rFont val="Times New Roman"/>
        <family val="1"/>
      </rPr>
      <t>Fett</t>
    </r>
  </si>
  <si>
    <t>Benzoesäure</t>
  </si>
  <si>
    <t>§ 64 LFGB Nr. L 20.01/02-5</t>
  </si>
  <si>
    <t>§ 64 LFGB Nr. L 20.01/02-5, modifiziert</t>
  </si>
  <si>
    <t>§ 64 LFGB Nr. L 01.00-20</t>
  </si>
  <si>
    <t>§ 64 LFGB Nr. L 01.00-20, modifiziert</t>
  </si>
  <si>
    <t>sonstiges</t>
  </si>
  <si>
    <t>HBSZ</t>
  </si>
  <si>
    <t>§ 64 LFGB Nr. L 17.00-8 (18.00-1)</t>
  </si>
  <si>
    <t>§ 64 LFGB Nr. L 17.00-8 (18.00-1), modifiziert</t>
  </si>
  <si>
    <t>Buttersäure</t>
  </si>
  <si>
    <t>§ 64 LFGB Nr. L 17.00-13 (18.00-15)</t>
  </si>
  <si>
    <t>§ 64 LFGB Nr. L 17.00-13 (18.00-15), modifiziert</t>
  </si>
  <si>
    <t>§ 64 LFGB Nr. L 17.00-12 (18.00-9)</t>
  </si>
  <si>
    <t>§ 64 LFGB Nr. L 17.00-12 (18.00-9), modifiziert</t>
  </si>
  <si>
    <t>Schulte et al: Fat Sci Technol 91 181 (1989)</t>
  </si>
  <si>
    <t>Veresterung der Fette mittels Natriummethylat nach Schulte, GC</t>
  </si>
  <si>
    <t>§ 64 LFGB Nr. L 00.00-9</t>
  </si>
  <si>
    <t>§ 64 LFGB Nr. L 00.00-9, modifiziert</t>
  </si>
  <si>
    <t>§ 64 LFGB Nr. L 00.00-10</t>
  </si>
  <si>
    <t>§ 64 LFGB Nr. L 00.00-10, modifiziert</t>
  </si>
  <si>
    <t>HPLC-Verfahren (UV- oder DAD-Detektion)</t>
  </si>
  <si>
    <r>
      <t xml:space="preserve">HPLC nach Hagenauer-Heuer, Deutsche Lebensmittelrundschau </t>
    </r>
    <r>
      <rPr>
        <u/>
        <sz val="11"/>
        <rFont val="Times New Roman"/>
        <family val="1"/>
      </rPr>
      <t>86</t>
    </r>
    <r>
      <rPr>
        <sz val="11"/>
        <rFont val="Times New Roman"/>
        <family val="1"/>
      </rPr>
      <t xml:space="preserve"> Heft 1 (1990)</t>
    </r>
  </si>
  <si>
    <t>Wasserdampfdestillation mit anschließender HPLC-Detektion</t>
  </si>
  <si>
    <t>Wasserdampfdestillation mit anschließender UV-Detektion</t>
  </si>
  <si>
    <t>§ 64 LFGB Nr. L 00.00-28</t>
  </si>
  <si>
    <t>§ 64 LFGB Nr. L 00.00-28, modifiziert</t>
  </si>
  <si>
    <t>Aufarbeitung über Strata SAX Phenomenex-Kartusche; HPLC mit DAD</t>
  </si>
  <si>
    <t>Verfahren nach Precht, Verseifung mit methanolischer KOH, GC</t>
  </si>
  <si>
    <t>GC der Methylester (methanolische KOH)</t>
  </si>
  <si>
    <t>Veresterung der Fette mit Kaliummethanolat, Methylester-GC mit Istd</t>
  </si>
  <si>
    <t>GC der Methylester (Schwefelsäure/Methanol)</t>
  </si>
  <si>
    <t>HPLC-Verfahren (UV-Detektion) nach Schulte</t>
  </si>
  <si>
    <t>Saccharin</t>
  </si>
  <si>
    <t>Parameter 9</t>
  </si>
  <si>
    <t>Parameter 10</t>
  </si>
  <si>
    <t>Parameter 11</t>
  </si>
  <si>
    <t>Parameter 12</t>
  </si>
  <si>
    <t>§ 64 LFGB Nr. L 32.00-1</t>
  </si>
  <si>
    <t>§ 64 LFGB Nr. L 32.00-1, modifiziert</t>
  </si>
  <si>
    <t>Deutsch Lebensm Rundsch 86 348 (1990)</t>
  </si>
  <si>
    <t>Deutsch Lebensm Rundsch 89 (1993)</t>
  </si>
  <si>
    <t>Schweizerisches Lebensmittelbuch, Kapitel 41 / 2.7 (Sept. 99)</t>
  </si>
  <si>
    <t>HPLC (diverse Ausführungen) mit Online SPE</t>
  </si>
  <si>
    <t>§ 64 LFGB Nr. L 32.00-3</t>
  </si>
  <si>
    <t>§ 64 LFGB Nr. L 32.00-3, modifiziert</t>
  </si>
  <si>
    <t>Cyclamat</t>
  </si>
  <si>
    <t>§ 64 LFGB Nr. L 00.00-29</t>
  </si>
  <si>
    <t>§ 64 LFGB Nr. L 00.00-29, modifiziert</t>
  </si>
  <si>
    <r>
      <t>Freie Buttersäure
(</t>
    </r>
    <r>
      <rPr>
        <sz val="12"/>
        <color indexed="10"/>
        <rFont val="Times New Roman"/>
        <family val="1"/>
      </rPr>
      <t>auf Fett beziehen</t>
    </r>
    <r>
      <rPr>
        <sz val="12"/>
        <rFont val="Times New Roman"/>
        <family val="1"/>
      </rPr>
      <t>)</t>
    </r>
  </si>
  <si>
    <r>
      <t>Buttersäuremethylester
(</t>
    </r>
    <r>
      <rPr>
        <sz val="12"/>
        <color indexed="10"/>
        <rFont val="Times New Roman"/>
        <family val="1"/>
      </rPr>
      <t>auf Fett beziehen</t>
    </r>
    <r>
      <rPr>
        <sz val="12"/>
        <rFont val="Times New Roman"/>
        <family val="1"/>
      </rPr>
      <t>)</t>
    </r>
  </si>
  <si>
    <t>DGF C-VI 10a i.V.m. C-VI 11e, GC/FID</t>
  </si>
  <si>
    <t>Veresterung der Fette mit Natriummethylat; GC/FID</t>
  </si>
  <si>
    <t>DGF-Einheitsmethode C-VI 11d (98)</t>
  </si>
  <si>
    <t>keine spezielle Probenvorbreitung, HPLC (diverse Ausführungen)</t>
  </si>
  <si>
    <t>Extraktion, Filtrieren oder Klären der Probe, HPLC (diverse Ausführungen)</t>
  </si>
  <si>
    <t>Beispiel für die Eingabe von 2 eMail-Adressen:
Example how to type in 2 different e-mail addresses:</t>
  </si>
  <si>
    <t>info@lvus.de; ergebnisse@lvus.de</t>
  </si>
  <si>
    <t>DGF Einheitsmethode C-III 8 (89)</t>
  </si>
  <si>
    <t>Citronensäure</t>
  </si>
  <si>
    <r>
      <t xml:space="preserve">Enzymatisch nach Roche / r-biopharm Nr. 10 </t>
    </r>
    <r>
      <rPr>
        <b/>
        <sz val="10"/>
        <rFont val="Times New Roman"/>
        <family val="1"/>
      </rPr>
      <t>139 076</t>
    </r>
    <r>
      <rPr>
        <sz val="10"/>
        <rFont val="Times New Roman"/>
        <family val="1"/>
      </rPr>
      <t xml:space="preserve"> 035</t>
    </r>
  </si>
  <si>
    <t>Enzymatisch nach Scil Diagnostics 1214</t>
  </si>
  <si>
    <t>HPLC (diverse Detektoren)</t>
  </si>
  <si>
    <t>Citronensäure (wasserfrei)</t>
  </si>
  <si>
    <t>LC-MS</t>
  </si>
  <si>
    <t>DGF C-VI 11d</t>
  </si>
  <si>
    <t>Caviezel (Büchi oder Gerstel)</t>
  </si>
  <si>
    <t>LC-MS/MS</t>
  </si>
  <si>
    <t>ISO 5508/5509</t>
  </si>
  <si>
    <t>GC-FID nach Umesterung mit Bortrifluorid</t>
  </si>
  <si>
    <t>§ 64 LFGB Nr. L 13.05-3</t>
  </si>
  <si>
    <t>§ 64 LFGB Nr. L 13.05-3, modifiziert</t>
  </si>
  <si>
    <t>Soxhlet (auch aus der Trockenmasse)</t>
  </si>
  <si>
    <t>NIR</t>
  </si>
  <si>
    <t>Halbmikromethode nach Großfeld</t>
  </si>
  <si>
    <t>Enzymatisch / Megazyme</t>
  </si>
  <si>
    <t>§ 64 LFGB L 01.00-86 (01-2012), modifiziert</t>
  </si>
  <si>
    <t>§ 64 LFGB L 01.00-86 (01-2012)</t>
  </si>
  <si>
    <t>Arsen</t>
  </si>
  <si>
    <t>Iod</t>
  </si>
  <si>
    <t>Jod</t>
  </si>
  <si>
    <t>µg/kg</t>
  </si>
  <si>
    <t>Beschreibung der verwendeten Analysenverfahren, Teil 1</t>
  </si>
  <si>
    <t>Beschreibung der verwendeten Analysenverfahren, Teil 2</t>
  </si>
  <si>
    <t>erfasst werden (nicht zutreffendes abwählen):</t>
  </si>
  <si>
    <t>Verfahren / Literatur</t>
  </si>
  <si>
    <t>Messprinzip</t>
  </si>
  <si>
    <t>Oxidationsmittel</t>
  </si>
  <si>
    <t>verwendete Säure (2)</t>
  </si>
  <si>
    <t>verwendete Säure (1)</t>
  </si>
  <si>
    <t>Aufschlussprinzip</t>
  </si>
  <si>
    <t>Probeneinwaage</t>
  </si>
  <si>
    <t>§ 64 LFGB Nr. L 00.00-144, modifiziert</t>
  </si>
  <si>
    <t>§ 64 LFGB Nr. L 00.00-144</t>
  </si>
  <si>
    <t>§ 64 LFGB NR. L 12.00-6, modifiziert</t>
  </si>
  <si>
    <t>§ 64 LFGB NR. L 12.00-6</t>
  </si>
  <si>
    <t>DIN 38406-E6-2</t>
  </si>
  <si>
    <t>DIN 38406-6 (auch modifiziert)</t>
  </si>
  <si>
    <t>DIN 38406-E29</t>
  </si>
  <si>
    <t>§ 64 LFGB Nr. L 00.00-19/3, modifiziert</t>
  </si>
  <si>
    <t>§ 64 LFGB Nr. L 00.00-19/3</t>
  </si>
  <si>
    <t>§ 64 LFGB Nr. L 00.00-19/2, modifiziert</t>
  </si>
  <si>
    <t>§ 64 LFGB Nr. L 00.00-19/2</t>
  </si>
  <si>
    <t>DIN EN 15763</t>
  </si>
  <si>
    <t>DIN EN ISO 17294</t>
  </si>
  <si>
    <t>DIN EN ISO 11885</t>
  </si>
  <si>
    <t>§ 64 LFGB Nr. L 00.00-19/1, modifiziert</t>
  </si>
  <si>
    <t>§ 64 LFGB Nr. L 00.00-19/1</t>
  </si>
  <si>
    <t>Verfahren</t>
  </si>
  <si>
    <t>FIMS</t>
  </si>
  <si>
    <t>AAS-GFA</t>
  </si>
  <si>
    <t>FI-GFAAS</t>
  </si>
  <si>
    <t>CV-AAS</t>
  </si>
  <si>
    <t>Amalgamanreicherung / Kaltdampf-AAS</t>
  </si>
  <si>
    <t>GFAAS mit Zeemann-Kompensation</t>
  </si>
  <si>
    <t>Zeemann-AAS</t>
  </si>
  <si>
    <t>Hydrid-AAS</t>
  </si>
  <si>
    <t>ICP-OES</t>
  </si>
  <si>
    <t>ICP-MS</t>
  </si>
  <si>
    <t>Messverfahren</t>
  </si>
  <si>
    <t>Sonstiges Oxidationsmittel</t>
  </si>
  <si>
    <t>entfällt</t>
  </si>
  <si>
    <r>
      <t>H</t>
    </r>
    <r>
      <rPr>
        <vertAlign val="subscript"/>
        <sz val="11"/>
        <rFont val="Times New Roman"/>
        <family val="1"/>
      </rPr>
      <t>2</t>
    </r>
    <r>
      <rPr>
        <sz val="11"/>
        <rFont val="Times New Roman"/>
        <family val="1"/>
      </rPr>
      <t>O</t>
    </r>
    <r>
      <rPr>
        <vertAlign val="subscript"/>
        <sz val="11"/>
        <rFont val="Times New Roman"/>
        <family val="1"/>
      </rPr>
      <t>2</t>
    </r>
  </si>
  <si>
    <t>Sonstige Säure</t>
  </si>
  <si>
    <t>Königswasser</t>
  </si>
  <si>
    <r>
      <t>H</t>
    </r>
    <r>
      <rPr>
        <vertAlign val="subscript"/>
        <sz val="11"/>
        <rFont val="Times New Roman"/>
        <family val="1"/>
      </rPr>
      <t>2</t>
    </r>
    <r>
      <rPr>
        <sz val="11"/>
        <rFont val="Times New Roman"/>
        <family val="1"/>
      </rPr>
      <t>SO</t>
    </r>
    <r>
      <rPr>
        <vertAlign val="subscript"/>
        <sz val="11"/>
        <rFont val="Times New Roman"/>
        <family val="1"/>
      </rPr>
      <t>4</t>
    </r>
  </si>
  <si>
    <r>
      <t>HNO</t>
    </r>
    <r>
      <rPr>
        <vertAlign val="subscript"/>
        <sz val="11"/>
        <rFont val="Times New Roman"/>
        <family val="1"/>
      </rPr>
      <t>3</t>
    </r>
  </si>
  <si>
    <t>HCl</t>
  </si>
  <si>
    <t>Säuren</t>
  </si>
  <si>
    <t>Sonstiger Aufschluss</t>
  </si>
  <si>
    <t>Plasmaaufschluss</t>
  </si>
  <si>
    <t>Verbrennen</t>
  </si>
  <si>
    <t>Nassaufschluss</t>
  </si>
  <si>
    <t>Trockenveraschung bei über 600 °C</t>
  </si>
  <si>
    <t>Trockenveraschung bei 560 °C bis 600 °C</t>
  </si>
  <si>
    <t>Trockenveraschung bei 540 °C bis 560 °C</t>
  </si>
  <si>
    <t>Trockenveraschung bei 500 bis 540 °C</t>
  </si>
  <si>
    <t>Druckaufschluss</t>
  </si>
  <si>
    <t>Mikrowellendruckaufschluss</t>
  </si>
  <si>
    <t>Aufschluss</t>
  </si>
  <si>
    <t>&gt; 5,0 g</t>
  </si>
  <si>
    <t>2,5 g - 5,0 g</t>
  </si>
  <si>
    <t>1,5 g - 2,5 g</t>
  </si>
  <si>
    <t>1,0 g - 1,5 g</t>
  </si>
  <si>
    <t>0,5 g - 1,0 g</t>
  </si>
  <si>
    <t>&lt; 0,5 g</t>
  </si>
  <si>
    <t>Iodat</t>
  </si>
  <si>
    <t>Iodid</t>
  </si>
  <si>
    <t>Anorganisches Iod</t>
  </si>
  <si>
    <t>Organisches Iod</t>
  </si>
  <si>
    <t>Erfasst werden:</t>
  </si>
  <si>
    <t>GC-ECD nach Umwandlung von Iod bzw. Iodid in Iodatethanol</t>
  </si>
  <si>
    <t>Ionenchromatographisch</t>
  </si>
  <si>
    <t>DIN 38406, E29</t>
  </si>
  <si>
    <t>§ 64 LFGB Nr. L 49.00-6, modifiziert</t>
  </si>
  <si>
    <t>§ 64 LFGB Nr. L 49.00-6</t>
  </si>
  <si>
    <t>Parameter 13</t>
  </si>
  <si>
    <t>Parameter 14</t>
  </si>
  <si>
    <t>Digipreb (semi-open system)</t>
  </si>
  <si>
    <t>Schweizer Lebensmittelbuch 1525.1</t>
  </si>
  <si>
    <t>Boehringer Mannheim ‘Methods of enzymatic bio-analysis and food analysis kit n°S05-139076</t>
  </si>
  <si>
    <t>Umesterung des Fettextraktes mit Trimethylsulfoniumhydroxid, GC/FID</t>
  </si>
  <si>
    <t>ICP-AES</t>
  </si>
  <si>
    <t>Acesulfam K</t>
  </si>
  <si>
    <t>Aspartam</t>
  </si>
  <si>
    <t>Beschreibung der verwendeten Analysenverfahren, Teil 3</t>
  </si>
  <si>
    <t>§ 64 LFGB Nr. L 32.00-4</t>
  </si>
  <si>
    <t>§ 64 LFGB Nr. L 32.00-4, modifiziert</t>
  </si>
  <si>
    <t>Parameter 15</t>
  </si>
  <si>
    <t>Parameter 16</t>
  </si>
  <si>
    <t>HPLC-MS/MS</t>
  </si>
  <si>
    <t>GC-FID nach Methylierung mit Kaliummethylat</t>
  </si>
  <si>
    <t>§ 64 LFGB Nr. L 31.00-14</t>
  </si>
  <si>
    <t>§ 64 LFGB Nr. L 07.00-14, modifiziert</t>
  </si>
  <si>
    <t>Erythrit</t>
  </si>
  <si>
    <t>Xylit</t>
  </si>
  <si>
    <t>Glutaminsäure</t>
  </si>
  <si>
    <t>Steviosid</t>
  </si>
  <si>
    <t>Rebaudiosid A</t>
  </si>
  <si>
    <t>Saccharin (als freies Imid)</t>
  </si>
  <si>
    <t>Cyclamat (als freie Säure)</t>
  </si>
  <si>
    <t>FAO (2010) JECFA Monographs 10</t>
  </si>
  <si>
    <t>Stevio</t>
  </si>
  <si>
    <t>§ 64 LFGB Nr. L 00.00-72</t>
  </si>
  <si>
    <t>§ 64 LFGB Nr. L 00.00-72, modifiziert</t>
  </si>
  <si>
    <t>§ 64 LFGB Nr. L 00.00-59</t>
  </si>
  <si>
    <t>§ 64 LFGB Nr. L 00.00-59, modifiziert</t>
  </si>
  <si>
    <t>Enzymatisch nach r-biopharm / Roche Nr. 10 670 057 035</t>
  </si>
  <si>
    <t>HPAEC-PAD</t>
  </si>
  <si>
    <t>HRGC</t>
  </si>
  <si>
    <t>Xylit-Erythrit</t>
  </si>
  <si>
    <t>§ 64 LFGB Nr. L 07.00-17 (2008-06)</t>
  </si>
  <si>
    <t>§ 64 LFGB Nr. L 07.00-17 (2008-06), modifiziert oder andere Version</t>
  </si>
  <si>
    <r>
      <t xml:space="preserve">Enzymatisch nach Roche / r-biopharm Nr. 10 </t>
    </r>
    <r>
      <rPr>
        <b/>
        <sz val="11"/>
        <rFont val="Times New Roman"/>
        <family val="1"/>
      </rPr>
      <t>139 092</t>
    </r>
    <r>
      <rPr>
        <sz val="11"/>
        <rFont val="Times New Roman"/>
        <family val="1"/>
      </rPr>
      <t xml:space="preserve"> 035</t>
    </r>
  </si>
  <si>
    <t>HPLC (Vorsäulenderivatiserung)</t>
  </si>
  <si>
    <t>Aminosäurenanalysator</t>
  </si>
  <si>
    <t>Enzymatisch nach Scil Diagnostics 1269</t>
  </si>
  <si>
    <t>HPLC nach Derivatisierung</t>
  </si>
  <si>
    <t>Aufarbeitung nach § 64 LFGB Nr. L 07.00-17 (2008-06), enzymatisch nach Roche / r-biopharm Nr. 10 139 092 035</t>
  </si>
  <si>
    <t>Enzymatisch mit Testkit von Megazyme</t>
  </si>
  <si>
    <t>Enzymatisch mittels Thermo Gallery</t>
  </si>
  <si>
    <t>§ 64 LFGB L 00.00-135 (entspricht DIN EN 15763): 2011-01</t>
  </si>
  <si>
    <t>§ 64 LFGB L 00.00-135 (entspricht DIN EN 15763): 2011-01, modifiziert</t>
  </si>
  <si>
    <t>HPLC-UV</t>
  </si>
  <si>
    <t>§ 64 LFGB Nr. L 01.00-7</t>
  </si>
  <si>
    <t>§ 64 LFGB L 07.00-59  (2008-06)</t>
  </si>
  <si>
    <t>§ 64 LFGB L 07.00-59  (2008-06), modifiziert oder andere Version</t>
  </si>
  <si>
    <t>§ 64 LFGB Nr. L 01.00-7, modifiziert</t>
  </si>
  <si>
    <t>GC-FID</t>
  </si>
  <si>
    <t>pH-Wert</t>
  </si>
  <si>
    <t>pH-Wert:</t>
  </si>
  <si>
    <t>§ 64 LFGB Nr. L 06.00-2 (1980-09), 07.00-2  (1980-09)</t>
  </si>
  <si>
    <t>§ 64 LFGB Nr. L 06.00-2 (1980-09), 07.00-2  (1980-09), modifiziert oder andere Version</t>
  </si>
  <si>
    <t>Potentiometrisch</t>
  </si>
  <si>
    <t>Einstichelektrode</t>
  </si>
  <si>
    <t>Oberflächenmessung</t>
  </si>
  <si>
    <t>§ 64 LFGB L31.00-2 (auch modifiziert)</t>
  </si>
  <si>
    <t>Parameter 17</t>
  </si>
  <si>
    <t>Parameter 18</t>
  </si>
  <si>
    <t>Parameter 19</t>
  </si>
  <si>
    <t>Parameter 20</t>
  </si>
  <si>
    <t>Bitte senden Sie Ihre Ergebnisse ausschließlich im Excel-Format (.XLSX oder .XLS) an ergebnisse@lvus.de ein.</t>
  </si>
  <si>
    <t>§ 64 LFGB Nr. L 07.00-13 (2017-10)</t>
  </si>
  <si>
    <t>§ 64 LFGB Nr. L 07.00-13 (2017-10), modifiziert oder andere Version</t>
  </si>
  <si>
    <t>Hinweise zum Erfassen und Einsenden der Untersuchungsergebnisse</t>
  </si>
  <si>
    <t xml:space="preserve">Benutzen Sie für die Ergebnisübermittlung diese vordefinierte Tabelle im Excelformat. Die Tabelle steht auch auf unserer Homepage (www.lvus.de) im Bereich „Download“ bereit. </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</si>
  <si>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vorab ein Passwort-freies Protokoll im PDF-Format gesendet.</t>
    </r>
  </si>
  <si>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</si>
  <si>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</si>
  <si>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</si>
  <si>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</si>
  <si>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t>In zahlreichen Fällen wird auch nachgefragt, ob Sie streng nach der Vorschrift gemäß § 64 LFGB arbeiten. Streng bedeutet, dass Sie ohne prüfrelevante Abweichungen arbeiten. Sollte die Abweichung lediglich die untersuchte Matrix sein (z.B. Ketchup anstelle von Brühwurst), dann soll dies nicht als Modifikation gekennzeichnet werden.</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</si>
  <si>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</si>
  <si>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aktuellen </t>
    </r>
    <r>
      <rPr>
        <b/>
        <sz val="11"/>
        <rFont val="Times New Roman"/>
        <family val="1"/>
      </rPr>
      <t>Excelformat</t>
    </r>
    <r>
      <rPr>
        <sz val="11"/>
        <rFont val="Times New Roman"/>
        <family val="1"/>
      </rPr>
      <t xml:space="preserve"> (Datei-Endung ".xlsx") oder im Format von Excel 2000 (Datei-Endung ".xls")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</si>
  <si>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</si>
  <si>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</si>
  <si>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</si>
  <si>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</si>
  <si>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DIN EN 15911:2011-01</t>
  </si>
  <si>
    <t>Extraktion, SPE, HPLC</t>
  </si>
  <si>
    <t>§ 64 LFGB Nr. L 00.00-93 (DIN EN 15111)</t>
  </si>
  <si>
    <t>§ 64 LFGB Nr. L 00.00-93 (DIN EN 15111), modifiziert</t>
  </si>
  <si>
    <t>ISO 9231</t>
  </si>
  <si>
    <t>Benzoe</t>
  </si>
  <si>
    <t>Sorbin</t>
  </si>
  <si>
    <t>ISO 2917 (1999-12)</t>
  </si>
  <si>
    <t>Parameter 21</t>
  </si>
  <si>
    <t>§ 64 LFGB Nr. L 06.00-6 (07.00-6)</t>
  </si>
  <si>
    <t>nach Caviezel</t>
  </si>
  <si>
    <t>nach Weibull-Stoldt</t>
  </si>
  <si>
    <t>Extraktion mit Petrolether (Methode nach Grossfeld)</t>
  </si>
  <si>
    <t>nach Gerber</t>
  </si>
  <si>
    <t>ISO 1444: 1996</t>
  </si>
  <si>
    <t>Schweizerisches Lebensmittelbuch Kapitel 11/5.7</t>
  </si>
  <si>
    <t>NMR</t>
  </si>
  <si>
    <t>Bestimmung aus der Trockenmasse, ohne Säureaufschluss, Extraktion mit Soxtherm</t>
  </si>
  <si>
    <t>Butyrometer-Methode</t>
  </si>
  <si>
    <t>Mikromethode nach E. Schulte DLR 3/21 S. 85-89</t>
  </si>
  <si>
    <t>Fosslet</t>
  </si>
  <si>
    <t>Extraktion der Trockenmasse nach Grossfeld</t>
  </si>
  <si>
    <t>Butyrometer Methode</t>
  </si>
  <si>
    <t>Extraktion mit Dichlormethan nach Gefriertrocknung</t>
  </si>
  <si>
    <t>Soxtherm nach Säureaufschluss</t>
  </si>
  <si>
    <t>SLMB 22/5.1 (458.1), Soxhlet</t>
  </si>
  <si>
    <t>SLMB 1612.2 (GC)</t>
  </si>
  <si>
    <t xml:space="preserve">ANKOM Filterbag-Extraktion nach Hydrolyse </t>
  </si>
  <si>
    <t>nach Smedes (Analyst 124 (1999) 1711-1718 modifiziert nach Karl )</t>
  </si>
  <si>
    <t>Gravimetrisch nach Mikrowellenextraktion</t>
  </si>
  <si>
    <t>§ 64 LFGB Nr. L 13.00-26</t>
  </si>
  <si>
    <t>§ 64 LFGB Nr. L 13.00-26, modifiziert</t>
  </si>
  <si>
    <r>
      <t xml:space="preserve">Bitte geben Sie den Namen, eMail-Adresse und die Telefonnummer der Person an, die wir bei Rückfragen kontaktieren können.
An die aufgeführte(n) eMailadresse(n) wird das Protokoll als Passwort-freie PDF-Datei gesendet. </t>
    </r>
    <r>
      <rPr>
        <b/>
        <sz val="11"/>
        <color rgb="FFFF0000"/>
        <rFont val="Times New Roman"/>
        <family val="1"/>
      </rPr>
      <t>Gedruckte Auswertungen werden nicht mehr versendet.</t>
    </r>
  </si>
  <si>
    <r>
      <t>Type in name, e-mail address and telefone number of the person we can contact in case of any questions, please.
We will send a PDF-document (passwort-free) of the report to this e-mail address.</t>
    </r>
    <r>
      <rPr>
        <b/>
        <sz val="11"/>
        <color rgb="FFFF0000"/>
        <rFont val="Times New Roman"/>
        <family val="1"/>
      </rPr>
      <t xml:space="preserve"> Printed reports are no longer sent.</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</si>
  <si>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</si>
  <si>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</si>
  <si>
    <t>?</t>
  </si>
  <si>
    <t>Zur Bestimmung der Parameter sollen zwei vollständig getrennte Analysengänge durchgeführt werden. Verwenden Sie für die Analysengänge 1 und 2 Probenmaterial aus verschiedenen Probeneinheiten.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</si>
</sst>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34" x14ac:knownFonts="1">
    <font>
      <sz val="11"/>
      <name val="Times New Roman"/>
    </font>
    <font>
      <sz val="11"/>
      <name val="Times New Roman"/>
      <family val="1"/>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u/>
      <sz val="12"/>
      <color indexed="12"/>
      <name val="Times New Roman"/>
      <family val="1"/>
    </font>
    <font>
      <b/>
      <sz val="14"/>
      <color indexed="10"/>
      <name val="Times New Roman"/>
      <family val="1"/>
    </font>
    <font>
      <sz val="10"/>
      <name val="Times New Roman"/>
      <family val="1"/>
    </font>
    <font>
      <sz val="11"/>
      <color indexed="9"/>
      <name val="Times New Roman"/>
      <family val="1"/>
    </font>
    <font>
      <sz val="13"/>
      <name val="Times New Roman"/>
      <family val="1"/>
    </font>
    <font>
      <sz val="12"/>
      <color indexed="12"/>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u/>
      <sz val="11"/>
      <name val="Times New Roman"/>
      <family val="1"/>
    </font>
    <font>
      <b/>
      <sz val="10"/>
      <name val="Times New Roman"/>
      <family val="1"/>
    </font>
    <font>
      <vertAlign val="subscript"/>
      <sz val="11"/>
      <name val="Times New Roman"/>
      <family val="1"/>
    </font>
    <font>
      <sz val="11"/>
      <color theme="0"/>
      <name val="Times New Roman"/>
      <family val="1"/>
    </font>
    <font>
      <b/>
      <sz val="10"/>
      <color rgb="FFFF0000"/>
      <name val="Times New Roman"/>
      <family val="1"/>
    </font>
    <font>
      <b/>
      <sz val="13"/>
      <color rgb="FFFF0000"/>
      <name val="Times New Roman"/>
      <family val="1"/>
    </font>
    <font>
      <b/>
      <sz val="11"/>
      <color rgb="FFFF0000"/>
      <name val="Times New Roman"/>
      <family val="1"/>
    </font>
  </fonts>
  <fills count="8">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6"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17"/>
      </top>
      <bottom/>
      <diagonal/>
    </border>
    <border>
      <left/>
      <right/>
      <top style="thick">
        <color indexed="17"/>
      </top>
      <bottom style="thin">
        <color indexed="17"/>
      </bottom>
      <diagonal/>
    </border>
    <border>
      <left style="thin">
        <color indexed="64"/>
      </left>
      <right style="thin">
        <color indexed="64"/>
      </right>
      <top/>
      <bottom style="thin">
        <color indexed="64"/>
      </bottom>
      <diagonal/>
    </border>
    <border>
      <left/>
      <right/>
      <top/>
      <bottom style="thin">
        <color indexed="64"/>
      </bottom>
      <diagonal/>
    </border>
  </borders>
  <cellStyleXfs count="7">
    <xf numFmtId="0" fontId="0" fillId="0" borderId="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6" fillId="0" borderId="0"/>
    <xf numFmtId="0" fontId="6" fillId="0" borderId="0"/>
    <xf numFmtId="44" fontId="1" fillId="0" borderId="0" applyFont="0" applyFill="0" applyBorder="0" applyAlignment="0" applyProtection="0"/>
    <xf numFmtId="0" fontId="6" fillId="0" borderId="0"/>
  </cellStyleXfs>
  <cellXfs count="187">
    <xf numFmtId="0" fontId="0" fillId="0" borderId="0" xfId="0"/>
    <xf numFmtId="0" fontId="5" fillId="0" borderId="0" xfId="0" applyFont="1"/>
    <xf numFmtId="0" fontId="0" fillId="2" borderId="0" xfId="0" applyFill="1"/>
    <xf numFmtId="0" fontId="9" fillId="0" borderId="0" xfId="0" applyFont="1"/>
    <xf numFmtId="0" fontId="0" fillId="2" borderId="0" xfId="0" applyFill="1" applyAlignment="1">
      <alignment horizontal="center"/>
    </xf>
    <xf numFmtId="0" fontId="5" fillId="3" borderId="0" xfId="0" applyFont="1" applyFill="1" applyProtection="1"/>
    <xf numFmtId="0" fontId="16" fillId="3" borderId="0" xfId="1" applyFont="1" applyFill="1" applyAlignment="1" applyProtection="1">
      <alignment horizontal="justify"/>
    </xf>
    <xf numFmtId="0" fontId="5" fillId="3" borderId="1" xfId="0" applyFont="1" applyFill="1" applyBorder="1" applyAlignment="1" applyProtection="1">
      <alignment horizontal="left" vertical="top" wrapText="1"/>
    </xf>
    <xf numFmtId="0" fontId="5" fillId="3" borderId="1" xfId="0" applyFont="1" applyFill="1" applyBorder="1" applyAlignment="1" applyProtection="1">
      <alignment horizontal="center" vertical="top" wrapText="1"/>
    </xf>
    <xf numFmtId="0" fontId="5" fillId="3" borderId="0" xfId="0" applyFont="1" applyFill="1" applyBorder="1" applyProtection="1"/>
    <xf numFmtId="0" fontId="0" fillId="0" borderId="0" xfId="0" applyFill="1" applyBorder="1" applyProtection="1">
      <protection locked="0"/>
    </xf>
    <xf numFmtId="0" fontId="3" fillId="0" borderId="0" xfId="0" applyFont="1" applyFill="1" applyBorder="1" applyProtection="1">
      <protection hidden="1"/>
    </xf>
    <xf numFmtId="0" fontId="4" fillId="0" borderId="0" xfId="0" applyFont="1" applyFill="1" applyBorder="1" applyProtection="1">
      <protection hidden="1"/>
    </xf>
    <xf numFmtId="0" fontId="8" fillId="0" borderId="0" xfId="0" applyFont="1" applyFill="1" applyBorder="1" applyProtection="1">
      <protection hidden="1"/>
    </xf>
    <xf numFmtId="0" fontId="7" fillId="0" borderId="0" xfId="0" applyFont="1" applyFill="1" applyBorder="1" applyProtection="1">
      <protection hidden="1"/>
    </xf>
    <xf numFmtId="0" fontId="0" fillId="0" borderId="0" xfId="0" applyFill="1" applyBorder="1" applyProtection="1">
      <protection hidden="1"/>
    </xf>
    <xf numFmtId="0" fontId="11" fillId="0" borderId="0" xfId="0" applyFont="1" applyFill="1" applyBorder="1" applyProtection="1">
      <protection hidden="1"/>
    </xf>
    <xf numFmtId="0" fontId="10" fillId="0" borderId="0" xfId="0" applyFont="1" applyFill="1" applyBorder="1" applyProtection="1">
      <protection hidden="1"/>
    </xf>
    <xf numFmtId="14" fontId="17" fillId="0" borderId="0" xfId="0" applyNumberFormat="1" applyFont="1" applyFill="1" applyBorder="1" applyAlignment="1" applyProtection="1">
      <alignment horizontal="left"/>
      <protection hidden="1"/>
    </xf>
    <xf numFmtId="0" fontId="0" fillId="0" borderId="0" xfId="0" applyFill="1" applyBorder="1" applyAlignment="1" applyProtection="1">
      <alignment vertical="center"/>
      <protection hidden="1"/>
    </xf>
    <xf numFmtId="0" fontId="12" fillId="4" borderId="0" xfId="0" applyFont="1" applyFill="1" applyBorder="1" applyAlignment="1" applyProtection="1">
      <alignment vertical="center"/>
      <protection hidden="1"/>
    </xf>
    <xf numFmtId="0" fontId="19" fillId="0" borderId="0" xfId="0" applyFont="1" applyFill="1" applyBorder="1" applyProtection="1">
      <protection hidden="1"/>
    </xf>
    <xf numFmtId="0" fontId="18" fillId="0" borderId="0" xfId="0" applyFont="1" applyAlignment="1" applyProtection="1">
      <alignment horizontal="left" wrapText="1"/>
      <protection hidden="1"/>
    </xf>
    <xf numFmtId="0" fontId="21" fillId="0" borderId="0" xfId="0" applyFont="1" applyFill="1" applyBorder="1" applyProtection="1">
      <protection hidden="1"/>
    </xf>
    <xf numFmtId="0" fontId="20" fillId="4" borderId="0" xfId="0" applyFont="1" applyFill="1" applyBorder="1" applyAlignment="1" applyProtection="1">
      <alignment vertical="center" wrapText="1"/>
      <protection hidden="1"/>
    </xf>
    <xf numFmtId="0" fontId="18" fillId="0" borderId="0" xfId="0" applyFont="1" applyAlignment="1">
      <alignment horizontal="left" wrapText="1"/>
    </xf>
    <xf numFmtId="49" fontId="0" fillId="2" borderId="0" xfId="0" applyNumberFormat="1" applyFill="1" applyAlignment="1">
      <alignment horizontal="center"/>
    </xf>
    <xf numFmtId="14" fontId="0" fillId="2" borderId="0" xfId="0" applyNumberFormat="1" applyFill="1" applyAlignment="1">
      <alignment horizontal="center"/>
    </xf>
    <xf numFmtId="2" fontId="22" fillId="3" borderId="1" xfId="0" applyNumberFormat="1" applyFont="1" applyFill="1" applyBorder="1" applyAlignment="1" applyProtection="1">
      <alignment horizontal="center" vertical="top" wrapText="1"/>
    </xf>
    <xf numFmtId="0" fontId="0" fillId="0" borderId="0" xfId="0" applyProtection="1"/>
    <xf numFmtId="0" fontId="23" fillId="0" borderId="0" xfId="0" applyFont="1" applyProtection="1"/>
    <xf numFmtId="0" fontId="6" fillId="4" borderId="1" xfId="0" applyFont="1" applyFill="1" applyBorder="1" applyAlignment="1" applyProtection="1">
      <alignment horizontal="left" vertical="top" wrapText="1"/>
    </xf>
    <xf numFmtId="0" fontId="9" fillId="0" borderId="0" xfId="0" applyFont="1" applyAlignment="1">
      <alignment vertical="center"/>
    </xf>
    <xf numFmtId="0" fontId="0" fillId="0" borderId="0" xfId="0" applyAlignment="1">
      <alignment vertical="center"/>
    </xf>
    <xf numFmtId="0" fontId="23" fillId="0" borderId="0" xfId="0" applyFont="1" applyAlignment="1">
      <alignment vertical="center"/>
    </xf>
    <xf numFmtId="49" fontId="0" fillId="2" borderId="0" xfId="0" applyNumberFormat="1" applyFill="1" applyAlignment="1" applyProtection="1">
      <alignment vertical="center"/>
      <protection locked="0"/>
    </xf>
    <xf numFmtId="0" fontId="12" fillId="0" borderId="0" xfId="0" applyFont="1" applyAlignment="1">
      <alignment vertical="center"/>
    </xf>
    <xf numFmtId="0" fontId="18" fillId="3" borderId="0" xfId="0" applyFont="1" applyFill="1" applyBorder="1" applyProtection="1">
      <protection hidden="1"/>
    </xf>
    <xf numFmtId="0" fontId="22" fillId="0" borderId="0" xfId="0" applyFont="1" applyFill="1" applyBorder="1" applyAlignment="1" applyProtection="1">
      <alignment vertical="center"/>
      <protection hidden="1"/>
    </xf>
    <xf numFmtId="0" fontId="18" fillId="0" borderId="0" xfId="0" applyFont="1" applyAlignment="1" applyProtection="1">
      <alignment horizontal="left"/>
      <protection hidden="1"/>
    </xf>
    <xf numFmtId="0" fontId="8" fillId="4" borderId="0" xfId="0" applyFont="1" applyFill="1" applyBorder="1" applyProtection="1">
      <protection hidden="1"/>
    </xf>
    <xf numFmtId="0" fontId="6" fillId="0" borderId="0" xfId="0" applyFont="1"/>
    <xf numFmtId="0" fontId="18" fillId="0" borderId="2" xfId="0" applyFont="1" applyBorder="1" applyAlignment="1">
      <alignment wrapText="1"/>
    </xf>
    <xf numFmtId="0" fontId="18" fillId="0" borderId="0" xfId="0" applyFont="1" applyAlignment="1">
      <alignment horizontal="justify" vertical="top" wrapText="1"/>
    </xf>
    <xf numFmtId="0" fontId="18" fillId="0" borderId="0" xfId="0" applyFont="1"/>
    <xf numFmtId="0" fontId="18" fillId="0" borderId="0" xfId="0" applyFont="1" applyProtection="1">
      <protection locked="0"/>
    </xf>
    <xf numFmtId="0" fontId="18" fillId="0" borderId="3" xfId="0" applyFont="1" applyBorder="1" applyAlignment="1">
      <alignment horizontal="justify" vertical="top" wrapText="1"/>
    </xf>
    <xf numFmtId="0" fontId="5" fillId="0" borderId="0" xfId="0" applyFont="1" applyBorder="1" applyAlignment="1">
      <alignment vertical="center" wrapText="1"/>
    </xf>
    <xf numFmtId="0" fontId="5" fillId="0" borderId="0" xfId="0" applyFont="1" applyFill="1" applyBorder="1" applyAlignment="1" applyProtection="1">
      <alignment horizontal="center" vertical="center"/>
      <protection hidden="1"/>
    </xf>
    <xf numFmtId="0" fontId="6" fillId="0" borderId="0" xfId="0" applyFont="1" applyAlignment="1" applyProtection="1">
      <alignment horizontal="justify" vertical="top" wrapText="1"/>
      <protection hidden="1"/>
    </xf>
    <xf numFmtId="0" fontId="6" fillId="0" borderId="0" xfId="0" applyFont="1" applyAlignment="1">
      <alignment horizontal="justify" vertical="top" wrapText="1"/>
    </xf>
    <xf numFmtId="0" fontId="5" fillId="0" borderId="0" xfId="0" applyFont="1" applyProtection="1">
      <protection hidden="1"/>
    </xf>
    <xf numFmtId="0" fontId="5" fillId="0" borderId="0" xfId="0" applyFont="1" applyAlignment="1" applyProtection="1">
      <alignment horizontal="left" wrapText="1"/>
      <protection hidden="1"/>
    </xf>
    <xf numFmtId="0" fontId="6" fillId="0" borderId="0" xfId="0" applyFont="1" applyProtection="1">
      <protection hidden="1"/>
    </xf>
    <xf numFmtId="0" fontId="6" fillId="0" borderId="0" xfId="0" applyFont="1" applyAlignment="1">
      <alignment horizontal="left" vertical="top" wrapText="1"/>
    </xf>
    <xf numFmtId="0" fontId="18" fillId="0" borderId="0" xfId="0" applyFont="1" applyAlignment="1">
      <alignment horizontal="left"/>
    </xf>
    <xf numFmtId="0" fontId="18" fillId="0" borderId="3" xfId="0" applyFont="1" applyBorder="1" applyAlignment="1">
      <alignment horizontal="left" vertical="top" wrapText="1"/>
    </xf>
    <xf numFmtId="0" fontId="5" fillId="0" borderId="0" xfId="0" applyFont="1" applyAlignment="1">
      <alignment horizontal="left" vertical="top" wrapText="1"/>
    </xf>
    <xf numFmtId="0" fontId="6" fillId="0" borderId="0" xfId="0" applyFont="1" applyAlignment="1" applyProtection="1">
      <alignment horizontal="left" vertical="top" wrapText="1"/>
      <protection hidden="1"/>
    </xf>
    <xf numFmtId="0" fontId="5" fillId="0" borderId="0" xfId="0" applyFont="1" applyAlignment="1" applyProtection="1">
      <alignment horizontal="left"/>
      <protection hidden="1"/>
    </xf>
    <xf numFmtId="0" fontId="6" fillId="0" borderId="0" xfId="0" applyFont="1" applyAlignment="1">
      <alignment horizontal="left"/>
    </xf>
    <xf numFmtId="0" fontId="18" fillId="0" borderId="0" xfId="0" applyFont="1" applyAlignment="1" applyProtection="1">
      <alignment horizontal="right"/>
      <protection locked="0"/>
    </xf>
    <xf numFmtId="49" fontId="5" fillId="2" borderId="0" xfId="0" applyNumberFormat="1" applyFont="1" applyFill="1" applyBorder="1" applyProtection="1">
      <protection locked="0" hidden="1"/>
    </xf>
    <xf numFmtId="0" fontId="12" fillId="0" borderId="0" xfId="0" applyFont="1" applyFill="1" applyBorder="1" applyProtection="1">
      <protection hidden="1"/>
    </xf>
    <xf numFmtId="0" fontId="24" fillId="0" borderId="0" xfId="0" applyFont="1" applyAlignment="1">
      <alignment horizontal="left" vertical="center" wrapText="1"/>
    </xf>
    <xf numFmtId="0" fontId="24" fillId="0" borderId="0" xfId="0" applyFont="1" applyAlignment="1">
      <alignment horizontal="left" vertical="center"/>
    </xf>
    <xf numFmtId="0" fontId="0" fillId="3" borderId="0" xfId="0" applyFill="1" applyBorder="1"/>
    <xf numFmtId="49" fontId="2" fillId="2" borderId="0" xfId="1" applyNumberFormat="1" applyFont="1" applyFill="1" applyAlignment="1" applyProtection="1">
      <alignment vertical="center"/>
      <protection locked="0"/>
    </xf>
    <xf numFmtId="0" fontId="18" fillId="0" borderId="0" xfId="0" applyFont="1" applyAlignment="1" applyProtection="1">
      <alignment horizontal="justify" vertical="top" wrapText="1"/>
      <protection hidden="1"/>
    </xf>
    <xf numFmtId="0" fontId="18" fillId="0" borderId="0" xfId="0" applyFont="1" applyAlignment="1" applyProtection="1">
      <alignment wrapText="1"/>
      <protection hidden="1"/>
    </xf>
    <xf numFmtId="0" fontId="26" fillId="0" borderId="0" xfId="0" applyFont="1" applyProtection="1">
      <protection hidden="1"/>
    </xf>
    <xf numFmtId="0" fontId="0" fillId="4" borderId="0" xfId="0" applyFill="1" applyBorder="1" applyAlignment="1" applyProtection="1">
      <alignment horizontal="left"/>
      <protection hidden="1"/>
    </xf>
    <xf numFmtId="0" fontId="19" fillId="4" borderId="0" xfId="0" applyFont="1" applyFill="1" applyBorder="1" applyProtection="1">
      <protection hidden="1"/>
    </xf>
    <xf numFmtId="0" fontId="19" fillId="4" borderId="0" xfId="0" applyFont="1" applyFill="1" applyBorder="1" applyAlignment="1" applyProtection="1">
      <alignment vertical="center"/>
      <protection hidden="1"/>
    </xf>
    <xf numFmtId="0" fontId="6" fillId="4" borderId="0" xfId="0" applyFont="1" applyFill="1" applyBorder="1" applyAlignment="1" applyProtection="1">
      <alignment vertical="center"/>
      <protection hidden="1"/>
    </xf>
    <xf numFmtId="0" fontId="19" fillId="4" borderId="0" xfId="0" applyFont="1" applyFill="1" applyBorder="1" applyAlignment="1" applyProtection="1">
      <alignment horizontal="left" vertical="center"/>
      <protection hidden="1"/>
    </xf>
    <xf numFmtId="0" fontId="6" fillId="0" borderId="0" xfId="3"/>
    <xf numFmtId="0" fontId="6" fillId="0" borderId="0" xfId="3" applyFont="1"/>
    <xf numFmtId="0" fontId="6" fillId="0" borderId="0" xfId="3" applyProtection="1">
      <protection locked="0"/>
    </xf>
    <xf numFmtId="0" fontId="6" fillId="0" borderId="0" xfId="3" applyProtection="1">
      <protection locked="0" hidden="1"/>
    </xf>
    <xf numFmtId="0" fontId="23" fillId="0" borderId="0" xfId="3" applyFont="1"/>
    <xf numFmtId="0" fontId="6" fillId="0" borderId="0" xfId="3" applyFill="1"/>
    <xf numFmtId="0" fontId="5" fillId="0" borderId="0" xfId="3" applyFont="1" applyProtection="1">
      <protection hidden="1"/>
    </xf>
    <xf numFmtId="0" fontId="6" fillId="0" borderId="0" xfId="3" applyFont="1" applyProtection="1">
      <protection hidden="1"/>
    </xf>
    <xf numFmtId="0" fontId="5" fillId="0" borderId="0" xfId="3" applyFont="1" applyAlignment="1">
      <alignment horizontal="justify" vertical="top" wrapText="1"/>
    </xf>
    <xf numFmtId="0" fontId="6" fillId="0" borderId="0" xfId="3" applyFont="1" applyAlignment="1" applyProtection="1">
      <alignment horizontal="justify" vertical="top" wrapText="1"/>
      <protection hidden="1"/>
    </xf>
    <xf numFmtId="0" fontId="18" fillId="0" borderId="0" xfId="3" applyFont="1" applyAlignment="1">
      <alignment wrapText="1"/>
    </xf>
    <xf numFmtId="0" fontId="6" fillId="0" borderId="0" xfId="3" applyFont="1" applyAlignment="1" applyProtection="1">
      <alignment horizontal="left" vertical="top" wrapText="1"/>
      <protection hidden="1"/>
    </xf>
    <xf numFmtId="0" fontId="5" fillId="0" borderId="3" xfId="3" applyFont="1" applyBorder="1" applyAlignment="1" applyProtection="1">
      <alignment horizontal="justify" vertical="top" wrapText="1"/>
      <protection hidden="1"/>
    </xf>
    <xf numFmtId="0" fontId="5" fillId="0" borderId="0" xfId="3" applyFont="1" applyProtection="1">
      <protection locked="0" hidden="1"/>
    </xf>
    <xf numFmtId="0" fontId="6" fillId="0" borderId="4" xfId="3" applyFont="1" applyBorder="1" applyAlignment="1">
      <alignment vertical="top" wrapText="1"/>
    </xf>
    <xf numFmtId="0" fontId="30" fillId="0" borderId="0" xfId="0" applyFont="1" applyFill="1" applyBorder="1" applyProtection="1">
      <protection hidden="1"/>
    </xf>
    <xf numFmtId="0" fontId="6" fillId="0" borderId="0" xfId="0" applyFont="1" applyFill="1" applyAlignment="1" applyProtection="1">
      <alignment horizontal="justify" vertical="top" wrapText="1"/>
      <protection hidden="1"/>
    </xf>
    <xf numFmtId="0" fontId="5" fillId="0" borderId="0" xfId="0" applyFont="1" applyFill="1" applyBorder="1" applyProtection="1">
      <protection hidden="1"/>
    </xf>
    <xf numFmtId="0" fontId="5" fillId="0" borderId="0" xfId="0" applyFont="1" applyFill="1" applyBorder="1" applyAlignment="1" applyProtection="1">
      <alignment wrapText="1"/>
      <protection hidden="1"/>
    </xf>
    <xf numFmtId="0" fontId="5" fillId="0" borderId="0" xfId="0" applyFont="1" applyFill="1" applyBorder="1" applyAlignment="1" applyProtection="1">
      <alignment wrapText="1"/>
    </xf>
    <xf numFmtId="0" fontId="5" fillId="0" borderId="0" xfId="0" applyFont="1" applyFill="1" applyBorder="1" applyAlignment="1" applyProtection="1">
      <alignment horizontal="left" wrapText="1"/>
      <protection hidden="1"/>
    </xf>
    <xf numFmtId="0" fontId="5" fillId="0" borderId="0" xfId="0" applyFont="1" applyFill="1" applyBorder="1" applyAlignment="1" applyProtection="1">
      <alignment vertical="center" wrapText="1"/>
    </xf>
    <xf numFmtId="49" fontId="5" fillId="2" borderId="0" xfId="0" applyNumberFormat="1" applyFont="1" applyFill="1" applyBorder="1" applyAlignment="1" applyProtection="1">
      <alignment vertical="center"/>
      <protection locked="0"/>
    </xf>
    <xf numFmtId="0" fontId="26" fillId="0" borderId="0" xfId="0" applyFont="1" applyFill="1" applyBorder="1" applyAlignment="1" applyProtection="1">
      <alignment horizontal="center"/>
      <protection hidden="1"/>
    </xf>
    <xf numFmtId="0" fontId="5" fillId="0" borderId="0" xfId="0" applyFont="1" applyFill="1" applyBorder="1" applyAlignment="1" applyProtection="1">
      <alignment horizontal="center"/>
      <protection hidden="1"/>
    </xf>
    <xf numFmtId="0" fontId="5" fillId="4" borderId="0" xfId="0" applyFont="1" applyFill="1" applyBorder="1" applyAlignment="1" applyProtection="1">
      <alignment vertical="center" wrapText="1"/>
      <protection hidden="1"/>
    </xf>
    <xf numFmtId="0" fontId="5" fillId="4" borderId="0" xfId="0" applyFont="1" applyFill="1" applyBorder="1" applyAlignment="1" applyProtection="1">
      <alignment vertical="center"/>
      <protection hidden="1"/>
    </xf>
    <xf numFmtId="0" fontId="9" fillId="4" borderId="0" xfId="0" applyFont="1" applyFill="1" applyBorder="1" applyAlignment="1" applyProtection="1">
      <alignment vertical="center" wrapText="1"/>
      <protection hidden="1"/>
    </xf>
    <xf numFmtId="0" fontId="5" fillId="0" borderId="0" xfId="3" applyFont="1" applyAlignment="1" applyProtection="1">
      <alignment wrapText="1"/>
      <protection hidden="1"/>
    </xf>
    <xf numFmtId="0" fontId="6" fillId="0" borderId="0" xfId="3" applyFont="1" applyProtection="1">
      <protection locked="0" hidden="1"/>
    </xf>
    <xf numFmtId="0" fontId="6" fillId="0" borderId="3" xfId="3" applyFont="1" applyBorder="1" applyAlignment="1" applyProtection="1">
      <alignment horizontal="justify" vertical="top" wrapText="1"/>
      <protection hidden="1"/>
    </xf>
    <xf numFmtId="0" fontId="5" fillId="0" borderId="0" xfId="3" applyFont="1" applyAlignment="1" applyProtection="1">
      <alignment horizontal="justify" vertical="top" wrapText="1"/>
      <protection hidden="1"/>
    </xf>
    <xf numFmtId="0" fontId="6" fillId="0" borderId="0" xfId="3" applyFont="1" applyFill="1" applyAlignment="1" applyProtection="1">
      <alignment horizontal="justify" vertical="top" wrapText="1"/>
      <protection hidden="1"/>
    </xf>
    <xf numFmtId="0" fontId="5" fillId="0" borderId="0" xfId="3" applyFont="1" applyFill="1" applyProtection="1">
      <protection hidden="1"/>
    </xf>
    <xf numFmtId="0" fontId="6" fillId="0" borderId="0" xfId="3" applyFont="1" applyFill="1" applyAlignment="1" applyProtection="1">
      <alignment horizontal="left" vertical="top" wrapText="1"/>
      <protection hidden="1"/>
    </xf>
    <xf numFmtId="0" fontId="5" fillId="0" borderId="0" xfId="0" applyFont="1" applyFill="1" applyBorder="1" applyAlignment="1">
      <alignment vertical="center" wrapText="1"/>
    </xf>
    <xf numFmtId="0" fontId="31" fillId="0" borderId="0" xfId="0" applyFont="1" applyAlignment="1" applyProtection="1">
      <alignment horizontal="left"/>
      <protection hidden="1"/>
    </xf>
    <xf numFmtId="0" fontId="5" fillId="5" borderId="0" xfId="0" applyFont="1" applyFill="1" applyBorder="1" applyAlignment="1">
      <alignment vertical="center" wrapText="1"/>
    </xf>
    <xf numFmtId="0" fontId="18" fillId="0" borderId="0" xfId="3" applyFont="1"/>
    <xf numFmtId="0" fontId="18" fillId="0" borderId="0" xfId="3" applyFont="1" applyAlignment="1" applyProtection="1">
      <alignment horizontal="left"/>
      <protection locked="0"/>
    </xf>
    <xf numFmtId="0" fontId="18" fillId="0" borderId="0" xfId="3" applyFont="1" applyAlignment="1" applyProtection="1">
      <alignment horizontal="left"/>
      <protection hidden="1"/>
    </xf>
    <xf numFmtId="0" fontId="18" fillId="0" borderId="3" xfId="3" applyFont="1" applyBorder="1" applyAlignment="1">
      <alignment horizontal="justify" vertical="top" wrapText="1"/>
    </xf>
    <xf numFmtId="0" fontId="18" fillId="0" borderId="3" xfId="3" applyFont="1" applyBorder="1" applyAlignment="1">
      <alignment horizontal="left" vertical="top" wrapText="1"/>
    </xf>
    <xf numFmtId="0" fontId="18" fillId="0" borderId="0" xfId="3" applyFont="1" applyAlignment="1">
      <alignment horizontal="justify" vertical="top" wrapText="1"/>
    </xf>
    <xf numFmtId="0" fontId="18" fillId="0" borderId="0" xfId="3" applyFont="1" applyAlignment="1" applyProtection="1">
      <alignment wrapText="1"/>
      <protection hidden="1"/>
    </xf>
    <xf numFmtId="0" fontId="18" fillId="0" borderId="0" xfId="3" applyFont="1" applyAlignment="1" applyProtection="1">
      <alignment horizontal="left" wrapText="1"/>
      <protection hidden="1"/>
    </xf>
    <xf numFmtId="0" fontId="18" fillId="0" borderId="0" xfId="3" applyFont="1" applyAlignment="1">
      <alignment horizontal="left"/>
    </xf>
    <xf numFmtId="0" fontId="6" fillId="3" borderId="0" xfId="6" applyFill="1" applyBorder="1"/>
    <xf numFmtId="0" fontId="1" fillId="0" borderId="0" xfId="0" applyFont="1" applyAlignment="1" applyProtection="1">
      <alignment horizontal="left" vertical="top" wrapText="1"/>
      <protection hidden="1"/>
    </xf>
    <xf numFmtId="0" fontId="1" fillId="0" borderId="0" xfId="3" applyFont="1" applyAlignment="1" applyProtection="1">
      <alignment horizontal="justify" vertical="top" wrapText="1"/>
      <protection hidden="1"/>
    </xf>
    <xf numFmtId="0" fontId="1" fillId="0" borderId="0" xfId="3" applyFont="1"/>
    <xf numFmtId="0" fontId="18" fillId="0" borderId="2" xfId="0" applyFont="1" applyBorder="1" applyAlignment="1">
      <alignment horizontal="justify" vertical="top" wrapText="1"/>
    </xf>
    <xf numFmtId="0" fontId="1" fillId="0" borderId="0" xfId="0" applyFont="1" applyAlignment="1">
      <alignment horizontal="justify" vertical="top" wrapText="1"/>
    </xf>
    <xf numFmtId="0" fontId="1" fillId="0" borderId="0" xfId="3" applyFont="1" applyAlignment="1" applyProtection="1">
      <alignment horizontal="left" vertical="top" wrapText="1"/>
      <protection hidden="1"/>
    </xf>
    <xf numFmtId="0" fontId="6" fillId="0" borderId="5" xfId="0" applyFont="1" applyBorder="1" applyAlignment="1" applyProtection="1">
      <alignment horizontal="left" wrapText="1"/>
    </xf>
    <xf numFmtId="0" fontId="6" fillId="0" borderId="5" xfId="0" applyFont="1" applyBorder="1" applyAlignment="1" applyProtection="1">
      <alignment horizontal="left"/>
    </xf>
    <xf numFmtId="0" fontId="9" fillId="0" borderId="0" xfId="0" applyFont="1" applyAlignment="1" applyProtection="1">
      <alignment horizontal="left" wrapText="1"/>
    </xf>
    <xf numFmtId="0" fontId="9" fillId="0" borderId="0" xfId="0" applyFont="1" applyAlignment="1" applyProtection="1">
      <alignment horizontal="left"/>
    </xf>
    <xf numFmtId="0" fontId="6" fillId="0" borderId="0" xfId="0" applyFont="1" applyFill="1" applyAlignment="1" applyProtection="1">
      <alignment horizontal="left" wrapText="1"/>
    </xf>
    <xf numFmtId="0" fontId="6" fillId="0" borderId="0" xfId="0" applyFont="1" applyAlignment="1" applyProtection="1">
      <alignment horizontal="left" wrapText="1"/>
    </xf>
    <xf numFmtId="0" fontId="6" fillId="0" borderId="0" xfId="0" applyFont="1" applyAlignment="1" applyProtection="1">
      <alignment horizontal="left"/>
    </xf>
    <xf numFmtId="0" fontId="6" fillId="0" borderId="0" xfId="0" applyFont="1" applyFill="1" applyAlignment="1" applyProtection="1">
      <alignment horizontal="left"/>
    </xf>
    <xf numFmtId="0" fontId="10" fillId="0" borderId="0" xfId="0" applyFont="1" applyAlignment="1" applyProtection="1">
      <alignment horizontal="left" wrapText="1"/>
    </xf>
    <xf numFmtId="0" fontId="5" fillId="3" borderId="0" xfId="0" applyFont="1" applyFill="1" applyAlignment="1" applyProtection="1">
      <alignment horizontal="left" wrapText="1"/>
    </xf>
    <xf numFmtId="0" fontId="5" fillId="3" borderId="0" xfId="0" applyFont="1" applyFill="1" applyAlignment="1" applyProtection="1">
      <alignment horizontal="left"/>
    </xf>
    <xf numFmtId="0" fontId="9" fillId="3" borderId="5" xfId="0" applyFont="1" applyFill="1" applyBorder="1" applyAlignment="1" applyProtection="1">
      <alignment horizontal="left" wrapText="1"/>
    </xf>
    <xf numFmtId="0" fontId="5" fillId="3" borderId="5" xfId="0" applyFont="1" applyFill="1" applyBorder="1" applyAlignment="1" applyProtection="1">
      <alignment horizontal="left"/>
    </xf>
    <xf numFmtId="0" fontId="5" fillId="3" borderId="0" xfId="0" applyFont="1" applyFill="1" applyBorder="1" applyAlignment="1" applyProtection="1">
      <alignment horizontal="left"/>
    </xf>
    <xf numFmtId="0" fontId="5" fillId="0" borderId="0" xfId="0" applyFont="1" applyFill="1" applyAlignment="1" applyProtection="1">
      <alignment horizontal="left" wrapText="1"/>
    </xf>
    <xf numFmtId="0" fontId="9" fillId="3" borderId="0" xfId="0" applyFont="1" applyFill="1" applyAlignment="1" applyProtection="1">
      <alignment horizontal="left"/>
    </xf>
    <xf numFmtId="0" fontId="9" fillId="3" borderId="0" xfId="0" applyFont="1" applyFill="1" applyAlignment="1" applyProtection="1">
      <alignment horizontal="left" wrapText="1"/>
    </xf>
    <xf numFmtId="0" fontId="5" fillId="0" borderId="0" xfId="0" applyFont="1" applyFill="1" applyAlignment="1" applyProtection="1">
      <alignment horizontal="left"/>
    </xf>
    <xf numFmtId="0" fontId="15" fillId="3" borderId="0" xfId="0" applyFont="1" applyFill="1" applyAlignment="1" applyProtection="1">
      <alignment horizontal="left" wrapText="1"/>
    </xf>
    <xf numFmtId="0" fontId="5" fillId="0" borderId="0" xfId="0" applyFont="1" applyAlignment="1">
      <alignment horizontal="left"/>
    </xf>
    <xf numFmtId="0" fontId="5" fillId="0" borderId="0" xfId="0" applyFont="1" applyAlignment="1">
      <alignment horizontal="left" wrapText="1"/>
    </xf>
    <xf numFmtId="0" fontId="6" fillId="3" borderId="0" xfId="6" applyFont="1" applyFill="1" applyBorder="1" applyAlignment="1">
      <alignment horizontal="left" wrapText="1"/>
    </xf>
    <xf numFmtId="0" fontId="6" fillId="3" borderId="0" xfId="6" applyFill="1" applyBorder="1" applyAlignment="1">
      <alignment horizontal="left" wrapText="1"/>
    </xf>
    <xf numFmtId="0" fontId="10" fillId="0" borderId="0" xfId="6" applyFont="1" applyAlignment="1">
      <alignment horizontal="left"/>
    </xf>
    <xf numFmtId="0" fontId="0" fillId="0" borderId="0" xfId="0" applyAlignment="1">
      <alignment horizontal="left" vertical="center"/>
    </xf>
    <xf numFmtId="49" fontId="0" fillId="4" borderId="0" xfId="0" applyNumberFormat="1" applyFill="1" applyBorder="1" applyAlignment="1" applyProtection="1">
      <alignment horizontal="left" vertical="center" wrapText="1"/>
      <protection locked="0"/>
    </xf>
    <xf numFmtId="0" fontId="0" fillId="4" borderId="0" xfId="0" applyFill="1" applyBorder="1" applyAlignment="1" applyProtection="1">
      <alignment horizontal="left" vertical="center" wrapText="1"/>
      <protection hidden="1"/>
    </xf>
    <xf numFmtId="0" fontId="0" fillId="4" borderId="0" xfId="0" applyFill="1" applyBorder="1" applyAlignment="1" applyProtection="1">
      <alignment horizontal="left"/>
      <protection hidden="1"/>
    </xf>
    <xf numFmtId="0" fontId="0" fillId="4" borderId="0" xfId="0" applyFill="1" applyBorder="1" applyAlignment="1" applyProtection="1">
      <alignment horizontal="center"/>
      <protection hidden="1"/>
    </xf>
    <xf numFmtId="0" fontId="0" fillId="4" borderId="0" xfId="0" applyFill="1" applyBorder="1" applyAlignment="1" applyProtection="1">
      <alignment horizontal="left" vertical="center" wrapText="1"/>
      <protection locked="0"/>
    </xf>
    <xf numFmtId="0" fontId="0" fillId="4" borderId="0" xfId="0" applyFill="1" applyBorder="1" applyAlignment="1" applyProtection="1">
      <alignment vertical="center" wrapText="1"/>
      <protection locked="0"/>
    </xf>
    <xf numFmtId="0" fontId="6" fillId="0" borderId="0" xfId="0" applyFont="1" applyFill="1" applyBorder="1" applyAlignment="1" applyProtection="1">
      <alignment horizontal="left" vertical="center" wrapText="1"/>
      <protection hidden="1"/>
    </xf>
    <xf numFmtId="0" fontId="6" fillId="0" borderId="0" xfId="0" applyFont="1" applyFill="1" applyBorder="1" applyAlignment="1" applyProtection="1">
      <alignment horizontal="left" vertical="center"/>
      <protection hidden="1"/>
    </xf>
    <xf numFmtId="49" fontId="5" fillId="4" borderId="0" xfId="0" applyNumberFormat="1" applyFont="1" applyFill="1" applyBorder="1" applyAlignment="1" applyProtection="1">
      <alignment horizontal="left" vertical="center" wrapText="1"/>
      <protection locked="0"/>
    </xf>
    <xf numFmtId="49" fontId="12" fillId="4" borderId="0" xfId="0" applyNumberFormat="1" applyFont="1" applyFill="1" applyBorder="1" applyAlignment="1" applyProtection="1">
      <alignment horizontal="left" vertical="center"/>
      <protection hidden="1"/>
    </xf>
    <xf numFmtId="49" fontId="12" fillId="4" borderId="0" xfId="0" applyNumberFormat="1" applyFont="1" applyFill="1" applyBorder="1" applyAlignment="1" applyProtection="1">
      <alignment horizontal="left" vertical="center"/>
      <protection locked="0"/>
    </xf>
    <xf numFmtId="0" fontId="8" fillId="0" borderId="0" xfId="0" applyFont="1" applyFill="1" applyBorder="1" applyAlignment="1" applyProtection="1">
      <alignment horizontal="left" vertical="center" wrapText="1"/>
      <protection hidden="1"/>
    </xf>
    <xf numFmtId="49" fontId="12" fillId="4" borderId="0" xfId="0" applyNumberFormat="1" applyFont="1" applyFill="1" applyBorder="1" applyAlignment="1" applyProtection="1">
      <alignment horizontal="left" vertical="center" wrapText="1"/>
      <protection locked="0"/>
    </xf>
    <xf numFmtId="44" fontId="32" fillId="0" borderId="0" xfId="5" applyFont="1" applyFill="1" applyBorder="1" applyAlignment="1" applyProtection="1">
      <alignment horizontal="left" vertical="center"/>
      <protection hidden="1"/>
    </xf>
    <xf numFmtId="49" fontId="0" fillId="4" borderId="0" xfId="0" applyNumberFormat="1" applyFill="1" applyBorder="1" applyAlignment="1" applyProtection="1">
      <alignment vertical="center" wrapText="1"/>
      <protection locked="0"/>
    </xf>
    <xf numFmtId="0" fontId="0" fillId="4" borderId="0" xfId="0" applyFill="1" applyBorder="1" applyAlignment="1" applyProtection="1">
      <alignment horizontal="left" vertical="center"/>
      <protection hidden="1"/>
    </xf>
    <xf numFmtId="0" fontId="18" fillId="0" borderId="0" xfId="0" applyFont="1" applyFill="1" applyBorder="1" applyAlignment="1" applyProtection="1">
      <alignment horizontal="left" vertical="center" wrapText="1"/>
      <protection hidden="1"/>
    </xf>
    <xf numFmtId="0" fontId="5" fillId="0" borderId="0" xfId="0" applyFont="1" applyFill="1" applyBorder="1" applyAlignment="1" applyProtection="1">
      <alignment horizontal="left" vertical="center" wrapText="1"/>
      <protection hidden="1"/>
    </xf>
    <xf numFmtId="0" fontId="2" fillId="0" borderId="0" xfId="1" applyFill="1" applyBorder="1" applyAlignment="1" applyProtection="1">
      <alignment horizontal="left"/>
      <protection hidden="1"/>
    </xf>
    <xf numFmtId="0" fontId="6" fillId="4" borderId="0" xfId="0" applyFont="1" applyFill="1" applyBorder="1" applyAlignment="1" applyProtection="1">
      <alignment horizontal="left"/>
      <protection hidden="1"/>
    </xf>
    <xf numFmtId="0" fontId="19" fillId="4" borderId="0" xfId="0" applyFont="1" applyFill="1" applyBorder="1" applyAlignment="1" applyProtection="1">
      <alignment horizontal="left"/>
      <protection locked="0"/>
    </xf>
    <xf numFmtId="0" fontId="5" fillId="4" borderId="0" xfId="0" applyFont="1" applyFill="1" applyBorder="1" applyAlignment="1" applyProtection="1">
      <alignment vertical="center" wrapText="1"/>
      <protection locked="0"/>
    </xf>
    <xf numFmtId="0" fontId="5" fillId="2" borderId="0" xfId="0" applyFont="1" applyFill="1" applyAlignment="1" applyProtection="1">
      <alignment horizontal="left"/>
      <protection locked="0"/>
    </xf>
    <xf numFmtId="0" fontId="12" fillId="6" borderId="0" xfId="0" applyFont="1" applyFill="1" applyAlignment="1">
      <alignment horizontal="left" vertical="center" wrapText="1"/>
    </xf>
    <xf numFmtId="0" fontId="12" fillId="6" borderId="0" xfId="0" applyFont="1" applyFill="1" applyAlignment="1">
      <alignment horizontal="left" vertical="center"/>
    </xf>
    <xf numFmtId="0" fontId="0" fillId="6" borderId="0" xfId="0" applyFill="1" applyAlignment="1">
      <alignment vertical="center"/>
    </xf>
    <xf numFmtId="0" fontId="24" fillId="7" borderId="0" xfId="0" applyFont="1" applyFill="1" applyAlignment="1">
      <alignment horizontal="left" vertical="center" wrapText="1"/>
    </xf>
    <xf numFmtId="0" fontId="24" fillId="7" borderId="0" xfId="0" applyFont="1" applyFill="1" applyAlignment="1">
      <alignment horizontal="left" vertical="center"/>
    </xf>
    <xf numFmtId="0" fontId="24" fillId="7" borderId="0" xfId="0" applyFont="1" applyFill="1" applyAlignment="1">
      <alignment horizontal="left" vertical="center"/>
    </xf>
    <xf numFmtId="0" fontId="22" fillId="0" borderId="0" xfId="0" applyFont="1" applyAlignment="1" applyProtection="1">
      <alignment vertical="center"/>
      <protection hidden="1"/>
    </xf>
    <xf numFmtId="0" fontId="1" fillId="3" borderId="0" xfId="6" applyFont="1" applyFill="1" applyBorder="1" applyAlignment="1">
      <alignment horizontal="left" wrapText="1"/>
    </xf>
    <xf numFmtId="0" fontId="22" fillId="0" borderId="0" xfId="0" applyFont="1" applyAlignment="1" applyProtection="1">
      <alignment horizontal="left" vertical="center" wrapText="1"/>
      <protection hidden="1"/>
    </xf>
  </cellXfs>
  <cellStyles count="7">
    <cellStyle name="Hyperlink 2" xfId="2" xr:uid="{00000000-0005-0000-0000-000001000000}"/>
    <cellStyle name="Link" xfId="1" builtinId="8"/>
    <cellStyle name="Standard" xfId="0" builtinId="0"/>
    <cellStyle name="Standard 2" xfId="3" xr:uid="{00000000-0005-0000-0000-000003000000}"/>
    <cellStyle name="Standard 2 2" xfId="6" xr:uid="{00000000-0005-0000-0000-000004000000}"/>
    <cellStyle name="Standard 3" xfId="4" xr:uid="{00000000-0005-0000-0000-000005000000}"/>
    <cellStyle name="Währung" xfId="5" builtinId="4"/>
  </cellStyles>
  <dxfs count="82">
    <dxf>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ont>
        <condense val="0"/>
        <extend val="0"/>
        <color auto="1"/>
      </font>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26"/>
        </patternFill>
      </fill>
    </dxf>
    <dxf>
      <fill>
        <patternFill>
          <bgColor indexed="26"/>
        </patternFill>
      </fill>
    </dxf>
    <dxf>
      <fill>
        <patternFill>
          <bgColor indexed="26"/>
        </patternFill>
      </fill>
    </dxf>
    <dxf>
      <font>
        <condense val="0"/>
        <extend val="0"/>
        <color indexed="9"/>
      </font>
    </dxf>
    <dxf>
      <font>
        <condense val="0"/>
        <extend val="0"/>
        <color auto="1"/>
      </font>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ont>
        <condense val="0"/>
        <extend val="0"/>
        <color indexed="9"/>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Drop" dropLines="30" dropStyle="combo" dx="18" fmlaLink="Fett!$B$1" fmlaRange="Fett!$B$3:$B$34" sel="32" val="2"/>
</file>

<file path=xl/ctrlProps/ctrlProp10.xml><?xml version="1.0" encoding="utf-8"?>
<formControlPr xmlns="http://schemas.microsoft.com/office/spreadsheetml/2009/9/main" objectType="Drop" dropLines="30" dropStyle="combo" dx="18" fmlaLink="Citronensäure!$B$1" fmlaRange="Citronensäure!$B$3:$B$17" sel="15" val="0"/>
</file>

<file path=xl/ctrlProps/ctrlProp11.xml><?xml version="1.0" encoding="utf-8"?>
<formControlPr xmlns="http://schemas.microsoft.com/office/spreadsheetml/2009/9/main" objectType="Drop" dropStyle="combo" dx="18" fmlaLink="As!$B$2" fmlaRange="As!$B$3:$B$9" sel="7" val="0"/>
</file>

<file path=xl/ctrlProps/ctrlProp12.xml><?xml version="1.0" encoding="utf-8"?>
<formControlPr xmlns="http://schemas.microsoft.com/office/spreadsheetml/2009/9/main" objectType="Drop" dropLines="20" dropStyle="combo" dx="18" fmlaLink="As!$B$12" fmlaRange="As!$B$13:$B$24" sel="12" val="0"/>
</file>

<file path=xl/ctrlProps/ctrlProp13.xml><?xml version="1.0" encoding="utf-8"?>
<formControlPr xmlns="http://schemas.microsoft.com/office/spreadsheetml/2009/9/main" objectType="Drop" dropStyle="combo" dx="18" fmlaLink="As!$B$27" fmlaRange="As!$B$28:$B$33" sel="6" val="0"/>
</file>

<file path=xl/ctrlProps/ctrlProp14.xml><?xml version="1.0" encoding="utf-8"?>
<formControlPr xmlns="http://schemas.microsoft.com/office/spreadsheetml/2009/9/main" objectType="Drop" dropStyle="combo" dx="18" fmlaLink="As!$C$27" fmlaRange="As!$C$28:$C$33" sel="6" val="0"/>
</file>

<file path=xl/ctrlProps/ctrlProp15.xml><?xml version="1.0" encoding="utf-8"?>
<formControlPr xmlns="http://schemas.microsoft.com/office/spreadsheetml/2009/9/main" objectType="Drop" dropStyle="combo" dx="18" fmlaLink="As!$B$36" fmlaRange="As!$B$37:$B$40" sel="4" val="0"/>
</file>

<file path=xl/ctrlProps/ctrlProp16.xml><?xml version="1.0" encoding="utf-8"?>
<formControlPr xmlns="http://schemas.microsoft.com/office/spreadsheetml/2009/9/main" objectType="Drop" dropLines="50" dropStyle="combo" dx="18" fmlaLink="As!$B$43" fmlaRange="As!$B$44:$B$55" sel="12" val="0"/>
</file>

<file path=xl/ctrlProps/ctrlProp17.xml><?xml version="1.0" encoding="utf-8"?>
<formControlPr xmlns="http://schemas.microsoft.com/office/spreadsheetml/2009/9/main" objectType="Drop" dropLines="35" dropStyle="combo" dx="18" fmlaLink="As!$B$58" fmlaRange="As!$B$59:$B$78" sel="20" val="0"/>
</file>

<file path=xl/ctrlProps/ctrlProp18.xml><?xml version="1.0" encoding="utf-8"?>
<formControlPr xmlns="http://schemas.microsoft.com/office/spreadsheetml/2009/9/main" objectType="Drop" dropLines="30" dropStyle="combo" dx="18" fmlaLink="Iod!$B$1" fmlaRange="Iod!$B$3:$B$13" sel="11" val="0"/>
</file>

<file path=xl/ctrlProps/ctrlProp19.xml><?xml version="1.0" encoding="utf-8"?>
<formControlPr xmlns="http://schemas.microsoft.com/office/spreadsheetml/2009/9/main" objectType="Drop" dropLines="15" dropStyle="combo" dx="18" fmlaLink="Iod!$C$22" fmlaRange="Iod!$B$22:$B$23" sel="1" val="0"/>
</file>

<file path=xl/ctrlProps/ctrlProp2.xml><?xml version="1.0" encoding="utf-8"?>
<formControlPr xmlns="http://schemas.microsoft.com/office/spreadsheetml/2009/9/main" objectType="Drop" dropLines="30" dropStyle="combo" dx="18" fmlaLink="HBSZ!$B$1" fmlaRange="HBSZ!$B$3:$B$7" sel="5" val="0"/>
</file>

<file path=xl/ctrlProps/ctrlProp20.xml><?xml version="1.0" encoding="utf-8"?>
<formControlPr xmlns="http://schemas.microsoft.com/office/spreadsheetml/2009/9/main" objectType="Drop" dropLines="15" dropStyle="combo" dx="18" fmlaLink="Iod!$C$24" fmlaRange="Iod!$B$24:$B$25" sel="1" val="0"/>
</file>

<file path=xl/ctrlProps/ctrlProp21.xml><?xml version="1.0" encoding="utf-8"?>
<formControlPr xmlns="http://schemas.microsoft.com/office/spreadsheetml/2009/9/main" objectType="Drop" dropLines="15" dropStyle="combo" dx="18" fmlaLink="Iod!$C$26" fmlaRange="Iod!$B$26:$B$27" sel="1" val="0"/>
</file>

<file path=xl/ctrlProps/ctrlProp22.xml><?xml version="1.0" encoding="utf-8"?>
<formControlPr xmlns="http://schemas.microsoft.com/office/spreadsheetml/2009/9/main" objectType="Drop" dropLines="15" dropStyle="combo" dx="18" fmlaLink="Iod!$C$28" fmlaRange="Iod!$B$28:$B$29" sel="1" val="0"/>
</file>

<file path=xl/ctrlProps/ctrlProp23.xml><?xml version="1.0" encoding="utf-8"?>
<formControlPr xmlns="http://schemas.microsoft.com/office/spreadsheetml/2009/9/main" objectType="Drop" dropLines="30" dropStyle="combo" dx="18" fmlaLink="'Xylit-Erythrit'!$D$2" fmlaRange="'Xylit-Erythrit'!$B$3:$B$13" sel="11" val="0"/>
</file>

<file path=xl/ctrlProps/ctrlProp24.xml><?xml version="1.0" encoding="utf-8"?>
<formControlPr xmlns="http://schemas.microsoft.com/office/spreadsheetml/2009/9/main" objectType="Drop" dropLines="30" dropStyle="combo" dx="18" fmlaLink="'Xylit-Erythrit'!$E$2" fmlaRange="'Xylit-Erythrit'!$B$3:$B$13" sel="11" val="0"/>
</file>

<file path=xl/ctrlProps/ctrlProp25.xml><?xml version="1.0" encoding="utf-8"?>
<formControlPr xmlns="http://schemas.microsoft.com/office/spreadsheetml/2009/9/main" objectType="Drop" dropLines="30" dropStyle="combo" dx="18" fmlaLink="Glutaminsre!$B$1" fmlaRange="Glutaminsre!$B$3:$B$18" sel="16" val="0"/>
</file>

<file path=xl/ctrlProps/ctrlProp26.xml><?xml version="1.0" encoding="utf-8"?>
<formControlPr xmlns="http://schemas.microsoft.com/office/spreadsheetml/2009/9/main" objectType="Drop" dropLines="30" dropStyle="combo" dx="18" fmlaLink="Stevio!$D$2" fmlaRange="Stevio!$B$3:$B$8" sel="6" val="0"/>
</file>

<file path=xl/ctrlProps/ctrlProp27.xml><?xml version="1.0" encoding="utf-8"?>
<formControlPr xmlns="http://schemas.microsoft.com/office/spreadsheetml/2009/9/main" objectType="Drop" dropLines="30" dropStyle="combo" dx="18" fmlaLink="Stevio!$E$2" fmlaRange="Stevio!$B$3:$B$8" sel="6" val="0"/>
</file>

<file path=xl/ctrlProps/ctrlProp28.xml><?xml version="1.0" encoding="utf-8"?>
<formControlPr xmlns="http://schemas.microsoft.com/office/spreadsheetml/2009/9/main" objectType="Drop" dropLines="30" dropStyle="combo" dx="18" fmlaLink="'pH-Wert'!$B$1" fmlaRange="'pH-Wert'!$B$3:$B$11" sel="9" val="0"/>
</file>

<file path=xl/ctrlProps/ctrlProp29.xml><?xml version="1.0" encoding="utf-8"?>
<formControlPr xmlns="http://schemas.microsoft.com/office/spreadsheetml/2009/9/main" objectType="Drop" dropLines="30" dropStyle="combo" dx="18" fmlaLink="Sacc_Ace_Aspar!$D$3" fmlaRange="Sacc_Ace_Aspar!$B$3:$B$23" sel="21" val="0"/>
</file>

<file path=xl/ctrlProps/ctrlProp3.xml><?xml version="1.0" encoding="utf-8"?>
<formControlPr xmlns="http://schemas.microsoft.com/office/spreadsheetml/2009/9/main" objectType="Drop" dropLines="30" dropStyle="combo" dx="18" fmlaLink="Buttersäure!$B$1" fmlaRange="Buttersäure!$B$3:$B$11" sel="9" val="0"/>
</file>

<file path=xl/ctrlProps/ctrlProp4.xml><?xml version="1.0" encoding="utf-8"?>
<formControlPr xmlns="http://schemas.microsoft.com/office/spreadsheetml/2009/9/main" objectType="Drop" dropLines="30" dropStyle="combo" dx="18" fmlaLink="BSME!$B$1" fmlaRange="BSME!$B$3:$B$19" sel="17" val="0"/>
</file>

<file path=xl/ctrlProps/ctrlProp5.xml><?xml version="1.0" encoding="utf-8"?>
<formControlPr xmlns="http://schemas.microsoft.com/office/spreadsheetml/2009/9/main" objectType="Drop" dropLines="30" dropStyle="combo" dx="18" fmlaLink="BenzoeSorbin!$D$2" fmlaRange="BenzoeSorbin!$B$3:$B$17" sel="15" val="0"/>
</file>

<file path=xl/ctrlProps/ctrlProp6.xml><?xml version="1.0" encoding="utf-8"?>
<formControlPr xmlns="http://schemas.microsoft.com/office/spreadsheetml/2009/9/main" objectType="Drop" dropLines="30" dropStyle="combo" dx="18" fmlaLink="BenzoeSorbin!$E$2" fmlaRange="BenzoeSorbin!$B$3:$B$17" sel="15" val="0"/>
</file>

<file path=xl/ctrlProps/ctrlProp7.xml><?xml version="1.0" encoding="utf-8"?>
<formControlPr xmlns="http://schemas.microsoft.com/office/spreadsheetml/2009/9/main" objectType="Drop" dropLines="15" dropStyle="combo" dx="18" fmlaLink="Teilnehmerdaten!$D$4" fmlaRange="Teilnehmerdaten!$G$5:$G$6" sel="2" val="0"/>
</file>

<file path=xl/ctrlProps/ctrlProp8.xml><?xml version="1.0" encoding="utf-8"?>
<formControlPr xmlns="http://schemas.microsoft.com/office/spreadsheetml/2009/9/main" objectType="Drop" dropLines="30" dropStyle="combo" dx="18" fmlaLink="Sacc_Ace_Aspar!$F$3" fmlaRange="Sacc_Ace_Aspar!$B$3:$B$23" sel="21" val="0"/>
</file>

<file path=xl/ctrlProps/ctrlProp9.xml><?xml version="1.0" encoding="utf-8"?>
<formControlPr xmlns="http://schemas.microsoft.com/office/spreadsheetml/2009/9/main" objectType="Drop" dropLines="30" dropStyle="combo" dx="18" fmlaLink="Cyclamat!$B$1" fmlaRange="Cyclamat!$B$3:$B$12" sel="10"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138023</xdr:rowOff>
    </xdr:to>
    <xdr:pic>
      <xdr:nvPicPr>
        <xdr:cNvPr id="16588" name="Picture 1">
          <a:extLst>
            <a:ext uri="{FF2B5EF4-FFF2-40B4-BE49-F238E27FC236}">
              <a16:creationId xmlns:a16="http://schemas.microsoft.com/office/drawing/2014/main" id="{00000000-0008-0000-0100-0000CC4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589917" cy="73842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41</xdr:row>
          <xdr:rowOff>0</xdr:rowOff>
        </xdr:from>
        <xdr:to>
          <xdr:col>7</xdr:col>
          <xdr:colOff>220980</xdr:colOff>
          <xdr:row>41</xdr:row>
          <xdr:rowOff>205740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43</xdr:row>
          <xdr:rowOff>30480</xdr:rowOff>
        </xdr:from>
        <xdr:to>
          <xdr:col>7</xdr:col>
          <xdr:colOff>236220</xdr:colOff>
          <xdr:row>43</xdr:row>
          <xdr:rowOff>236220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46</xdr:row>
          <xdr:rowOff>30480</xdr:rowOff>
        </xdr:from>
        <xdr:to>
          <xdr:col>7</xdr:col>
          <xdr:colOff>236220</xdr:colOff>
          <xdr:row>46</xdr:row>
          <xdr:rowOff>236220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49</xdr:row>
          <xdr:rowOff>30480</xdr:rowOff>
        </xdr:from>
        <xdr:to>
          <xdr:col>7</xdr:col>
          <xdr:colOff>236220</xdr:colOff>
          <xdr:row>49</xdr:row>
          <xdr:rowOff>236220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52</xdr:row>
          <xdr:rowOff>30480</xdr:rowOff>
        </xdr:from>
        <xdr:to>
          <xdr:col>7</xdr:col>
          <xdr:colOff>236220</xdr:colOff>
          <xdr:row>52</xdr:row>
          <xdr:rowOff>236220</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54</xdr:row>
          <xdr:rowOff>30480</xdr:rowOff>
        </xdr:from>
        <xdr:to>
          <xdr:col>7</xdr:col>
          <xdr:colOff>236220</xdr:colOff>
          <xdr:row>54</xdr:row>
          <xdr:rowOff>236220</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8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14</xdr:row>
          <xdr:rowOff>129540</xdr:rowOff>
        </xdr:from>
        <xdr:to>
          <xdr:col>6</xdr:col>
          <xdr:colOff>891540</xdr:colOff>
          <xdr:row>14</xdr:row>
          <xdr:rowOff>403860</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8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66</xdr:row>
          <xdr:rowOff>30480</xdr:rowOff>
        </xdr:from>
        <xdr:to>
          <xdr:col>7</xdr:col>
          <xdr:colOff>236220</xdr:colOff>
          <xdr:row>66</xdr:row>
          <xdr:rowOff>236220</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8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68</xdr:row>
          <xdr:rowOff>30480</xdr:rowOff>
        </xdr:from>
        <xdr:to>
          <xdr:col>7</xdr:col>
          <xdr:colOff>236220</xdr:colOff>
          <xdr:row>68</xdr:row>
          <xdr:rowOff>236220</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8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70</xdr:row>
          <xdr:rowOff>30480</xdr:rowOff>
        </xdr:from>
        <xdr:to>
          <xdr:col>7</xdr:col>
          <xdr:colOff>236220</xdr:colOff>
          <xdr:row>70</xdr:row>
          <xdr:rowOff>236220</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8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84</xdr:row>
          <xdr:rowOff>45720</xdr:rowOff>
        </xdr:from>
        <xdr:to>
          <xdr:col>2</xdr:col>
          <xdr:colOff>144780</xdr:colOff>
          <xdr:row>84</xdr:row>
          <xdr:rowOff>259080</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8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86</xdr:row>
          <xdr:rowOff>30480</xdr:rowOff>
        </xdr:from>
        <xdr:to>
          <xdr:col>3</xdr:col>
          <xdr:colOff>754380</xdr:colOff>
          <xdr:row>86</xdr:row>
          <xdr:rowOff>243840</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8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88</xdr:row>
          <xdr:rowOff>30480</xdr:rowOff>
        </xdr:from>
        <xdr:to>
          <xdr:col>3</xdr:col>
          <xdr:colOff>754380</xdr:colOff>
          <xdr:row>88</xdr:row>
          <xdr:rowOff>243840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8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89</xdr:row>
          <xdr:rowOff>30480</xdr:rowOff>
        </xdr:from>
        <xdr:to>
          <xdr:col>3</xdr:col>
          <xdr:colOff>754380</xdr:colOff>
          <xdr:row>89</xdr:row>
          <xdr:rowOff>243840</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8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91</xdr:row>
          <xdr:rowOff>30480</xdr:rowOff>
        </xdr:from>
        <xdr:to>
          <xdr:col>3</xdr:col>
          <xdr:colOff>754380</xdr:colOff>
          <xdr:row>91</xdr:row>
          <xdr:rowOff>243840</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8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93</xdr:row>
          <xdr:rowOff>45720</xdr:rowOff>
        </xdr:from>
        <xdr:to>
          <xdr:col>3</xdr:col>
          <xdr:colOff>754380</xdr:colOff>
          <xdr:row>93</xdr:row>
          <xdr:rowOff>259080</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8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95</xdr:row>
          <xdr:rowOff>45720</xdr:rowOff>
        </xdr:from>
        <xdr:to>
          <xdr:col>5</xdr:col>
          <xdr:colOff>998220</xdr:colOff>
          <xdr:row>95</xdr:row>
          <xdr:rowOff>259080</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8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97</xdr:row>
          <xdr:rowOff>30480</xdr:rowOff>
        </xdr:from>
        <xdr:to>
          <xdr:col>7</xdr:col>
          <xdr:colOff>236220</xdr:colOff>
          <xdr:row>97</xdr:row>
          <xdr:rowOff>236220</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8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99</xdr:row>
          <xdr:rowOff>7620</xdr:rowOff>
        </xdr:from>
        <xdr:to>
          <xdr:col>3</xdr:col>
          <xdr:colOff>320040</xdr:colOff>
          <xdr:row>99</xdr:row>
          <xdr:rowOff>220980</xdr:rowOff>
        </xdr:to>
        <xdr:sp macro="" textlink="">
          <xdr:nvSpPr>
            <xdr:cNvPr id="2133" name="Drop Down 85" hidden="1">
              <a:extLst>
                <a:ext uri="{63B3BB69-23CF-44E3-9099-C40C66FF867C}">
                  <a14:compatExt spid="_x0000_s2133"/>
                </a:ext>
                <a:ext uri="{FF2B5EF4-FFF2-40B4-BE49-F238E27FC236}">
                  <a16:creationId xmlns:a16="http://schemas.microsoft.com/office/drawing/2014/main" id="{00000000-0008-0000-08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99</xdr:row>
          <xdr:rowOff>7620</xdr:rowOff>
        </xdr:from>
        <xdr:to>
          <xdr:col>4</xdr:col>
          <xdr:colOff>556260</xdr:colOff>
          <xdr:row>99</xdr:row>
          <xdr:rowOff>220980</xdr:rowOff>
        </xdr:to>
        <xdr:sp macro="" textlink="">
          <xdr:nvSpPr>
            <xdr:cNvPr id="2134" name="Drop Down 86" hidden="1">
              <a:extLst>
                <a:ext uri="{63B3BB69-23CF-44E3-9099-C40C66FF867C}">
                  <a14:compatExt spid="_x0000_s2134"/>
                </a:ext>
                <a:ext uri="{FF2B5EF4-FFF2-40B4-BE49-F238E27FC236}">
                  <a16:creationId xmlns:a16="http://schemas.microsoft.com/office/drawing/2014/main" id="{00000000-0008-0000-08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655320</xdr:colOff>
          <xdr:row>99</xdr:row>
          <xdr:rowOff>7620</xdr:rowOff>
        </xdr:from>
        <xdr:to>
          <xdr:col>5</xdr:col>
          <xdr:colOff>792480</xdr:colOff>
          <xdr:row>99</xdr:row>
          <xdr:rowOff>220980</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8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99</xdr:row>
          <xdr:rowOff>22860</xdr:rowOff>
        </xdr:from>
        <xdr:to>
          <xdr:col>7</xdr:col>
          <xdr:colOff>205740</xdr:colOff>
          <xdr:row>99</xdr:row>
          <xdr:rowOff>236220</xdr:rowOff>
        </xdr:to>
        <xdr:sp macro="" textlink="">
          <xdr:nvSpPr>
            <xdr:cNvPr id="2136" name="Drop Down 88" hidden="1">
              <a:extLst>
                <a:ext uri="{63B3BB69-23CF-44E3-9099-C40C66FF867C}">
                  <a14:compatExt spid="_x0000_s2136"/>
                </a:ext>
                <a:ext uri="{FF2B5EF4-FFF2-40B4-BE49-F238E27FC236}">
                  <a16:creationId xmlns:a16="http://schemas.microsoft.com/office/drawing/2014/main" id="{00000000-0008-0000-08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62</xdr:row>
          <xdr:rowOff>30480</xdr:rowOff>
        </xdr:from>
        <xdr:to>
          <xdr:col>7</xdr:col>
          <xdr:colOff>236220</xdr:colOff>
          <xdr:row>62</xdr:row>
          <xdr:rowOff>236220</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8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64</xdr:row>
          <xdr:rowOff>30480</xdr:rowOff>
        </xdr:from>
        <xdr:to>
          <xdr:col>7</xdr:col>
          <xdr:colOff>236220</xdr:colOff>
          <xdr:row>64</xdr:row>
          <xdr:rowOff>236220</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8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72</xdr:row>
          <xdr:rowOff>30480</xdr:rowOff>
        </xdr:from>
        <xdr:to>
          <xdr:col>7</xdr:col>
          <xdr:colOff>236220</xdr:colOff>
          <xdr:row>72</xdr:row>
          <xdr:rowOff>236220</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8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74</xdr:row>
          <xdr:rowOff>30480</xdr:rowOff>
        </xdr:from>
        <xdr:to>
          <xdr:col>7</xdr:col>
          <xdr:colOff>236220</xdr:colOff>
          <xdr:row>74</xdr:row>
          <xdr:rowOff>236220</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8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76</xdr:row>
          <xdr:rowOff>30480</xdr:rowOff>
        </xdr:from>
        <xdr:to>
          <xdr:col>7</xdr:col>
          <xdr:colOff>236220</xdr:colOff>
          <xdr:row>76</xdr:row>
          <xdr:rowOff>236220</xdr:rowOff>
        </xdr:to>
        <xdr:sp macro="" textlink="">
          <xdr:nvSpPr>
            <xdr:cNvPr id="2143" name="Drop Down 95" hidden="1">
              <a:extLst>
                <a:ext uri="{63B3BB69-23CF-44E3-9099-C40C66FF867C}">
                  <a14:compatExt spid="_x0000_s2143"/>
                </a:ext>
                <a:ext uri="{FF2B5EF4-FFF2-40B4-BE49-F238E27FC236}">
                  <a16:creationId xmlns:a16="http://schemas.microsoft.com/office/drawing/2014/main" id="{00000000-0008-0000-08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78</xdr:row>
          <xdr:rowOff>30480</xdr:rowOff>
        </xdr:from>
        <xdr:to>
          <xdr:col>7</xdr:col>
          <xdr:colOff>236220</xdr:colOff>
          <xdr:row>78</xdr:row>
          <xdr:rowOff>236220</xdr:rowOff>
        </xdr:to>
        <xdr:sp macro="" textlink="">
          <xdr:nvSpPr>
            <xdr:cNvPr id="2144" name="Drop Down 96" hidden="1">
              <a:extLst>
                <a:ext uri="{63B3BB69-23CF-44E3-9099-C40C66FF867C}">
                  <a14:compatExt spid="_x0000_s2144"/>
                </a:ext>
                <a:ext uri="{FF2B5EF4-FFF2-40B4-BE49-F238E27FC236}">
                  <a16:creationId xmlns:a16="http://schemas.microsoft.com/office/drawing/2014/main" id="{00000000-0008-0000-08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56</xdr:row>
          <xdr:rowOff>30480</xdr:rowOff>
        </xdr:from>
        <xdr:to>
          <xdr:col>7</xdr:col>
          <xdr:colOff>236220</xdr:colOff>
          <xdr:row>56</xdr:row>
          <xdr:rowOff>236220</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8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Lariss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2.xml"/><Relationship Id="rId21" Type="http://schemas.openxmlformats.org/officeDocument/2006/relationships/ctrlProp" Target="../ctrlProps/ctrlProp17.xml"/><Relationship Id="rId34" Type="http://schemas.openxmlformats.org/officeDocument/2006/relationships/comments" Target="../comments3.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8.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8"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8"/>
  <dimension ref="A1:C13"/>
  <sheetViews>
    <sheetView workbookViewId="0">
      <selection sqref="A1:C1"/>
    </sheetView>
  </sheetViews>
  <sheetFormatPr baseColWidth="10" defaultColWidth="11.44140625" defaultRowHeight="13.8" x14ac:dyDescent="0.25"/>
  <cols>
    <col min="1" max="2" width="27.6640625" style="29" customWidth="1"/>
    <col min="3" max="3" width="30.44140625" style="29" customWidth="1"/>
    <col min="4" max="16384" width="11.44140625" style="29"/>
  </cols>
  <sheetData>
    <row r="1" spans="1:3" ht="30.75" customHeight="1" x14ac:dyDescent="0.3">
      <c r="A1" s="132" t="s">
        <v>51</v>
      </c>
      <c r="B1" s="133"/>
      <c r="C1" s="133"/>
    </row>
    <row r="2" spans="1:3" ht="51.9" customHeight="1" x14ac:dyDescent="0.25">
      <c r="A2" s="135" t="s">
        <v>67</v>
      </c>
      <c r="B2" s="136"/>
      <c r="C2" s="136"/>
    </row>
    <row r="3" spans="1:3" ht="74.25" customHeight="1" x14ac:dyDescent="0.25">
      <c r="A3" s="134" t="s">
        <v>89</v>
      </c>
      <c r="B3" s="134"/>
      <c r="C3" s="134"/>
    </row>
    <row r="4" spans="1:3" ht="80.400000000000006" customHeight="1" x14ac:dyDescent="0.35">
      <c r="A4" s="134" t="s">
        <v>93</v>
      </c>
      <c r="B4" s="137"/>
      <c r="C4" s="137"/>
    </row>
    <row r="5" spans="1:3" ht="30.3" customHeight="1" x14ac:dyDescent="0.3">
      <c r="A5" s="138"/>
      <c r="B5" s="138"/>
      <c r="C5" s="138"/>
    </row>
    <row r="6" spans="1:3" ht="30.3" customHeight="1" x14ac:dyDescent="0.25">
      <c r="A6" s="30" t="s">
        <v>52</v>
      </c>
    </row>
    <row r="7" spans="1:3" ht="54" customHeight="1" x14ac:dyDescent="0.25">
      <c r="A7" s="130" t="s">
        <v>53</v>
      </c>
      <c r="B7" s="131"/>
      <c r="C7" s="131"/>
    </row>
    <row r="9" spans="1:3" x14ac:dyDescent="0.25">
      <c r="A9" s="31" t="s">
        <v>54</v>
      </c>
      <c r="B9" s="31" t="s">
        <v>55</v>
      </c>
    </row>
    <row r="10" spans="1:3" ht="15.6" x14ac:dyDescent="0.25">
      <c r="A10" s="8">
        <v>1379</v>
      </c>
      <c r="B10" s="8">
        <v>1380</v>
      </c>
    </row>
    <row r="11" spans="1:3" ht="15.6" x14ac:dyDescent="0.25">
      <c r="A11" s="8">
        <v>179.34</v>
      </c>
      <c r="B11" s="8">
        <v>179</v>
      </c>
    </row>
    <row r="12" spans="1:3" ht="15.6" x14ac:dyDescent="0.25">
      <c r="A12" s="8">
        <v>80.12</v>
      </c>
      <c r="B12" s="8">
        <v>80.099999999999994</v>
      </c>
    </row>
    <row r="13" spans="1:3" ht="15.6" x14ac:dyDescent="0.25">
      <c r="A13" s="8">
        <v>7.8</v>
      </c>
      <c r="B13" s="28">
        <v>7.8</v>
      </c>
    </row>
  </sheetData>
  <sheetProtection password="CAA1" sheet="1" objects="1" scenarios="1"/>
  <mergeCells count="6">
    <mergeCell ref="A7:C7"/>
    <mergeCell ref="A1:C1"/>
    <mergeCell ref="A3:C3"/>
    <mergeCell ref="A2:C2"/>
    <mergeCell ref="A4:C4"/>
    <mergeCell ref="A5:C5"/>
  </mergeCells>
  <phoneticPr fontId="0" type="noConversion"/>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fitToPage="1"/>
  </sheetPr>
  <dimension ref="A1:H38"/>
  <sheetViews>
    <sheetView workbookViewId="0">
      <selection activeCell="A2" sqref="A2:G2"/>
    </sheetView>
  </sheetViews>
  <sheetFormatPr baseColWidth="10" defaultColWidth="11.44140625" defaultRowHeight="15.6" x14ac:dyDescent="0.3"/>
  <cols>
    <col min="1" max="7" width="12.6640625" style="1" customWidth="1"/>
    <col min="8" max="16384" width="11.44140625" style="1"/>
  </cols>
  <sheetData>
    <row r="1" spans="1:8" x14ac:dyDescent="0.3">
      <c r="A1" s="1" t="s">
        <v>20</v>
      </c>
      <c r="H1" s="70">
        <f>COUNTA(A2:G38)</f>
        <v>0</v>
      </c>
    </row>
    <row r="2" spans="1:8" x14ac:dyDescent="0.3">
      <c r="A2" s="177"/>
      <c r="B2" s="177"/>
      <c r="C2" s="177"/>
      <c r="D2" s="177"/>
      <c r="E2" s="177"/>
      <c r="F2" s="177"/>
      <c r="G2" s="177"/>
    </row>
    <row r="3" spans="1:8" x14ac:dyDescent="0.3">
      <c r="A3" s="177"/>
      <c r="B3" s="177"/>
      <c r="C3" s="177"/>
      <c r="D3" s="177"/>
      <c r="E3" s="177"/>
      <c r="F3" s="177"/>
      <c r="G3" s="177"/>
    </row>
    <row r="4" spans="1:8" x14ac:dyDescent="0.3">
      <c r="A4" s="177"/>
      <c r="B4" s="177"/>
      <c r="C4" s="177"/>
      <c r="D4" s="177"/>
      <c r="E4" s="177"/>
      <c r="F4" s="177"/>
      <c r="G4" s="177"/>
    </row>
    <row r="5" spans="1:8" x14ac:dyDescent="0.3">
      <c r="A5" s="177"/>
      <c r="B5" s="177"/>
      <c r="C5" s="177"/>
      <c r="D5" s="177"/>
      <c r="E5" s="177"/>
      <c r="F5" s="177"/>
      <c r="G5" s="177"/>
    </row>
    <row r="6" spans="1:8" x14ac:dyDescent="0.3">
      <c r="A6" s="177"/>
      <c r="B6" s="177"/>
      <c r="C6" s="177"/>
      <c r="D6" s="177"/>
      <c r="E6" s="177"/>
      <c r="F6" s="177"/>
      <c r="G6" s="177"/>
    </row>
    <row r="7" spans="1:8" x14ac:dyDescent="0.3">
      <c r="A7" s="177"/>
      <c r="B7" s="177"/>
      <c r="C7" s="177"/>
      <c r="D7" s="177"/>
      <c r="E7" s="177"/>
      <c r="F7" s="177"/>
      <c r="G7" s="177"/>
    </row>
    <row r="8" spans="1:8" x14ac:dyDescent="0.3">
      <c r="A8" s="177"/>
      <c r="B8" s="177"/>
      <c r="C8" s="177"/>
      <c r="D8" s="177"/>
      <c r="E8" s="177"/>
      <c r="F8" s="177"/>
      <c r="G8" s="177"/>
    </row>
    <row r="9" spans="1:8" x14ac:dyDescent="0.3">
      <c r="A9" s="177"/>
      <c r="B9" s="177"/>
      <c r="C9" s="177"/>
      <c r="D9" s="177"/>
      <c r="E9" s="177"/>
      <c r="F9" s="177"/>
      <c r="G9" s="177"/>
    </row>
    <row r="10" spans="1:8" x14ac:dyDescent="0.3">
      <c r="A10" s="177"/>
      <c r="B10" s="177"/>
      <c r="C10" s="177"/>
      <c r="D10" s="177"/>
      <c r="E10" s="177"/>
      <c r="F10" s="177"/>
      <c r="G10" s="177"/>
    </row>
    <row r="11" spans="1:8" x14ac:dyDescent="0.3">
      <c r="A11" s="177"/>
      <c r="B11" s="177"/>
      <c r="C11" s="177"/>
      <c r="D11" s="177"/>
      <c r="E11" s="177"/>
      <c r="F11" s="177"/>
      <c r="G11" s="177"/>
    </row>
    <row r="12" spans="1:8" x14ac:dyDescent="0.3">
      <c r="A12" s="177"/>
      <c r="B12" s="177"/>
      <c r="C12" s="177"/>
      <c r="D12" s="177"/>
      <c r="E12" s="177"/>
      <c r="F12" s="177"/>
      <c r="G12" s="177"/>
    </row>
    <row r="13" spans="1:8" x14ac:dyDescent="0.3">
      <c r="A13" s="177"/>
      <c r="B13" s="177"/>
      <c r="C13" s="177"/>
      <c r="D13" s="177"/>
      <c r="E13" s="177"/>
      <c r="F13" s="177"/>
      <c r="G13" s="177"/>
    </row>
    <row r="14" spans="1:8" x14ac:dyDescent="0.3">
      <c r="A14" s="177"/>
      <c r="B14" s="177"/>
      <c r="C14" s="177"/>
      <c r="D14" s="177"/>
      <c r="E14" s="177"/>
      <c r="F14" s="177"/>
      <c r="G14" s="177"/>
    </row>
    <row r="15" spans="1:8" x14ac:dyDescent="0.3">
      <c r="A15" s="177"/>
      <c r="B15" s="177"/>
      <c r="C15" s="177"/>
      <c r="D15" s="177"/>
      <c r="E15" s="177"/>
      <c r="F15" s="177"/>
      <c r="G15" s="177"/>
    </row>
    <row r="16" spans="1:8" x14ac:dyDescent="0.3">
      <c r="A16" s="177"/>
      <c r="B16" s="177"/>
      <c r="C16" s="177"/>
      <c r="D16" s="177"/>
      <c r="E16" s="177"/>
      <c r="F16" s="177"/>
      <c r="G16" s="177"/>
    </row>
    <row r="17" spans="1:7" x14ac:dyDescent="0.3">
      <c r="A17" s="177"/>
      <c r="B17" s="177"/>
      <c r="C17" s="177"/>
      <c r="D17" s="177"/>
      <c r="E17" s="177"/>
      <c r="F17" s="177"/>
      <c r="G17" s="177"/>
    </row>
    <row r="18" spans="1:7" x14ac:dyDescent="0.3">
      <c r="A18" s="177"/>
      <c r="B18" s="177"/>
      <c r="C18" s="177"/>
      <c r="D18" s="177"/>
      <c r="E18" s="177"/>
      <c r="F18" s="177"/>
      <c r="G18" s="177"/>
    </row>
    <row r="19" spans="1:7" x14ac:dyDescent="0.3">
      <c r="A19" s="177"/>
      <c r="B19" s="177"/>
      <c r="C19" s="177"/>
      <c r="D19" s="177"/>
      <c r="E19" s="177"/>
      <c r="F19" s="177"/>
      <c r="G19" s="177"/>
    </row>
    <row r="20" spans="1:7" x14ac:dyDescent="0.3">
      <c r="A20" s="177"/>
      <c r="B20" s="177"/>
      <c r="C20" s="177"/>
      <c r="D20" s="177"/>
      <c r="E20" s="177"/>
      <c r="F20" s="177"/>
      <c r="G20" s="177"/>
    </row>
    <row r="21" spans="1:7" x14ac:dyDescent="0.3">
      <c r="A21" s="177"/>
      <c r="B21" s="177"/>
      <c r="C21" s="177"/>
      <c r="D21" s="177"/>
      <c r="E21" s="177"/>
      <c r="F21" s="177"/>
      <c r="G21" s="177"/>
    </row>
    <row r="22" spans="1:7" x14ac:dyDescent="0.3">
      <c r="A22" s="177"/>
      <c r="B22" s="177"/>
      <c r="C22" s="177"/>
      <c r="D22" s="177"/>
      <c r="E22" s="177"/>
      <c r="F22" s="177"/>
      <c r="G22" s="177"/>
    </row>
    <row r="23" spans="1:7" x14ac:dyDescent="0.3">
      <c r="A23" s="177"/>
      <c r="B23" s="177"/>
      <c r="C23" s="177"/>
      <c r="D23" s="177"/>
      <c r="E23" s="177"/>
      <c r="F23" s="177"/>
      <c r="G23" s="177"/>
    </row>
    <row r="24" spans="1:7" x14ac:dyDescent="0.3">
      <c r="A24" s="177"/>
      <c r="B24" s="177"/>
      <c r="C24" s="177"/>
      <c r="D24" s="177"/>
      <c r="E24" s="177"/>
      <c r="F24" s="177"/>
      <c r="G24" s="177"/>
    </row>
    <row r="25" spans="1:7" x14ac:dyDescent="0.3">
      <c r="A25" s="177"/>
      <c r="B25" s="177"/>
      <c r="C25" s="177"/>
      <c r="D25" s="177"/>
      <c r="E25" s="177"/>
      <c r="F25" s="177"/>
      <c r="G25" s="177"/>
    </row>
    <row r="26" spans="1:7" x14ac:dyDescent="0.3">
      <c r="A26" s="177"/>
      <c r="B26" s="177"/>
      <c r="C26" s="177"/>
      <c r="D26" s="177"/>
      <c r="E26" s="177"/>
      <c r="F26" s="177"/>
      <c r="G26" s="177"/>
    </row>
    <row r="27" spans="1:7" x14ac:dyDescent="0.3">
      <c r="A27" s="177"/>
      <c r="B27" s="177"/>
      <c r="C27" s="177"/>
      <c r="D27" s="177"/>
      <c r="E27" s="177"/>
      <c r="F27" s="177"/>
      <c r="G27" s="177"/>
    </row>
    <row r="28" spans="1:7" x14ac:dyDescent="0.3">
      <c r="A28" s="177"/>
      <c r="B28" s="177"/>
      <c r="C28" s="177"/>
      <c r="D28" s="177"/>
      <c r="E28" s="177"/>
      <c r="F28" s="177"/>
      <c r="G28" s="177"/>
    </row>
    <row r="29" spans="1:7" x14ac:dyDescent="0.3">
      <c r="A29" s="177"/>
      <c r="B29" s="177"/>
      <c r="C29" s="177"/>
      <c r="D29" s="177"/>
      <c r="E29" s="177"/>
      <c r="F29" s="177"/>
      <c r="G29" s="177"/>
    </row>
    <row r="30" spans="1:7" x14ac:dyDescent="0.3">
      <c r="A30" s="177"/>
      <c r="B30" s="177"/>
      <c r="C30" s="177"/>
      <c r="D30" s="177"/>
      <c r="E30" s="177"/>
      <c r="F30" s="177"/>
      <c r="G30" s="177"/>
    </row>
    <row r="31" spans="1:7" x14ac:dyDescent="0.3">
      <c r="A31" s="177"/>
      <c r="B31" s="177"/>
      <c r="C31" s="177"/>
      <c r="D31" s="177"/>
      <c r="E31" s="177"/>
      <c r="F31" s="177"/>
      <c r="G31" s="177"/>
    </row>
    <row r="32" spans="1:7" x14ac:dyDescent="0.3">
      <c r="A32" s="177"/>
      <c r="B32" s="177"/>
      <c r="C32" s="177"/>
      <c r="D32" s="177"/>
      <c r="E32" s="177"/>
      <c r="F32" s="177"/>
      <c r="G32" s="177"/>
    </row>
    <row r="33" spans="1:7" x14ac:dyDescent="0.3">
      <c r="A33" s="177"/>
      <c r="B33" s="177"/>
      <c r="C33" s="177"/>
      <c r="D33" s="177"/>
      <c r="E33" s="177"/>
      <c r="F33" s="177"/>
      <c r="G33" s="177"/>
    </row>
    <row r="34" spans="1:7" x14ac:dyDescent="0.3">
      <c r="A34" s="177"/>
      <c r="B34" s="177"/>
      <c r="C34" s="177"/>
      <c r="D34" s="177"/>
      <c r="E34" s="177"/>
      <c r="F34" s="177"/>
      <c r="G34" s="177"/>
    </row>
    <row r="35" spans="1:7" x14ac:dyDescent="0.3">
      <c r="A35" s="177"/>
      <c r="B35" s="177"/>
      <c r="C35" s="177"/>
      <c r="D35" s="177"/>
      <c r="E35" s="177"/>
      <c r="F35" s="177"/>
      <c r="G35" s="177"/>
    </row>
    <row r="36" spans="1:7" x14ac:dyDescent="0.3">
      <c r="A36" s="177"/>
      <c r="B36" s="177"/>
      <c r="C36" s="177"/>
      <c r="D36" s="177"/>
      <c r="E36" s="177"/>
      <c r="F36" s="177"/>
      <c r="G36" s="177"/>
    </row>
    <row r="37" spans="1:7" x14ac:dyDescent="0.3">
      <c r="A37" s="177"/>
      <c r="B37" s="177"/>
      <c r="C37" s="177"/>
      <c r="D37" s="177"/>
      <c r="E37" s="177"/>
      <c r="F37" s="177"/>
      <c r="G37" s="177"/>
    </row>
    <row r="38" spans="1:7" x14ac:dyDescent="0.3">
      <c r="A38" s="177"/>
      <c r="B38" s="177"/>
      <c r="C38" s="177"/>
      <c r="D38" s="177"/>
      <c r="E38" s="177"/>
      <c r="F38" s="177"/>
      <c r="G38" s="177"/>
    </row>
  </sheetData>
  <sheetProtection algorithmName="SHA-512" hashValue="4VDRr6w+Vv4K2i2evgkPiu6BS6ZXBFKs9TFm7m9+T31o3Rhtl4cF+HOZ8Es0s8JBdItqp6Zv8mhTAczYAiiQPg==" saltValue="UYXcvNxrODk19okfgtFx7A==" spinCount="100000" sheet="1" objects="1" scenarios="1"/>
  <mergeCells count="37">
    <mergeCell ref="A2:G2"/>
    <mergeCell ref="A3:G3"/>
    <mergeCell ref="A4:G4"/>
    <mergeCell ref="A5:G5"/>
    <mergeCell ref="A14:G14"/>
    <mergeCell ref="A10:G10"/>
    <mergeCell ref="A11:G11"/>
    <mergeCell ref="A6:G6"/>
    <mergeCell ref="A7:G7"/>
    <mergeCell ref="A8:G8"/>
    <mergeCell ref="A9:G9"/>
    <mergeCell ref="A15:G15"/>
    <mergeCell ref="A16:G16"/>
    <mergeCell ref="A17:G17"/>
    <mergeCell ref="A12:G12"/>
    <mergeCell ref="A13:G13"/>
    <mergeCell ref="A22:G22"/>
    <mergeCell ref="A23:G23"/>
    <mergeCell ref="A24:G24"/>
    <mergeCell ref="A25:G25"/>
    <mergeCell ref="A18:G18"/>
    <mergeCell ref="A19:G19"/>
    <mergeCell ref="A20:G20"/>
    <mergeCell ref="A21:G21"/>
    <mergeCell ref="A30:G30"/>
    <mergeCell ref="A31:G31"/>
    <mergeCell ref="A32:G32"/>
    <mergeCell ref="A33:G33"/>
    <mergeCell ref="A26:G26"/>
    <mergeCell ref="A27:G27"/>
    <mergeCell ref="A28:G28"/>
    <mergeCell ref="A29:G29"/>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1"/>
  <sheetViews>
    <sheetView workbookViewId="0">
      <selection activeCell="A2" sqref="A2:G2"/>
    </sheetView>
  </sheetViews>
  <sheetFormatPr baseColWidth="10" defaultColWidth="11.44140625" defaultRowHeight="13.2" x14ac:dyDescent="0.25"/>
  <cols>
    <col min="1" max="1" width="13.109375" style="116" customWidth="1"/>
    <col min="2" max="2" width="56.6640625" style="116" customWidth="1"/>
    <col min="3" max="16384" width="11.44140625" style="116"/>
  </cols>
  <sheetData>
    <row r="1" spans="1:3" ht="13.8" thickBot="1" x14ac:dyDescent="0.3">
      <c r="A1" s="114" t="s">
        <v>320</v>
      </c>
      <c r="B1" s="115">
        <v>9</v>
      </c>
      <c r="C1" s="114">
        <f>MAX($A$3:$A$11)-1</f>
        <v>8</v>
      </c>
    </row>
    <row r="2" spans="1:3" ht="13.8" thickTop="1" x14ac:dyDescent="0.25">
      <c r="A2" s="117" t="s">
        <v>37</v>
      </c>
      <c r="B2" s="118" t="s">
        <v>38</v>
      </c>
      <c r="C2" s="114" t="s">
        <v>39</v>
      </c>
    </row>
    <row r="3" spans="1:3" ht="13.8" x14ac:dyDescent="0.25">
      <c r="A3" s="119">
        <v>1</v>
      </c>
      <c r="B3" s="85" t="s">
        <v>322</v>
      </c>
      <c r="C3" s="120"/>
    </row>
    <row r="4" spans="1:3" ht="27.6" x14ac:dyDescent="0.25">
      <c r="A4" s="119">
        <v>2</v>
      </c>
      <c r="B4" s="87" t="s">
        <v>323</v>
      </c>
      <c r="C4" s="121" t="s">
        <v>41</v>
      </c>
    </row>
    <row r="5" spans="1:3" ht="13.8" x14ac:dyDescent="0.25">
      <c r="A5" s="119">
        <v>3</v>
      </c>
      <c r="B5" s="85" t="s">
        <v>324</v>
      </c>
      <c r="C5" s="121"/>
    </row>
    <row r="6" spans="1:3" ht="13.8" x14ac:dyDescent="0.25">
      <c r="A6" s="119">
        <v>4</v>
      </c>
      <c r="B6" s="85" t="s">
        <v>325</v>
      </c>
      <c r="C6" s="121"/>
    </row>
    <row r="7" spans="1:3" ht="13.8" x14ac:dyDescent="0.25">
      <c r="A7" s="119">
        <v>5</v>
      </c>
      <c r="B7" s="85" t="s">
        <v>326</v>
      </c>
      <c r="C7" s="121"/>
    </row>
    <row r="8" spans="1:3" ht="13.8" x14ac:dyDescent="0.25">
      <c r="A8" s="119">
        <v>6</v>
      </c>
      <c r="B8" s="85" t="s">
        <v>327</v>
      </c>
      <c r="C8" s="121"/>
    </row>
    <row r="9" spans="1:3" ht="13.8" x14ac:dyDescent="0.25">
      <c r="A9" s="119">
        <v>7</v>
      </c>
      <c r="B9" s="85" t="s">
        <v>356</v>
      </c>
      <c r="C9" s="121"/>
    </row>
    <row r="10" spans="1:3" ht="13.8" x14ac:dyDescent="0.25">
      <c r="A10" s="119">
        <v>8</v>
      </c>
      <c r="B10" s="85" t="s">
        <v>6</v>
      </c>
      <c r="C10" s="120"/>
    </row>
    <row r="11" spans="1:3" x14ac:dyDescent="0.25">
      <c r="A11" s="119">
        <v>9</v>
      </c>
      <c r="B11" s="122"/>
      <c r="C11" s="114"/>
    </row>
  </sheetData>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8"/>
  <sheetViews>
    <sheetView workbookViewId="0">
      <selection activeCell="A2" sqref="A2:G2"/>
    </sheetView>
  </sheetViews>
  <sheetFormatPr baseColWidth="10" defaultColWidth="11.44140625" defaultRowHeight="15.6" x14ac:dyDescent="0.3"/>
  <cols>
    <col min="1" max="1" width="13.109375" style="82" customWidth="1"/>
    <col min="2" max="2" width="55.109375" style="83" customWidth="1"/>
    <col min="3" max="3" width="11.44140625" style="109"/>
    <col min="4" max="16384" width="11.44140625" style="82"/>
  </cols>
  <sheetData>
    <row r="1" spans="1:3" ht="16.2" thickBot="1" x14ac:dyDescent="0.35">
      <c r="A1" s="82" t="s">
        <v>287</v>
      </c>
      <c r="B1" s="105">
        <v>16</v>
      </c>
      <c r="C1" s="109">
        <f>MAX($A$3:$A$18)-1</f>
        <v>15</v>
      </c>
    </row>
    <row r="2" spans="1:3" ht="16.2" thickTop="1" x14ac:dyDescent="0.3">
      <c r="A2" s="88" t="s">
        <v>37</v>
      </c>
      <c r="B2" s="106" t="s">
        <v>38</v>
      </c>
      <c r="C2" s="109" t="s">
        <v>39</v>
      </c>
    </row>
    <row r="3" spans="1:3" x14ac:dyDescent="0.3">
      <c r="A3" s="107">
        <v>1</v>
      </c>
      <c r="B3" s="85" t="s">
        <v>302</v>
      </c>
      <c r="C3" s="108"/>
    </row>
    <row r="4" spans="1:3" ht="27.6" x14ac:dyDescent="0.3">
      <c r="A4" s="107">
        <v>2</v>
      </c>
      <c r="B4" s="108" t="s">
        <v>303</v>
      </c>
      <c r="C4" s="108" t="s">
        <v>41</v>
      </c>
    </row>
    <row r="5" spans="1:3" x14ac:dyDescent="0.3">
      <c r="A5" s="107">
        <v>3</v>
      </c>
      <c r="B5" s="110" t="s">
        <v>316</v>
      </c>
    </row>
    <row r="6" spans="1:3" ht="27.6" x14ac:dyDescent="0.3">
      <c r="A6" s="107">
        <v>4</v>
      </c>
      <c r="B6" s="110" t="s">
        <v>317</v>
      </c>
      <c r="C6" s="108" t="s">
        <v>41</v>
      </c>
    </row>
    <row r="7" spans="1:3" x14ac:dyDescent="0.3">
      <c r="A7" s="107">
        <v>5</v>
      </c>
      <c r="B7" s="108" t="s">
        <v>315</v>
      </c>
      <c r="C7" s="108"/>
    </row>
    <row r="8" spans="1:3" x14ac:dyDescent="0.3">
      <c r="A8" s="107">
        <v>6</v>
      </c>
      <c r="B8" s="108" t="s">
        <v>318</v>
      </c>
      <c r="C8" s="108" t="s">
        <v>41</v>
      </c>
    </row>
    <row r="9" spans="1:3" x14ac:dyDescent="0.3">
      <c r="A9" s="107">
        <v>7</v>
      </c>
      <c r="B9" s="108" t="s">
        <v>304</v>
      </c>
      <c r="C9" s="108"/>
    </row>
    <row r="10" spans="1:3" x14ac:dyDescent="0.3">
      <c r="A10" s="107">
        <v>8</v>
      </c>
      <c r="B10" s="85" t="s">
        <v>305</v>
      </c>
      <c r="C10" s="108"/>
    </row>
    <row r="11" spans="1:3" x14ac:dyDescent="0.3">
      <c r="A11" s="107">
        <v>9</v>
      </c>
      <c r="B11" s="85" t="s">
        <v>306</v>
      </c>
      <c r="C11" s="108"/>
    </row>
    <row r="12" spans="1:3" x14ac:dyDescent="0.3">
      <c r="A12" s="107">
        <v>10</v>
      </c>
      <c r="B12" s="85" t="s">
        <v>307</v>
      </c>
      <c r="C12" s="108"/>
    </row>
    <row r="13" spans="1:3" x14ac:dyDescent="0.3">
      <c r="A13" s="107">
        <v>11</v>
      </c>
      <c r="B13" s="85" t="s">
        <v>308</v>
      </c>
      <c r="C13" s="108"/>
    </row>
    <row r="14" spans="1:3" ht="27.6" x14ac:dyDescent="0.3">
      <c r="A14" s="107">
        <v>12</v>
      </c>
      <c r="B14" s="85" t="s">
        <v>309</v>
      </c>
      <c r="C14" s="108"/>
    </row>
    <row r="15" spans="1:3" x14ac:dyDescent="0.3">
      <c r="A15" s="107">
        <v>13</v>
      </c>
      <c r="B15" s="85" t="s">
        <v>310</v>
      </c>
      <c r="C15" s="108"/>
    </row>
    <row r="16" spans="1:3" x14ac:dyDescent="0.3">
      <c r="A16" s="107">
        <v>14</v>
      </c>
      <c r="B16" s="108" t="s">
        <v>311</v>
      </c>
      <c r="C16" s="108"/>
    </row>
    <row r="17" spans="1:3" x14ac:dyDescent="0.3">
      <c r="A17" s="107">
        <v>15</v>
      </c>
      <c r="B17" s="85" t="s">
        <v>6</v>
      </c>
      <c r="C17" s="108"/>
    </row>
    <row r="18" spans="1:3" x14ac:dyDescent="0.3">
      <c r="A18" s="107">
        <v>16</v>
      </c>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4"/>
  <sheetViews>
    <sheetView workbookViewId="0">
      <selection activeCell="A2" sqref="A2:G2"/>
    </sheetView>
  </sheetViews>
  <sheetFormatPr baseColWidth="10" defaultColWidth="11.44140625" defaultRowHeight="15.6" x14ac:dyDescent="0.3"/>
  <cols>
    <col min="1" max="1" width="14.109375" style="82" customWidth="1"/>
    <col min="2" max="2" width="55.109375" style="83" customWidth="1"/>
    <col min="3" max="16384" width="11.44140625" style="82"/>
  </cols>
  <sheetData>
    <row r="1" spans="1:5" ht="16.2" thickBot="1" x14ac:dyDescent="0.35">
      <c r="A1" s="104" t="s">
        <v>301</v>
      </c>
      <c r="B1" s="105">
        <v>4</v>
      </c>
      <c r="C1" s="82">
        <f>MAX($A$3:$A$13)-1</f>
        <v>10</v>
      </c>
      <c r="D1" s="82" t="s">
        <v>285</v>
      </c>
      <c r="E1" s="82" t="s">
        <v>286</v>
      </c>
    </row>
    <row r="2" spans="1:5" ht="16.2" thickTop="1" x14ac:dyDescent="0.3">
      <c r="A2" s="88" t="s">
        <v>37</v>
      </c>
      <c r="B2" s="106" t="s">
        <v>38</v>
      </c>
      <c r="C2" s="83" t="s">
        <v>40</v>
      </c>
      <c r="D2" s="82">
        <v>11</v>
      </c>
      <c r="E2" s="82">
        <v>11</v>
      </c>
    </row>
    <row r="3" spans="1:5" x14ac:dyDescent="0.3">
      <c r="A3" s="107">
        <v>1</v>
      </c>
      <c r="B3" s="108" t="s">
        <v>294</v>
      </c>
      <c r="C3" s="108"/>
    </row>
    <row r="4" spans="1:5" x14ac:dyDescent="0.3">
      <c r="A4" s="107">
        <v>2</v>
      </c>
      <c r="B4" s="108" t="s">
        <v>295</v>
      </c>
      <c r="C4" s="108" t="s">
        <v>41</v>
      </c>
    </row>
    <row r="5" spans="1:5" x14ac:dyDescent="0.3">
      <c r="A5" s="107">
        <v>3</v>
      </c>
      <c r="B5" s="108" t="s">
        <v>296</v>
      </c>
      <c r="C5" s="108"/>
    </row>
    <row r="6" spans="1:5" x14ac:dyDescent="0.3">
      <c r="A6" s="107">
        <v>4</v>
      </c>
      <c r="B6" s="108" t="s">
        <v>297</v>
      </c>
      <c r="C6" s="108" t="s">
        <v>41</v>
      </c>
    </row>
    <row r="7" spans="1:5" x14ac:dyDescent="0.3">
      <c r="A7" s="107">
        <v>5</v>
      </c>
      <c r="B7" s="108" t="s">
        <v>298</v>
      </c>
      <c r="C7" s="108"/>
    </row>
    <row r="8" spans="1:5" x14ac:dyDescent="0.3">
      <c r="A8" s="107">
        <v>6</v>
      </c>
      <c r="B8" s="108" t="s">
        <v>173</v>
      </c>
      <c r="C8" s="108"/>
    </row>
    <row r="9" spans="1:5" x14ac:dyDescent="0.3">
      <c r="A9" s="107">
        <v>7</v>
      </c>
      <c r="B9" s="108" t="s">
        <v>299</v>
      </c>
      <c r="C9" s="108"/>
    </row>
    <row r="10" spans="1:5" x14ac:dyDescent="0.3">
      <c r="A10" s="107">
        <v>8</v>
      </c>
      <c r="B10" s="108" t="s">
        <v>300</v>
      </c>
      <c r="C10" s="108"/>
    </row>
    <row r="11" spans="1:5" x14ac:dyDescent="0.3">
      <c r="A11" s="107">
        <v>9</v>
      </c>
      <c r="B11" s="108" t="s">
        <v>319</v>
      </c>
      <c r="C11" s="108"/>
    </row>
    <row r="12" spans="1:5" x14ac:dyDescent="0.3">
      <c r="A12" s="107">
        <v>10</v>
      </c>
      <c r="B12" s="85" t="s">
        <v>6</v>
      </c>
      <c r="C12" s="108"/>
    </row>
    <row r="13" spans="1:5" x14ac:dyDescent="0.3">
      <c r="A13" s="107">
        <v>11</v>
      </c>
      <c r="C13" s="109"/>
    </row>
    <row r="14" spans="1:5" x14ac:dyDescent="0.3">
      <c r="A14" s="83"/>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8"/>
  <sheetViews>
    <sheetView topLeftCell="A2" workbookViewId="0">
      <selection activeCell="A2" sqref="A2:G2"/>
    </sheetView>
  </sheetViews>
  <sheetFormatPr baseColWidth="10" defaultColWidth="11.44140625" defaultRowHeight="13.2" x14ac:dyDescent="0.25"/>
  <cols>
    <col min="1" max="1" width="13.109375" style="39" customWidth="1"/>
    <col min="2" max="2" width="55.109375" style="39" customWidth="1"/>
    <col min="3" max="16384" width="11.44140625" style="39"/>
  </cols>
  <sheetData>
    <row r="1" spans="1:5" ht="13.8" thickBot="1" x14ac:dyDescent="0.3">
      <c r="A1" s="55" t="s">
        <v>293</v>
      </c>
      <c r="B1" s="61"/>
      <c r="C1" s="55">
        <f>MAX($A$3:$A$8)-1</f>
        <v>5</v>
      </c>
      <c r="D1" s="39" t="s">
        <v>288</v>
      </c>
      <c r="E1" s="39" t="s">
        <v>289</v>
      </c>
    </row>
    <row r="2" spans="1:5" ht="13.8" thickTop="1" x14ac:dyDescent="0.25">
      <c r="A2" s="56" t="s">
        <v>37</v>
      </c>
      <c r="B2" s="56" t="s">
        <v>38</v>
      </c>
      <c r="C2" s="55" t="s">
        <v>39</v>
      </c>
      <c r="D2" s="39">
        <v>6</v>
      </c>
      <c r="E2" s="39">
        <v>6</v>
      </c>
    </row>
    <row r="3" spans="1:5" ht="15.6" x14ac:dyDescent="0.25">
      <c r="A3" s="57">
        <v>1</v>
      </c>
      <c r="B3" s="87" t="s">
        <v>292</v>
      </c>
      <c r="C3" s="50"/>
    </row>
    <row r="4" spans="1:5" ht="15.6" x14ac:dyDescent="0.25">
      <c r="A4" s="57">
        <v>2</v>
      </c>
      <c r="B4" s="87" t="s">
        <v>314</v>
      </c>
      <c r="C4" s="50"/>
    </row>
    <row r="5" spans="1:5" ht="15.6" x14ac:dyDescent="0.25">
      <c r="A5" s="57">
        <v>3</v>
      </c>
      <c r="B5" s="124" t="s">
        <v>349</v>
      </c>
      <c r="C5" s="50"/>
    </row>
    <row r="6" spans="1:5" ht="15.6" x14ac:dyDescent="0.25">
      <c r="A6" s="57">
        <v>4</v>
      </c>
      <c r="B6" s="129" t="s">
        <v>281</v>
      </c>
      <c r="C6" s="50"/>
    </row>
    <row r="7" spans="1:5" ht="15.6" x14ac:dyDescent="0.3">
      <c r="A7" s="57">
        <v>5</v>
      </c>
      <c r="B7" s="54" t="s">
        <v>6</v>
      </c>
      <c r="C7" s="59"/>
    </row>
    <row r="8" spans="1:5" ht="15.6" x14ac:dyDescent="0.3">
      <c r="A8" s="57">
        <v>6</v>
      </c>
      <c r="B8" s="54"/>
      <c r="C8" s="59"/>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4"/>
  <dimension ref="A1:F23"/>
  <sheetViews>
    <sheetView workbookViewId="0">
      <selection activeCell="A2" sqref="A2:G2"/>
    </sheetView>
  </sheetViews>
  <sheetFormatPr baseColWidth="10" defaultColWidth="11.44140625" defaultRowHeight="13.2" x14ac:dyDescent="0.25"/>
  <cols>
    <col min="1" max="1" width="13.109375" style="39" customWidth="1"/>
    <col min="2" max="2" width="56" style="39" customWidth="1"/>
    <col min="3" max="16384" width="11.44140625" style="39"/>
  </cols>
  <sheetData>
    <row r="1" spans="1:6" ht="13.8" thickBot="1" x14ac:dyDescent="0.3">
      <c r="A1" s="55" t="s">
        <v>144</v>
      </c>
      <c r="B1" s="61"/>
      <c r="C1" s="55">
        <f>MAX($A$3:$A$23)-1</f>
        <v>20</v>
      </c>
    </row>
    <row r="2" spans="1:6" ht="13.8" thickTop="1" x14ac:dyDescent="0.25">
      <c r="A2" s="56" t="s">
        <v>37</v>
      </c>
      <c r="B2" s="56" t="s">
        <v>38</v>
      </c>
      <c r="C2" s="55" t="s">
        <v>144</v>
      </c>
      <c r="D2" s="39" t="s">
        <v>274</v>
      </c>
      <c r="E2" s="39" t="s">
        <v>275</v>
      </c>
      <c r="F2" s="55" t="s">
        <v>144</v>
      </c>
    </row>
    <row r="3" spans="1:6" ht="15.6" x14ac:dyDescent="0.25">
      <c r="A3" s="57">
        <v>1</v>
      </c>
      <c r="B3" s="58" t="s">
        <v>128</v>
      </c>
      <c r="D3" s="39">
        <v>21</v>
      </c>
      <c r="E3" s="39">
        <v>18</v>
      </c>
      <c r="F3" s="39">
        <v>21</v>
      </c>
    </row>
    <row r="4" spans="1:6" ht="15.6" x14ac:dyDescent="0.25">
      <c r="A4" s="57">
        <v>2</v>
      </c>
      <c r="B4" s="58" t="s">
        <v>129</v>
      </c>
      <c r="C4" s="39" t="s">
        <v>41</v>
      </c>
    </row>
    <row r="5" spans="1:6" ht="15.6" x14ac:dyDescent="0.25">
      <c r="A5" s="57">
        <v>3</v>
      </c>
      <c r="B5" s="124" t="s">
        <v>136</v>
      </c>
      <c r="C5" s="58"/>
    </row>
    <row r="6" spans="1:6" ht="15.6" x14ac:dyDescent="0.3">
      <c r="A6" s="57">
        <v>4</v>
      </c>
      <c r="B6" s="58" t="s">
        <v>137</v>
      </c>
      <c r="C6" s="59" t="s">
        <v>41</v>
      </c>
    </row>
    <row r="7" spans="1:6" ht="15.6" x14ac:dyDescent="0.3">
      <c r="A7" s="57">
        <v>5</v>
      </c>
      <c r="B7" s="58" t="s">
        <v>149</v>
      </c>
      <c r="C7" s="59"/>
    </row>
    <row r="8" spans="1:6" ht="15.6" x14ac:dyDescent="0.3">
      <c r="A8" s="57">
        <v>6</v>
      </c>
      <c r="B8" s="58" t="s">
        <v>150</v>
      </c>
      <c r="C8" s="59" t="s">
        <v>41</v>
      </c>
    </row>
    <row r="9" spans="1:6" ht="15.6" x14ac:dyDescent="0.3">
      <c r="A9" s="57">
        <v>7</v>
      </c>
      <c r="B9" s="58" t="s">
        <v>155</v>
      </c>
      <c r="C9" s="59"/>
    </row>
    <row r="10" spans="1:6" ht="15.6" x14ac:dyDescent="0.3">
      <c r="A10" s="57">
        <v>8</v>
      </c>
      <c r="B10" s="58" t="s">
        <v>156</v>
      </c>
      <c r="C10" s="59" t="s">
        <v>41</v>
      </c>
    </row>
    <row r="11" spans="1:6" ht="15.6" x14ac:dyDescent="0.25">
      <c r="A11" s="57">
        <v>9</v>
      </c>
      <c r="B11" s="85" t="s">
        <v>277</v>
      </c>
      <c r="C11" s="83"/>
    </row>
    <row r="12" spans="1:6" ht="15.6" x14ac:dyDescent="0.25">
      <c r="A12" s="57">
        <v>10</v>
      </c>
      <c r="B12" s="85" t="s">
        <v>278</v>
      </c>
      <c r="C12" s="83" t="s">
        <v>41</v>
      </c>
    </row>
    <row r="13" spans="1:6" ht="15.6" x14ac:dyDescent="0.3">
      <c r="A13" s="57">
        <v>11</v>
      </c>
      <c r="B13" s="58" t="s">
        <v>151</v>
      </c>
      <c r="C13" s="59"/>
    </row>
    <row r="14" spans="1:6" ht="15.6" x14ac:dyDescent="0.3">
      <c r="A14" s="57">
        <v>12</v>
      </c>
      <c r="B14" s="58" t="s">
        <v>152</v>
      </c>
      <c r="C14" s="59"/>
    </row>
    <row r="15" spans="1:6" ht="15.6" x14ac:dyDescent="0.3">
      <c r="A15" s="57">
        <v>13</v>
      </c>
      <c r="B15" s="58" t="s">
        <v>153</v>
      </c>
      <c r="C15" s="59"/>
    </row>
    <row r="16" spans="1:6" ht="27.6" x14ac:dyDescent="0.3">
      <c r="A16" s="57">
        <v>14</v>
      </c>
      <c r="B16" s="58" t="s">
        <v>166</v>
      </c>
      <c r="C16" s="59"/>
    </row>
    <row r="17" spans="1:3" ht="15.6" x14ac:dyDescent="0.3">
      <c r="A17" s="57">
        <v>15</v>
      </c>
      <c r="B17" s="58" t="s">
        <v>165</v>
      </c>
      <c r="C17" s="59"/>
    </row>
    <row r="18" spans="1:3" ht="15.6" x14ac:dyDescent="0.25">
      <c r="A18" s="57">
        <v>16</v>
      </c>
      <c r="B18" s="58" t="s">
        <v>154</v>
      </c>
    </row>
    <row r="19" spans="1:3" ht="15.6" x14ac:dyDescent="0.25">
      <c r="A19" s="57">
        <v>17</v>
      </c>
      <c r="B19" s="124" t="s">
        <v>281</v>
      </c>
    </row>
    <row r="20" spans="1:3" ht="15.6" x14ac:dyDescent="0.25">
      <c r="A20" s="57">
        <v>18</v>
      </c>
      <c r="B20" s="124" t="s">
        <v>349</v>
      </c>
    </row>
    <row r="21" spans="1:3" ht="15.6" x14ac:dyDescent="0.25">
      <c r="A21" s="57">
        <v>19</v>
      </c>
      <c r="B21" s="58" t="s">
        <v>350</v>
      </c>
    </row>
    <row r="22" spans="1:3" ht="15.6" x14ac:dyDescent="0.3">
      <c r="A22" s="57">
        <v>20</v>
      </c>
      <c r="B22" s="54" t="s">
        <v>6</v>
      </c>
      <c r="C22" s="59"/>
    </row>
    <row r="23" spans="1:3" ht="15.6" x14ac:dyDescent="0.3">
      <c r="A23" s="57">
        <v>21</v>
      </c>
      <c r="B23" s="54"/>
      <c r="C23" s="5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8"/>
  <sheetViews>
    <sheetView workbookViewId="0">
      <selection activeCell="A2" sqref="A2:G2"/>
    </sheetView>
  </sheetViews>
  <sheetFormatPr baseColWidth="10" defaultColWidth="11.44140625" defaultRowHeight="15.6" x14ac:dyDescent="0.3"/>
  <cols>
    <col min="1" max="1" width="13.109375" style="82" customWidth="1"/>
    <col min="2" max="2" width="51.88671875" style="82" bestFit="1" customWidth="1"/>
    <col min="3" max="16384" width="11.44140625" style="82"/>
  </cols>
  <sheetData>
    <row r="1" spans="1:3" ht="16.2" thickBot="1" x14ac:dyDescent="0.35">
      <c r="A1" s="90" t="s">
        <v>190</v>
      </c>
      <c r="B1" s="89">
        <v>11</v>
      </c>
      <c r="C1" s="82">
        <f>MAX($A$3:$A$13)-1</f>
        <v>10</v>
      </c>
    </row>
    <row r="2" spans="1:3" ht="16.2" thickTop="1" x14ac:dyDescent="0.3">
      <c r="A2" s="88" t="s">
        <v>37</v>
      </c>
      <c r="B2" s="88" t="s">
        <v>38</v>
      </c>
      <c r="C2" s="82" t="s">
        <v>39</v>
      </c>
    </row>
    <row r="3" spans="1:3" x14ac:dyDescent="0.3">
      <c r="A3" s="84">
        <v>1</v>
      </c>
      <c r="B3" s="85" t="s">
        <v>266</v>
      </c>
      <c r="C3" s="86"/>
    </row>
    <row r="4" spans="1:3" x14ac:dyDescent="0.3">
      <c r="A4" s="84">
        <v>2</v>
      </c>
      <c r="B4" s="85" t="s">
        <v>265</v>
      </c>
      <c r="C4" s="86" t="s">
        <v>41</v>
      </c>
    </row>
    <row r="5" spans="1:3" x14ac:dyDescent="0.3">
      <c r="A5" s="84">
        <v>3</v>
      </c>
      <c r="B5" s="125" t="s">
        <v>351</v>
      </c>
      <c r="C5" s="86"/>
    </row>
    <row r="6" spans="1:3" x14ac:dyDescent="0.3">
      <c r="A6" s="84">
        <v>4</v>
      </c>
      <c r="B6" s="125" t="s">
        <v>352</v>
      </c>
      <c r="C6" s="86" t="s">
        <v>41</v>
      </c>
    </row>
    <row r="7" spans="1:3" x14ac:dyDescent="0.3">
      <c r="A7" s="84">
        <v>5</v>
      </c>
      <c r="B7" s="85" t="s">
        <v>264</v>
      </c>
      <c r="C7" s="86"/>
    </row>
    <row r="8" spans="1:3" x14ac:dyDescent="0.3">
      <c r="A8" s="84">
        <v>6</v>
      </c>
      <c r="B8" s="85" t="s">
        <v>263</v>
      </c>
      <c r="C8" s="86"/>
    </row>
    <row r="9" spans="1:3" ht="27.6" x14ac:dyDescent="0.3">
      <c r="A9" s="84">
        <v>7</v>
      </c>
      <c r="B9" s="87" t="s">
        <v>262</v>
      </c>
      <c r="C9" s="86"/>
    </row>
    <row r="10" spans="1:3" x14ac:dyDescent="0.3">
      <c r="A10" s="84">
        <v>8</v>
      </c>
      <c r="B10" s="87" t="s">
        <v>229</v>
      </c>
      <c r="C10" s="86"/>
    </row>
    <row r="11" spans="1:3" x14ac:dyDescent="0.3">
      <c r="A11" s="84">
        <v>9</v>
      </c>
      <c r="B11" s="85" t="s">
        <v>273</v>
      </c>
      <c r="C11" s="86"/>
    </row>
    <row r="12" spans="1:3" x14ac:dyDescent="0.3">
      <c r="A12" s="84">
        <v>10</v>
      </c>
      <c r="B12" s="85" t="s">
        <v>6</v>
      </c>
      <c r="C12" s="85"/>
    </row>
    <row r="13" spans="1:3" x14ac:dyDescent="0.3">
      <c r="A13" s="84">
        <v>11</v>
      </c>
      <c r="B13" s="83"/>
    </row>
    <row r="21" spans="1:3" x14ac:dyDescent="0.3">
      <c r="A21" s="82" t="s">
        <v>261</v>
      </c>
    </row>
    <row r="22" spans="1:3" x14ac:dyDescent="0.3">
      <c r="B22" s="82" t="s">
        <v>260</v>
      </c>
      <c r="C22" s="82">
        <v>1</v>
      </c>
    </row>
    <row r="24" spans="1:3" x14ac:dyDescent="0.3">
      <c r="B24" s="82" t="s">
        <v>259</v>
      </c>
      <c r="C24" s="82">
        <v>1</v>
      </c>
    </row>
    <row r="26" spans="1:3" x14ac:dyDescent="0.3">
      <c r="B26" s="82" t="s">
        <v>258</v>
      </c>
      <c r="C26" s="82">
        <v>1</v>
      </c>
    </row>
    <row r="28" spans="1:3" x14ac:dyDescent="0.3">
      <c r="B28" s="82" t="s">
        <v>257</v>
      </c>
      <c r="C28" s="82">
        <v>1</v>
      </c>
    </row>
  </sheetData>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78"/>
  <sheetViews>
    <sheetView topLeftCell="A27" zoomScaleNormal="100" workbookViewId="0">
      <selection activeCell="A2" sqref="A2:G2"/>
    </sheetView>
  </sheetViews>
  <sheetFormatPr baseColWidth="10" defaultColWidth="11.44140625" defaultRowHeight="13.8" x14ac:dyDescent="0.25"/>
  <cols>
    <col min="1" max="1" width="16.44140625" style="76" bestFit="1" customWidth="1"/>
    <col min="2" max="2" width="54.44140625" style="76" bestFit="1" customWidth="1"/>
    <col min="3" max="3" width="13.44140625" style="76" bestFit="1" customWidth="1"/>
    <col min="4" max="16384" width="11.44140625" style="76"/>
  </cols>
  <sheetData>
    <row r="1" spans="1:2" x14ac:dyDescent="0.25">
      <c r="A1" s="76" t="s">
        <v>189</v>
      </c>
    </row>
    <row r="2" spans="1:2" x14ac:dyDescent="0.25">
      <c r="A2" s="80" t="s">
        <v>202</v>
      </c>
      <c r="B2" s="79">
        <v>7</v>
      </c>
    </row>
    <row r="3" spans="1:2" x14ac:dyDescent="0.25">
      <c r="A3" s="76">
        <v>1</v>
      </c>
      <c r="B3" s="126" t="s">
        <v>256</v>
      </c>
    </row>
    <row r="4" spans="1:2" x14ac:dyDescent="0.25">
      <c r="A4" s="76">
        <v>2</v>
      </c>
      <c r="B4" s="126" t="s">
        <v>255</v>
      </c>
    </row>
    <row r="5" spans="1:2" x14ac:dyDescent="0.25">
      <c r="A5" s="76">
        <v>3</v>
      </c>
      <c r="B5" s="76" t="s">
        <v>254</v>
      </c>
    </row>
    <row r="6" spans="1:2" x14ac:dyDescent="0.25">
      <c r="A6" s="76">
        <v>4</v>
      </c>
      <c r="B6" s="76" t="s">
        <v>253</v>
      </c>
    </row>
    <row r="7" spans="1:2" x14ac:dyDescent="0.25">
      <c r="A7" s="76">
        <v>5</v>
      </c>
      <c r="B7" s="126" t="s">
        <v>252</v>
      </c>
    </row>
    <row r="8" spans="1:2" x14ac:dyDescent="0.25">
      <c r="A8" s="76">
        <v>6</v>
      </c>
      <c r="B8" s="76" t="s">
        <v>251</v>
      </c>
    </row>
    <row r="9" spans="1:2" x14ac:dyDescent="0.25">
      <c r="A9" s="76">
        <v>7</v>
      </c>
    </row>
    <row r="12" spans="1:2" x14ac:dyDescent="0.25">
      <c r="A12" s="80" t="s">
        <v>250</v>
      </c>
      <c r="B12" s="79">
        <v>12</v>
      </c>
    </row>
    <row r="13" spans="1:2" x14ac:dyDescent="0.25">
      <c r="A13" s="76">
        <v>1</v>
      </c>
      <c r="B13" s="77" t="s">
        <v>249</v>
      </c>
    </row>
    <row r="14" spans="1:2" x14ac:dyDescent="0.25">
      <c r="A14" s="76">
        <v>2</v>
      </c>
      <c r="B14" s="76" t="s">
        <v>248</v>
      </c>
    </row>
    <row r="15" spans="1:2" x14ac:dyDescent="0.25">
      <c r="A15" s="76">
        <v>3</v>
      </c>
      <c r="B15" s="76" t="s">
        <v>247</v>
      </c>
    </row>
    <row r="16" spans="1:2" x14ac:dyDescent="0.25">
      <c r="A16" s="76">
        <v>4</v>
      </c>
      <c r="B16" s="76" t="s">
        <v>246</v>
      </c>
    </row>
    <row r="17" spans="1:3" x14ac:dyDescent="0.25">
      <c r="A17" s="76">
        <v>5</v>
      </c>
      <c r="B17" s="76" t="s">
        <v>245</v>
      </c>
    </row>
    <row r="18" spans="1:3" x14ac:dyDescent="0.25">
      <c r="A18" s="76">
        <v>6</v>
      </c>
      <c r="B18" s="76" t="s">
        <v>244</v>
      </c>
    </row>
    <row r="19" spans="1:3" x14ac:dyDescent="0.25">
      <c r="A19" s="76">
        <v>7</v>
      </c>
      <c r="B19" s="76" t="s">
        <v>243</v>
      </c>
    </row>
    <row r="20" spans="1:3" x14ac:dyDescent="0.25">
      <c r="A20" s="76">
        <v>8</v>
      </c>
      <c r="B20" s="76" t="s">
        <v>242</v>
      </c>
    </row>
    <row r="21" spans="1:3" x14ac:dyDescent="0.25">
      <c r="A21" s="76">
        <v>9</v>
      </c>
      <c r="B21" s="81" t="s">
        <v>241</v>
      </c>
    </row>
    <row r="22" spans="1:3" x14ac:dyDescent="0.25">
      <c r="A22" s="76">
        <v>10</v>
      </c>
      <c r="B22" s="81" t="s">
        <v>269</v>
      </c>
    </row>
    <row r="23" spans="1:3" x14ac:dyDescent="0.25">
      <c r="A23" s="76">
        <v>11</v>
      </c>
      <c r="B23" s="81" t="s">
        <v>240</v>
      </c>
    </row>
    <row r="24" spans="1:3" x14ac:dyDescent="0.25">
      <c r="A24" s="76">
        <v>12</v>
      </c>
      <c r="B24" s="81"/>
    </row>
    <row r="27" spans="1:3" x14ac:dyDescent="0.25">
      <c r="A27" s="76" t="s">
        <v>239</v>
      </c>
      <c r="B27" s="79">
        <v>6</v>
      </c>
      <c r="C27" s="79">
        <v>6</v>
      </c>
    </row>
    <row r="28" spans="1:3" x14ac:dyDescent="0.25">
      <c r="A28" s="76">
        <v>1</v>
      </c>
      <c r="B28" s="76" t="s">
        <v>238</v>
      </c>
      <c r="C28" s="76" t="s">
        <v>238</v>
      </c>
    </row>
    <row r="29" spans="1:3" ht="16.2" x14ac:dyDescent="0.35">
      <c r="A29" s="76">
        <v>2</v>
      </c>
      <c r="B29" s="76" t="s">
        <v>237</v>
      </c>
      <c r="C29" s="76" t="s">
        <v>237</v>
      </c>
    </row>
    <row r="30" spans="1:3" ht="16.2" x14ac:dyDescent="0.35">
      <c r="A30" s="76">
        <v>3</v>
      </c>
      <c r="B30" s="76" t="s">
        <v>236</v>
      </c>
      <c r="C30" s="76" t="s">
        <v>236</v>
      </c>
    </row>
    <row r="31" spans="1:3" x14ac:dyDescent="0.25">
      <c r="A31" s="76">
        <v>4</v>
      </c>
      <c r="B31" s="76" t="s">
        <v>235</v>
      </c>
      <c r="C31" s="76" t="s">
        <v>235</v>
      </c>
    </row>
    <row r="32" spans="1:3" x14ac:dyDescent="0.25">
      <c r="A32" s="76">
        <v>5</v>
      </c>
      <c r="B32" s="76" t="s">
        <v>234</v>
      </c>
      <c r="C32" s="76" t="s">
        <v>234</v>
      </c>
    </row>
    <row r="33" spans="1:2" x14ac:dyDescent="0.25">
      <c r="A33" s="76">
        <v>6</v>
      </c>
    </row>
    <row r="36" spans="1:2" x14ac:dyDescent="0.25">
      <c r="A36" s="80" t="s">
        <v>198</v>
      </c>
      <c r="B36" s="79">
        <v>4</v>
      </c>
    </row>
    <row r="37" spans="1:2" ht="16.2" x14ac:dyDescent="0.35">
      <c r="A37" s="76">
        <v>1</v>
      </c>
      <c r="B37" s="76" t="s">
        <v>233</v>
      </c>
    </row>
    <row r="38" spans="1:2" x14ac:dyDescent="0.25">
      <c r="A38" s="76">
        <v>2</v>
      </c>
      <c r="B38" s="76" t="s">
        <v>232</v>
      </c>
    </row>
    <row r="39" spans="1:2" x14ac:dyDescent="0.25">
      <c r="A39" s="76">
        <v>3</v>
      </c>
      <c r="B39" s="76" t="s">
        <v>231</v>
      </c>
    </row>
    <row r="40" spans="1:2" x14ac:dyDescent="0.25">
      <c r="A40" s="76">
        <v>4</v>
      </c>
    </row>
    <row r="43" spans="1:2" x14ac:dyDescent="0.25">
      <c r="A43" s="80" t="s">
        <v>230</v>
      </c>
      <c r="B43" s="79">
        <v>12</v>
      </c>
    </row>
    <row r="44" spans="1:2" x14ac:dyDescent="0.25">
      <c r="A44" s="76">
        <v>1</v>
      </c>
      <c r="B44" s="76" t="s">
        <v>229</v>
      </c>
    </row>
    <row r="45" spans="1:2" x14ac:dyDescent="0.25">
      <c r="A45" s="76">
        <v>2</v>
      </c>
      <c r="B45" s="76" t="s">
        <v>228</v>
      </c>
    </row>
    <row r="46" spans="1:2" x14ac:dyDescent="0.25">
      <c r="A46" s="76">
        <v>3</v>
      </c>
      <c r="B46" s="126" t="s">
        <v>227</v>
      </c>
    </row>
    <row r="47" spans="1:2" x14ac:dyDescent="0.25">
      <c r="A47" s="76">
        <v>4</v>
      </c>
      <c r="B47" s="76" t="s">
        <v>226</v>
      </c>
    </row>
    <row r="48" spans="1:2" x14ac:dyDescent="0.25">
      <c r="A48" s="76">
        <v>5</v>
      </c>
      <c r="B48" s="126" t="s">
        <v>225</v>
      </c>
    </row>
    <row r="49" spans="1:3" x14ac:dyDescent="0.25">
      <c r="A49" s="76">
        <v>6</v>
      </c>
      <c r="B49" s="76" t="s">
        <v>224</v>
      </c>
    </row>
    <row r="50" spans="1:3" x14ac:dyDescent="0.25">
      <c r="A50" s="76">
        <v>7</v>
      </c>
      <c r="B50" s="76" t="s">
        <v>223</v>
      </c>
    </row>
    <row r="51" spans="1:3" x14ac:dyDescent="0.25">
      <c r="A51" s="76">
        <v>8</v>
      </c>
      <c r="B51" s="76" t="s">
        <v>222</v>
      </c>
    </row>
    <row r="52" spans="1:3" x14ac:dyDescent="0.25">
      <c r="A52" s="76">
        <v>9</v>
      </c>
      <c r="B52" s="126" t="s">
        <v>221</v>
      </c>
    </row>
    <row r="53" spans="1:3" x14ac:dyDescent="0.25">
      <c r="A53" s="76">
        <v>10</v>
      </c>
      <c r="B53" s="76" t="s">
        <v>220</v>
      </c>
    </row>
    <row r="54" spans="1:3" x14ac:dyDescent="0.25">
      <c r="A54" s="76">
        <v>11</v>
      </c>
      <c r="B54" s="76" t="s">
        <v>6</v>
      </c>
    </row>
    <row r="55" spans="1:3" x14ac:dyDescent="0.25">
      <c r="A55" s="76">
        <v>12</v>
      </c>
    </row>
    <row r="58" spans="1:3" x14ac:dyDescent="0.25">
      <c r="A58" s="76" t="s">
        <v>219</v>
      </c>
      <c r="B58" s="78">
        <v>20</v>
      </c>
      <c r="C58" s="76">
        <f>MAX(A59:A78)-1</f>
        <v>19</v>
      </c>
    </row>
    <row r="59" spans="1:3" x14ac:dyDescent="0.25">
      <c r="A59" s="76">
        <v>1</v>
      </c>
      <c r="B59" s="76" t="s">
        <v>218</v>
      </c>
    </row>
    <row r="60" spans="1:3" x14ac:dyDescent="0.25">
      <c r="A60" s="76">
        <v>2</v>
      </c>
      <c r="B60" s="76" t="s">
        <v>217</v>
      </c>
      <c r="C60" s="76" t="s">
        <v>41</v>
      </c>
    </row>
    <row r="61" spans="1:3" x14ac:dyDescent="0.25">
      <c r="A61" s="76">
        <v>3</v>
      </c>
      <c r="B61" s="76" t="s">
        <v>216</v>
      </c>
    </row>
    <row r="62" spans="1:3" x14ac:dyDescent="0.25">
      <c r="A62" s="76">
        <v>4</v>
      </c>
      <c r="B62" s="126" t="s">
        <v>215</v>
      </c>
    </row>
    <row r="63" spans="1:3" x14ac:dyDescent="0.25">
      <c r="A63" s="76">
        <v>5</v>
      </c>
      <c r="B63" s="126" t="s">
        <v>214</v>
      </c>
    </row>
    <row r="64" spans="1:3" x14ac:dyDescent="0.25">
      <c r="A64" s="76">
        <v>6</v>
      </c>
      <c r="B64" s="76" t="s">
        <v>213</v>
      </c>
    </row>
    <row r="65" spans="1:3" x14ac:dyDescent="0.25">
      <c r="A65" s="76">
        <v>7</v>
      </c>
      <c r="B65" s="76" t="s">
        <v>212</v>
      </c>
      <c r="C65" s="76" t="s">
        <v>41</v>
      </c>
    </row>
    <row r="66" spans="1:3" x14ac:dyDescent="0.25">
      <c r="A66" s="76">
        <v>8</v>
      </c>
      <c r="B66" s="76" t="s">
        <v>211</v>
      </c>
    </row>
    <row r="67" spans="1:3" x14ac:dyDescent="0.25">
      <c r="A67" s="76">
        <v>9</v>
      </c>
      <c r="B67" s="76" t="s">
        <v>210</v>
      </c>
      <c r="C67" s="76" t="s">
        <v>41</v>
      </c>
    </row>
    <row r="68" spans="1:3" x14ac:dyDescent="0.25">
      <c r="A68" s="76">
        <v>10</v>
      </c>
      <c r="B68" s="76" t="s">
        <v>209</v>
      </c>
    </row>
    <row r="69" spans="1:3" x14ac:dyDescent="0.25">
      <c r="A69" s="76">
        <v>11</v>
      </c>
      <c r="B69" s="76" t="s">
        <v>208</v>
      </c>
    </row>
    <row r="70" spans="1:3" x14ac:dyDescent="0.25">
      <c r="A70" s="76">
        <v>12</v>
      </c>
      <c r="B70" s="76" t="s">
        <v>207</v>
      </c>
    </row>
    <row r="71" spans="1:3" x14ac:dyDescent="0.25">
      <c r="A71" s="76">
        <v>13</v>
      </c>
      <c r="B71" s="126" t="s">
        <v>206</v>
      </c>
    </row>
    <row r="72" spans="1:3" x14ac:dyDescent="0.25">
      <c r="A72" s="76">
        <v>14</v>
      </c>
      <c r="B72" s="77" t="s">
        <v>205</v>
      </c>
      <c r="C72" s="77" t="s">
        <v>41</v>
      </c>
    </row>
    <row r="73" spans="1:3" x14ac:dyDescent="0.25">
      <c r="A73" s="76">
        <v>15</v>
      </c>
      <c r="B73" s="77" t="s">
        <v>312</v>
      </c>
    </row>
    <row r="74" spans="1:3" x14ac:dyDescent="0.25">
      <c r="A74" s="76">
        <v>16</v>
      </c>
      <c r="B74" s="77" t="s">
        <v>313</v>
      </c>
      <c r="C74" s="77" t="s">
        <v>41</v>
      </c>
    </row>
    <row r="75" spans="1:3" x14ac:dyDescent="0.25">
      <c r="A75" s="76">
        <v>17</v>
      </c>
      <c r="B75" s="77" t="s">
        <v>204</v>
      </c>
      <c r="C75" s="77"/>
    </row>
    <row r="76" spans="1:3" x14ac:dyDescent="0.25">
      <c r="A76" s="76">
        <v>18</v>
      </c>
      <c r="B76" s="77" t="s">
        <v>203</v>
      </c>
      <c r="C76" s="77" t="s">
        <v>41</v>
      </c>
    </row>
    <row r="77" spans="1:3" x14ac:dyDescent="0.25">
      <c r="A77" s="76">
        <v>19</v>
      </c>
      <c r="B77" s="76" t="s">
        <v>6</v>
      </c>
    </row>
    <row r="78" spans="1:3" x14ac:dyDescent="0.25">
      <c r="A78" s="76">
        <v>20</v>
      </c>
    </row>
  </sheetData>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7"/>
  <dimension ref="A1:C34"/>
  <sheetViews>
    <sheetView workbookViewId="0">
      <selection activeCell="A2" sqref="A2:G2"/>
    </sheetView>
  </sheetViews>
  <sheetFormatPr baseColWidth="10" defaultColWidth="11.44140625" defaultRowHeight="13.2" x14ac:dyDescent="0.25"/>
  <cols>
    <col min="1" max="1" width="13.109375" style="39" customWidth="1"/>
    <col min="2" max="2" width="55.109375" style="39" customWidth="1"/>
    <col min="3" max="16384" width="11.44140625" style="39"/>
  </cols>
  <sheetData>
    <row r="1" spans="1:3" ht="13.8" thickBot="1" x14ac:dyDescent="0.3">
      <c r="A1" s="44" t="s">
        <v>96</v>
      </c>
      <c r="B1" s="45">
        <v>32</v>
      </c>
      <c r="C1" s="44">
        <f>MAX($A$5:$A$34)-1</f>
        <v>31</v>
      </c>
    </row>
    <row r="2" spans="1:3" ht="13.8" thickTop="1" x14ac:dyDescent="0.25">
      <c r="A2" s="46" t="s">
        <v>37</v>
      </c>
      <c r="B2" s="46" t="s">
        <v>38</v>
      </c>
      <c r="C2" s="44" t="s">
        <v>40</v>
      </c>
    </row>
    <row r="3" spans="1:3" x14ac:dyDescent="0.25">
      <c r="A3" s="43">
        <v>1</v>
      </c>
      <c r="B3" s="127" t="s">
        <v>358</v>
      </c>
      <c r="C3" s="42"/>
    </row>
    <row r="4" spans="1:3" x14ac:dyDescent="0.25">
      <c r="A4" s="43">
        <v>2</v>
      </c>
      <c r="B4" s="43" t="s">
        <v>97</v>
      </c>
      <c r="C4" s="44" t="s">
        <v>41</v>
      </c>
    </row>
    <row r="5" spans="1:3" x14ac:dyDescent="0.25">
      <c r="A5" s="43">
        <v>3</v>
      </c>
      <c r="B5" s="43" t="s">
        <v>115</v>
      </c>
      <c r="C5" s="44"/>
    </row>
    <row r="6" spans="1:3" x14ac:dyDescent="0.25">
      <c r="A6" s="43">
        <v>4</v>
      </c>
      <c r="B6" s="43" t="s">
        <v>116</v>
      </c>
      <c r="C6" s="44" t="s">
        <v>41</v>
      </c>
    </row>
    <row r="7" spans="1:3" x14ac:dyDescent="0.25">
      <c r="A7" s="43">
        <v>5</v>
      </c>
      <c r="B7" s="43" t="s">
        <v>113</v>
      </c>
      <c r="C7" s="44"/>
    </row>
    <row r="8" spans="1:3" x14ac:dyDescent="0.25">
      <c r="A8" s="43">
        <v>6</v>
      </c>
      <c r="B8" s="43" t="s">
        <v>114</v>
      </c>
      <c r="C8" s="44" t="s">
        <v>41</v>
      </c>
    </row>
    <row r="9" spans="1:3" x14ac:dyDescent="0.25">
      <c r="A9" s="43">
        <v>7</v>
      </c>
      <c r="B9" s="43" t="s">
        <v>359</v>
      </c>
      <c r="C9" s="25"/>
    </row>
    <row r="10" spans="1:3" x14ac:dyDescent="0.25">
      <c r="A10" s="43">
        <v>8</v>
      </c>
      <c r="B10" s="43" t="s">
        <v>360</v>
      </c>
      <c r="C10" s="25"/>
    </row>
    <row r="11" spans="1:3" x14ac:dyDescent="0.25">
      <c r="A11" s="43">
        <v>9</v>
      </c>
      <c r="B11" s="43" t="s">
        <v>181</v>
      </c>
      <c r="C11" s="25"/>
    </row>
    <row r="12" spans="1:3" x14ac:dyDescent="0.25">
      <c r="A12" s="43">
        <v>10</v>
      </c>
      <c r="B12" s="43" t="s">
        <v>182</v>
      </c>
      <c r="C12" s="25" t="s">
        <v>41</v>
      </c>
    </row>
    <row r="13" spans="1:3" x14ac:dyDescent="0.25">
      <c r="A13" s="43">
        <v>11</v>
      </c>
      <c r="B13" s="43" t="s">
        <v>183</v>
      </c>
      <c r="C13" s="25"/>
    </row>
    <row r="14" spans="1:3" x14ac:dyDescent="0.25">
      <c r="A14" s="43">
        <v>12</v>
      </c>
      <c r="B14" s="43" t="s">
        <v>361</v>
      </c>
      <c r="C14" s="25"/>
    </row>
    <row r="15" spans="1:3" x14ac:dyDescent="0.25">
      <c r="A15" s="43">
        <v>13</v>
      </c>
      <c r="B15" s="43" t="s">
        <v>362</v>
      </c>
      <c r="C15" s="25"/>
    </row>
    <row r="16" spans="1:3" x14ac:dyDescent="0.25">
      <c r="A16" s="43">
        <v>14</v>
      </c>
      <c r="B16" s="43" t="s">
        <v>363</v>
      </c>
      <c r="C16" s="25"/>
    </row>
    <row r="17" spans="1:3" x14ac:dyDescent="0.25">
      <c r="A17" s="43">
        <v>15</v>
      </c>
      <c r="B17" s="43" t="s">
        <v>364</v>
      </c>
      <c r="C17" s="25"/>
    </row>
    <row r="18" spans="1:3" x14ac:dyDescent="0.25">
      <c r="A18" s="43">
        <v>16</v>
      </c>
      <c r="B18" s="43" t="s">
        <v>184</v>
      </c>
      <c r="C18" s="25"/>
    </row>
    <row r="19" spans="1:3" x14ac:dyDescent="0.25">
      <c r="A19" s="43">
        <v>17</v>
      </c>
      <c r="B19" s="43" t="s">
        <v>365</v>
      </c>
      <c r="C19" s="25"/>
    </row>
    <row r="20" spans="1:3" ht="26.4" x14ac:dyDescent="0.25">
      <c r="A20" s="43">
        <v>18</v>
      </c>
      <c r="B20" s="43" t="s">
        <v>366</v>
      </c>
      <c r="C20" s="25"/>
    </row>
    <row r="21" spans="1:3" x14ac:dyDescent="0.25">
      <c r="A21" s="43">
        <v>19</v>
      </c>
      <c r="B21" s="43" t="s">
        <v>367</v>
      </c>
      <c r="C21" s="25"/>
    </row>
    <row r="22" spans="1:3" x14ac:dyDescent="0.25">
      <c r="A22" s="43">
        <v>20</v>
      </c>
      <c r="B22" s="43" t="s">
        <v>368</v>
      </c>
      <c r="C22" s="25"/>
    </row>
    <row r="23" spans="1:3" x14ac:dyDescent="0.25">
      <c r="A23" s="43">
        <v>21</v>
      </c>
      <c r="B23" s="43" t="s">
        <v>369</v>
      </c>
      <c r="C23" s="25"/>
    </row>
    <row r="24" spans="1:3" x14ac:dyDescent="0.25">
      <c r="A24" s="43">
        <v>22</v>
      </c>
      <c r="B24" s="43" t="s">
        <v>370</v>
      </c>
      <c r="C24" s="25"/>
    </row>
    <row r="25" spans="1:3" x14ac:dyDescent="0.25">
      <c r="A25" s="43">
        <v>23</v>
      </c>
      <c r="B25" s="43" t="s">
        <v>371</v>
      </c>
      <c r="C25" s="25"/>
    </row>
    <row r="26" spans="1:3" x14ac:dyDescent="0.25">
      <c r="A26" s="43">
        <v>24</v>
      </c>
      <c r="B26" s="43" t="s">
        <v>372</v>
      </c>
      <c r="C26" s="25"/>
    </row>
    <row r="27" spans="1:3" x14ac:dyDescent="0.25">
      <c r="A27" s="43">
        <v>25</v>
      </c>
      <c r="B27" s="43" t="s">
        <v>373</v>
      </c>
      <c r="C27" s="25"/>
    </row>
    <row r="28" spans="1:3" x14ac:dyDescent="0.25">
      <c r="A28" s="43">
        <v>26</v>
      </c>
      <c r="B28" s="43" t="s">
        <v>374</v>
      </c>
      <c r="C28" s="25"/>
    </row>
    <row r="29" spans="1:3" x14ac:dyDescent="0.25">
      <c r="A29" s="43">
        <v>27</v>
      </c>
      <c r="B29" s="43" t="s">
        <v>375</v>
      </c>
      <c r="C29" s="25"/>
    </row>
    <row r="30" spans="1:3" x14ac:dyDescent="0.25">
      <c r="A30" s="43">
        <v>28</v>
      </c>
      <c r="B30" s="43" t="s">
        <v>376</v>
      </c>
      <c r="C30" s="25"/>
    </row>
    <row r="31" spans="1:3" x14ac:dyDescent="0.25">
      <c r="A31" s="43">
        <v>29</v>
      </c>
      <c r="B31" s="43" t="s">
        <v>377</v>
      </c>
      <c r="C31" s="25"/>
    </row>
    <row r="32" spans="1:3" x14ac:dyDescent="0.25">
      <c r="A32" s="43">
        <v>30</v>
      </c>
      <c r="B32" s="43" t="s">
        <v>378</v>
      </c>
      <c r="C32" s="25"/>
    </row>
    <row r="33" spans="1:3" x14ac:dyDescent="0.25">
      <c r="A33" s="43">
        <v>31</v>
      </c>
      <c r="B33" s="43" t="s">
        <v>6</v>
      </c>
      <c r="C33" s="44"/>
    </row>
    <row r="34" spans="1:3" ht="13.8" x14ac:dyDescent="0.25">
      <c r="A34" s="49">
        <v>32</v>
      </c>
      <c r="B34" s="50"/>
      <c r="C34" s="5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9"/>
  <dimension ref="A1:C7"/>
  <sheetViews>
    <sheetView workbookViewId="0">
      <selection activeCell="A2" sqref="A2:G2"/>
    </sheetView>
  </sheetViews>
  <sheetFormatPr baseColWidth="10" defaultColWidth="11.44140625" defaultRowHeight="13.2" x14ac:dyDescent="0.25"/>
  <cols>
    <col min="1" max="1" width="13.109375" style="39" customWidth="1"/>
    <col min="2" max="2" width="55.109375" style="39" customWidth="1"/>
    <col min="3" max="16384" width="11.44140625" style="39"/>
  </cols>
  <sheetData>
    <row r="1" spans="1:3" ht="13.8" thickBot="1" x14ac:dyDescent="0.3">
      <c r="A1" s="44" t="s">
        <v>118</v>
      </c>
      <c r="B1" s="45">
        <v>5</v>
      </c>
      <c r="C1" s="44">
        <f>MAX($A$3:$A$7)-1</f>
        <v>4</v>
      </c>
    </row>
    <row r="2" spans="1:3" ht="13.8" thickTop="1" x14ac:dyDescent="0.25">
      <c r="A2" s="46" t="s">
        <v>37</v>
      </c>
      <c r="B2" s="46" t="s">
        <v>38</v>
      </c>
      <c r="C2" s="44" t="s">
        <v>39</v>
      </c>
    </row>
    <row r="3" spans="1:3" ht="13.8" x14ac:dyDescent="0.25">
      <c r="A3" s="43">
        <v>1</v>
      </c>
      <c r="B3" s="54" t="s">
        <v>119</v>
      </c>
      <c r="C3" s="42"/>
    </row>
    <row r="4" spans="1:3" ht="13.8" x14ac:dyDescent="0.25">
      <c r="A4" s="43">
        <v>2</v>
      </c>
      <c r="B4" s="54" t="s">
        <v>120</v>
      </c>
      <c r="C4" s="44" t="s">
        <v>41</v>
      </c>
    </row>
    <row r="5" spans="1:3" x14ac:dyDescent="0.25">
      <c r="A5" s="43">
        <v>3</v>
      </c>
      <c r="B5" s="44" t="s">
        <v>185</v>
      </c>
      <c r="C5" s="44"/>
    </row>
    <row r="6" spans="1:3" ht="13.8" x14ac:dyDescent="0.25">
      <c r="A6" s="43">
        <v>4</v>
      </c>
      <c r="B6" s="50" t="s">
        <v>117</v>
      </c>
      <c r="C6" s="25"/>
    </row>
    <row r="7" spans="1:3" x14ac:dyDescent="0.25">
      <c r="A7" s="43">
        <v>5</v>
      </c>
      <c r="B7" s="43"/>
      <c r="C7" s="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Normal="100" workbookViewId="0"/>
  </sheetViews>
  <sheetFormatPr baseColWidth="10" defaultColWidth="11.44140625" defaultRowHeight="13.8" x14ac:dyDescent="0.25"/>
  <cols>
    <col min="1" max="16384" width="11.44140625" style="66"/>
  </cols>
  <sheetData/>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0"/>
  <dimension ref="A1:D11"/>
  <sheetViews>
    <sheetView workbookViewId="0">
      <selection activeCell="A2" sqref="A2:G2"/>
    </sheetView>
  </sheetViews>
  <sheetFormatPr baseColWidth="10" defaultColWidth="11.44140625" defaultRowHeight="13.2" x14ac:dyDescent="0.25"/>
  <cols>
    <col min="1" max="1" width="13.109375" style="39" customWidth="1"/>
    <col min="2" max="2" width="55.109375" style="39" customWidth="1"/>
    <col min="3" max="16384" width="11.44140625" style="39"/>
  </cols>
  <sheetData>
    <row r="1" spans="1:4" ht="13.8" thickBot="1" x14ac:dyDescent="0.3">
      <c r="A1" s="44" t="s">
        <v>121</v>
      </c>
      <c r="B1" s="45">
        <v>9</v>
      </c>
      <c r="C1" s="44">
        <f>MAX($A$3:$A$11)-1</f>
        <v>8</v>
      </c>
    </row>
    <row r="2" spans="1:4" ht="13.8" thickTop="1" x14ac:dyDescent="0.25">
      <c r="A2" s="46" t="s">
        <v>37</v>
      </c>
      <c r="B2" s="46" t="s">
        <v>38</v>
      </c>
      <c r="C2" s="44" t="s">
        <v>39</v>
      </c>
    </row>
    <row r="3" spans="1:4" ht="15.6" x14ac:dyDescent="0.3">
      <c r="A3" s="49">
        <v>1</v>
      </c>
      <c r="B3" s="50" t="s">
        <v>122</v>
      </c>
      <c r="C3" s="51"/>
    </row>
    <row r="4" spans="1:4" ht="15.6" x14ac:dyDescent="0.3">
      <c r="A4" s="49">
        <v>2</v>
      </c>
      <c r="B4" s="50" t="s">
        <v>123</v>
      </c>
      <c r="C4" s="51" t="s">
        <v>41</v>
      </c>
      <c r="D4" s="22"/>
    </row>
    <row r="5" spans="1:4" ht="15.6" x14ac:dyDescent="0.3">
      <c r="A5" s="49">
        <v>3</v>
      </c>
      <c r="B5" s="50" t="s">
        <v>177</v>
      </c>
      <c r="C5" s="51"/>
      <c r="D5" s="22"/>
    </row>
    <row r="6" spans="1:4" ht="15.6" x14ac:dyDescent="0.3">
      <c r="A6" s="49">
        <v>4</v>
      </c>
      <c r="B6" s="50" t="s">
        <v>164</v>
      </c>
      <c r="C6" s="51"/>
      <c r="D6" s="22"/>
    </row>
    <row r="7" spans="1:4" ht="15.6" x14ac:dyDescent="0.3">
      <c r="A7" s="49">
        <v>5</v>
      </c>
      <c r="B7" s="50" t="s">
        <v>169</v>
      </c>
      <c r="C7" s="51"/>
      <c r="D7" s="22"/>
    </row>
    <row r="8" spans="1:4" ht="15.6" x14ac:dyDescent="0.3">
      <c r="A8" s="49">
        <v>6</v>
      </c>
      <c r="B8" s="128" t="s">
        <v>379</v>
      </c>
      <c r="C8" s="51"/>
      <c r="D8" s="22"/>
    </row>
    <row r="9" spans="1:4" ht="15.6" x14ac:dyDescent="0.3">
      <c r="A9" s="49">
        <v>7</v>
      </c>
      <c r="B9" s="128" t="s">
        <v>380</v>
      </c>
      <c r="C9" s="51" t="s">
        <v>41</v>
      </c>
      <c r="D9" s="22"/>
    </row>
    <row r="10" spans="1:4" ht="15.6" x14ac:dyDescent="0.3">
      <c r="A10" s="49">
        <v>8</v>
      </c>
      <c r="B10" s="50" t="s">
        <v>117</v>
      </c>
      <c r="C10" s="52"/>
      <c r="D10" s="22"/>
    </row>
    <row r="11" spans="1:4" ht="13.8" x14ac:dyDescent="0.25">
      <c r="A11" s="49">
        <v>9</v>
      </c>
      <c r="B11" s="44"/>
      <c r="C11" s="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1"/>
  <dimension ref="A1:C19"/>
  <sheetViews>
    <sheetView workbookViewId="0">
      <selection activeCell="A2" sqref="A2:G2"/>
    </sheetView>
  </sheetViews>
  <sheetFormatPr baseColWidth="10" defaultColWidth="11.44140625" defaultRowHeight="13.2" x14ac:dyDescent="0.25"/>
  <cols>
    <col min="1" max="1" width="13.109375" style="39" customWidth="1"/>
    <col min="2" max="2" width="56.6640625" style="39" customWidth="1"/>
    <col min="3" max="16384" width="11.44140625" style="39"/>
  </cols>
  <sheetData>
    <row r="1" spans="1:3" ht="13.8" thickBot="1" x14ac:dyDescent="0.3">
      <c r="A1" s="44" t="s">
        <v>106</v>
      </c>
      <c r="B1" s="45">
        <v>17</v>
      </c>
      <c r="C1" s="44">
        <f>MAX($A$3:$A$19)-1</f>
        <v>16</v>
      </c>
    </row>
    <row r="2" spans="1:3" ht="13.8" thickTop="1" x14ac:dyDescent="0.25">
      <c r="A2" s="46" t="s">
        <v>37</v>
      </c>
      <c r="B2" s="46" t="s">
        <v>38</v>
      </c>
      <c r="C2" s="44" t="s">
        <v>39</v>
      </c>
    </row>
    <row r="3" spans="1:3" ht="15.6" x14ac:dyDescent="0.3">
      <c r="A3" s="49">
        <v>1</v>
      </c>
      <c r="B3" s="50" t="s">
        <v>124</v>
      </c>
      <c r="C3" s="51"/>
    </row>
    <row r="4" spans="1:3" ht="15.6" x14ac:dyDescent="0.3">
      <c r="A4" s="49">
        <v>2</v>
      </c>
      <c r="B4" s="50" t="s">
        <v>125</v>
      </c>
      <c r="C4" s="51" t="s">
        <v>41</v>
      </c>
    </row>
    <row r="5" spans="1:3" ht="15.6" x14ac:dyDescent="0.3">
      <c r="A5" s="49">
        <v>3</v>
      </c>
      <c r="B5" s="50" t="s">
        <v>126</v>
      </c>
      <c r="C5" s="51"/>
    </row>
    <row r="6" spans="1:3" ht="15.6" x14ac:dyDescent="0.3">
      <c r="A6" s="49">
        <v>4</v>
      </c>
      <c r="B6" s="50" t="s">
        <v>127</v>
      </c>
      <c r="C6" s="51"/>
    </row>
    <row r="7" spans="1:3" ht="15.6" x14ac:dyDescent="0.3">
      <c r="A7" s="49">
        <v>5</v>
      </c>
      <c r="B7" s="43" t="s">
        <v>139</v>
      </c>
      <c r="C7" s="51"/>
    </row>
    <row r="8" spans="1:3" ht="15.6" x14ac:dyDescent="0.3">
      <c r="A8" s="49">
        <v>6</v>
      </c>
      <c r="B8" s="43" t="s">
        <v>140</v>
      </c>
      <c r="C8" s="51"/>
    </row>
    <row r="9" spans="1:3" ht="15.6" x14ac:dyDescent="0.3">
      <c r="A9" s="49">
        <v>7</v>
      </c>
      <c r="B9" s="43" t="s">
        <v>141</v>
      </c>
      <c r="C9" s="51"/>
    </row>
    <row r="10" spans="1:3" ht="15.6" x14ac:dyDescent="0.3">
      <c r="A10" s="49">
        <v>8</v>
      </c>
      <c r="B10" s="43" t="s">
        <v>142</v>
      </c>
      <c r="C10" s="51"/>
    </row>
    <row r="11" spans="1:3" ht="15.6" x14ac:dyDescent="0.3">
      <c r="A11" s="49">
        <v>9</v>
      </c>
      <c r="B11" s="43" t="s">
        <v>162</v>
      </c>
      <c r="C11" s="51"/>
    </row>
    <row r="12" spans="1:3" ht="15.6" x14ac:dyDescent="0.3">
      <c r="A12" s="49">
        <v>10</v>
      </c>
      <c r="B12" s="43" t="s">
        <v>163</v>
      </c>
      <c r="C12" s="51"/>
    </row>
    <row r="13" spans="1:3" ht="15.6" x14ac:dyDescent="0.3">
      <c r="A13" s="49">
        <v>11</v>
      </c>
      <c r="B13" s="43" t="s">
        <v>176</v>
      </c>
      <c r="C13" s="51"/>
    </row>
    <row r="14" spans="1:3" ht="15.6" x14ac:dyDescent="0.3">
      <c r="A14" s="49">
        <v>12</v>
      </c>
      <c r="B14" s="43" t="s">
        <v>180</v>
      </c>
      <c r="C14" s="51"/>
    </row>
    <row r="15" spans="1:3" ht="15.6" x14ac:dyDescent="0.3">
      <c r="A15" s="49">
        <v>13</v>
      </c>
      <c r="B15" s="43" t="s">
        <v>179</v>
      </c>
      <c r="C15" s="51"/>
    </row>
    <row r="16" spans="1:3" ht="15.6" x14ac:dyDescent="0.3">
      <c r="A16" s="49">
        <v>14</v>
      </c>
      <c r="B16" s="43" t="s">
        <v>272</v>
      </c>
      <c r="C16" s="51"/>
    </row>
    <row r="17" spans="1:3" ht="15.6" x14ac:dyDescent="0.3">
      <c r="A17" s="49">
        <v>15</v>
      </c>
      <c r="B17" s="43" t="s">
        <v>282</v>
      </c>
      <c r="C17" s="51"/>
    </row>
    <row r="18" spans="1:3" ht="15.6" x14ac:dyDescent="0.3">
      <c r="A18" s="49">
        <v>16</v>
      </c>
      <c r="B18" s="50" t="s">
        <v>117</v>
      </c>
      <c r="C18" s="52"/>
    </row>
    <row r="19" spans="1:3" ht="13.8" x14ac:dyDescent="0.25">
      <c r="A19" s="49">
        <v>17</v>
      </c>
      <c r="B19" s="44"/>
      <c r="C19" s="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12"/>
  <dimension ref="A1:E17"/>
  <sheetViews>
    <sheetView workbookViewId="0">
      <selection activeCell="A2" sqref="A2:G2"/>
    </sheetView>
  </sheetViews>
  <sheetFormatPr baseColWidth="10" defaultColWidth="11.44140625" defaultRowHeight="13.2" x14ac:dyDescent="0.25"/>
  <cols>
    <col min="1" max="1" width="13.109375" style="39" customWidth="1"/>
    <col min="2" max="2" width="62" style="39" customWidth="1"/>
    <col min="3" max="16384" width="11.44140625" style="39"/>
  </cols>
  <sheetData>
    <row r="1" spans="1:5" ht="13.8" thickBot="1" x14ac:dyDescent="0.3">
      <c r="A1" s="44" t="s">
        <v>112</v>
      </c>
      <c r="B1" s="45">
        <v>14</v>
      </c>
      <c r="C1" s="44">
        <f>MAX($A$3:$A$36)-1</f>
        <v>14</v>
      </c>
      <c r="D1" s="39" t="s">
        <v>354</v>
      </c>
      <c r="E1" s="39" t="s">
        <v>355</v>
      </c>
    </row>
    <row r="2" spans="1:5" ht="13.8" thickTop="1" x14ac:dyDescent="0.25">
      <c r="A2" s="56" t="s">
        <v>37</v>
      </c>
      <c r="B2" s="56" t="s">
        <v>38</v>
      </c>
      <c r="C2" s="44" t="s">
        <v>39</v>
      </c>
      <c r="D2" s="39">
        <v>15</v>
      </c>
      <c r="E2" s="39">
        <v>15</v>
      </c>
    </row>
    <row r="3" spans="1:5" ht="15.6" x14ac:dyDescent="0.25">
      <c r="A3" s="57">
        <v>1</v>
      </c>
      <c r="B3" s="54" t="s">
        <v>128</v>
      </c>
      <c r="C3" s="49"/>
    </row>
    <row r="4" spans="1:5" ht="15.6" x14ac:dyDescent="0.3">
      <c r="A4" s="57">
        <v>2</v>
      </c>
      <c r="B4" s="54" t="s">
        <v>129</v>
      </c>
      <c r="C4" s="51" t="s">
        <v>41</v>
      </c>
    </row>
    <row r="5" spans="1:5" ht="15.6" x14ac:dyDescent="0.3">
      <c r="A5" s="57">
        <v>3</v>
      </c>
      <c r="B5" s="54" t="s">
        <v>130</v>
      </c>
      <c r="C5" s="51"/>
    </row>
    <row r="6" spans="1:5" ht="15.6" x14ac:dyDescent="0.3">
      <c r="A6" s="57">
        <v>4</v>
      </c>
      <c r="B6" s="54" t="s">
        <v>131</v>
      </c>
      <c r="C6" s="51" t="s">
        <v>41</v>
      </c>
    </row>
    <row r="7" spans="1:5" ht="15.6" x14ac:dyDescent="0.3">
      <c r="A7" s="57">
        <v>5</v>
      </c>
      <c r="B7" s="54" t="s">
        <v>136</v>
      </c>
      <c r="C7" s="51"/>
    </row>
    <row r="8" spans="1:5" ht="15.6" x14ac:dyDescent="0.3">
      <c r="A8" s="57">
        <v>6</v>
      </c>
      <c r="B8" s="54" t="s">
        <v>137</v>
      </c>
      <c r="C8" s="51" t="s">
        <v>41</v>
      </c>
    </row>
    <row r="9" spans="1:5" ht="15.6" x14ac:dyDescent="0.3">
      <c r="A9" s="57">
        <v>7</v>
      </c>
      <c r="B9" s="60" t="s">
        <v>132</v>
      </c>
      <c r="C9" s="51"/>
    </row>
    <row r="10" spans="1:5" ht="15.6" x14ac:dyDescent="0.3">
      <c r="A10" s="57">
        <v>8</v>
      </c>
      <c r="B10" s="60" t="s">
        <v>133</v>
      </c>
      <c r="C10" s="51"/>
    </row>
    <row r="11" spans="1:5" ht="15.6" x14ac:dyDescent="0.3">
      <c r="A11" s="57">
        <v>9</v>
      </c>
      <c r="B11" s="60" t="s">
        <v>134</v>
      </c>
      <c r="C11" s="51"/>
    </row>
    <row r="12" spans="1:5" ht="15.6" x14ac:dyDescent="0.3">
      <c r="A12" s="57">
        <v>10</v>
      </c>
      <c r="B12" s="60" t="s">
        <v>135</v>
      </c>
      <c r="C12" s="51"/>
    </row>
    <row r="13" spans="1:5" ht="15.6" x14ac:dyDescent="0.3">
      <c r="A13" s="57">
        <v>11</v>
      </c>
      <c r="B13" s="54" t="s">
        <v>138</v>
      </c>
      <c r="C13" s="51"/>
    </row>
    <row r="14" spans="1:5" ht="15.6" x14ac:dyDescent="0.3">
      <c r="A14" s="57">
        <v>12</v>
      </c>
      <c r="B14" s="54" t="s">
        <v>143</v>
      </c>
      <c r="C14" s="51"/>
    </row>
    <row r="15" spans="1:5" ht="15.6" x14ac:dyDescent="0.3">
      <c r="A15" s="57">
        <v>13</v>
      </c>
      <c r="B15" s="54" t="s">
        <v>353</v>
      </c>
      <c r="C15" s="51"/>
    </row>
    <row r="16" spans="1:5" ht="15.6" x14ac:dyDescent="0.3">
      <c r="A16" s="57">
        <v>14</v>
      </c>
      <c r="B16" s="54" t="s">
        <v>6</v>
      </c>
      <c r="C16" s="51"/>
    </row>
    <row r="17" spans="1:3" ht="15.6" x14ac:dyDescent="0.3">
      <c r="A17" s="57">
        <v>15</v>
      </c>
      <c r="B17" s="54"/>
      <c r="C17" s="51"/>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15"/>
  <dimension ref="A1:C12"/>
  <sheetViews>
    <sheetView workbookViewId="0">
      <selection activeCell="A2" sqref="A2:G2"/>
    </sheetView>
  </sheetViews>
  <sheetFormatPr baseColWidth="10" defaultColWidth="11.44140625" defaultRowHeight="13.2" x14ac:dyDescent="0.25"/>
  <cols>
    <col min="1" max="1" width="13.109375" style="39" customWidth="1"/>
    <col min="2" max="2" width="55.109375" style="39" customWidth="1"/>
    <col min="3" max="3" width="17.6640625" style="39" customWidth="1"/>
    <col min="4" max="16384" width="11.44140625" style="39"/>
  </cols>
  <sheetData>
    <row r="1" spans="1:3" ht="13.8" thickBot="1" x14ac:dyDescent="0.3">
      <c r="A1" s="55" t="s">
        <v>157</v>
      </c>
      <c r="B1" s="61">
        <v>10</v>
      </c>
      <c r="C1" s="55">
        <f>MAX($A$3:$A$12)-1</f>
        <v>9</v>
      </c>
    </row>
    <row r="2" spans="1:3" ht="13.8" thickTop="1" x14ac:dyDescent="0.25">
      <c r="A2" s="56" t="s">
        <v>37</v>
      </c>
      <c r="B2" s="56" t="s">
        <v>38</v>
      </c>
      <c r="C2" s="55" t="s">
        <v>39</v>
      </c>
    </row>
    <row r="3" spans="1:3" ht="15.6" x14ac:dyDescent="0.25">
      <c r="A3" s="57">
        <v>1</v>
      </c>
      <c r="B3" s="49" t="s">
        <v>158</v>
      </c>
      <c r="C3" s="50"/>
    </row>
    <row r="4" spans="1:3" ht="15.6" x14ac:dyDescent="0.25">
      <c r="A4" s="57">
        <v>2</v>
      </c>
      <c r="B4" s="49" t="s">
        <v>159</v>
      </c>
      <c r="C4" s="50" t="s">
        <v>41</v>
      </c>
    </row>
    <row r="5" spans="1:3" ht="15.6" x14ac:dyDescent="0.25">
      <c r="A5" s="57">
        <v>3</v>
      </c>
      <c r="B5" s="92" t="s">
        <v>136</v>
      </c>
      <c r="C5" s="50"/>
    </row>
    <row r="6" spans="1:3" ht="15.6" x14ac:dyDescent="0.25">
      <c r="A6" s="57">
        <v>4</v>
      </c>
      <c r="B6" s="49" t="s">
        <v>137</v>
      </c>
      <c r="C6" s="50" t="s">
        <v>41</v>
      </c>
    </row>
    <row r="7" spans="1:3" ht="15.6" x14ac:dyDescent="0.25">
      <c r="A7" s="57">
        <v>5</v>
      </c>
      <c r="B7" s="58" t="s">
        <v>175</v>
      </c>
      <c r="C7" s="50"/>
    </row>
    <row r="8" spans="1:3" ht="15.6" x14ac:dyDescent="0.25">
      <c r="A8" s="57">
        <v>6</v>
      </c>
      <c r="B8" s="58" t="s">
        <v>178</v>
      </c>
      <c r="C8" s="50"/>
    </row>
    <row r="9" spans="1:3" ht="15.6" x14ac:dyDescent="0.25">
      <c r="A9" s="57">
        <v>7</v>
      </c>
      <c r="B9" s="124" t="s">
        <v>349</v>
      </c>
      <c r="C9" s="50"/>
    </row>
    <row r="10" spans="1:3" ht="15.6" x14ac:dyDescent="0.25">
      <c r="A10" s="57">
        <v>8</v>
      </c>
      <c r="B10" s="58" t="s">
        <v>350</v>
      </c>
      <c r="C10" s="50"/>
    </row>
    <row r="11" spans="1:3" ht="15.6" x14ac:dyDescent="0.3">
      <c r="A11" s="57">
        <v>9</v>
      </c>
      <c r="B11" s="54" t="s">
        <v>6</v>
      </c>
      <c r="C11" s="59"/>
    </row>
    <row r="12" spans="1:3" ht="15.6" x14ac:dyDescent="0.3">
      <c r="A12" s="57">
        <v>10</v>
      </c>
      <c r="B12" s="54"/>
      <c r="C12" s="5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16"/>
  <dimension ref="A1:D17"/>
  <sheetViews>
    <sheetView workbookViewId="0">
      <selection activeCell="A2" sqref="A2:G2"/>
    </sheetView>
  </sheetViews>
  <sheetFormatPr baseColWidth="10" defaultColWidth="11.44140625" defaultRowHeight="13.2" x14ac:dyDescent="0.25"/>
  <cols>
    <col min="1" max="1" width="13.109375" style="39" customWidth="1"/>
    <col min="2" max="2" width="55.109375" style="39" customWidth="1"/>
    <col min="3" max="16384" width="11.44140625" style="39"/>
  </cols>
  <sheetData>
    <row r="1" spans="1:4" ht="13.8" thickBot="1" x14ac:dyDescent="0.3">
      <c r="A1" s="55" t="s">
        <v>170</v>
      </c>
      <c r="B1" s="61">
        <v>15</v>
      </c>
      <c r="C1" s="55">
        <f>MAX($A$3:$A$17)-1</f>
        <v>14</v>
      </c>
    </row>
    <row r="2" spans="1:4" ht="13.8" thickTop="1" x14ac:dyDescent="0.25">
      <c r="A2" s="56" t="s">
        <v>37</v>
      </c>
      <c r="B2" s="56" t="s">
        <v>38</v>
      </c>
      <c r="C2" s="55" t="s">
        <v>39</v>
      </c>
    </row>
    <row r="3" spans="1:4" ht="15.6" x14ac:dyDescent="0.25">
      <c r="A3" s="57">
        <v>1</v>
      </c>
      <c r="B3" s="68" t="s">
        <v>333</v>
      </c>
      <c r="C3" s="69"/>
      <c r="D3" s="112"/>
    </row>
    <row r="4" spans="1:4" ht="26.4" x14ac:dyDescent="0.25">
      <c r="A4" s="57">
        <v>2</v>
      </c>
      <c r="B4" s="68" t="s">
        <v>334</v>
      </c>
      <c r="C4" s="22" t="s">
        <v>41</v>
      </c>
    </row>
    <row r="5" spans="1:4" ht="15.6" x14ac:dyDescent="0.25">
      <c r="A5" s="57">
        <v>3</v>
      </c>
      <c r="B5" s="68" t="s">
        <v>171</v>
      </c>
      <c r="C5" s="22"/>
    </row>
    <row r="6" spans="1:4" ht="15.6" x14ac:dyDescent="0.25">
      <c r="A6" s="57">
        <v>4</v>
      </c>
      <c r="B6" s="68" t="s">
        <v>172</v>
      </c>
      <c r="C6" s="22"/>
    </row>
    <row r="7" spans="1:4" ht="15.6" x14ac:dyDescent="0.25">
      <c r="A7" s="57">
        <v>5</v>
      </c>
      <c r="B7" s="68" t="s">
        <v>173</v>
      </c>
      <c r="C7" s="22"/>
    </row>
    <row r="8" spans="1:4" ht="15.6" x14ac:dyDescent="0.25">
      <c r="A8" s="57">
        <v>6</v>
      </c>
      <c r="B8" s="68" t="s">
        <v>186</v>
      </c>
      <c r="C8" s="22"/>
    </row>
    <row r="9" spans="1:4" ht="15.6" x14ac:dyDescent="0.25">
      <c r="A9" s="57">
        <v>7</v>
      </c>
      <c r="B9" s="68" t="s">
        <v>188</v>
      </c>
      <c r="C9" s="22"/>
    </row>
    <row r="10" spans="1:4" ht="15.6" x14ac:dyDescent="0.25">
      <c r="A10" s="57">
        <v>8</v>
      </c>
      <c r="B10" s="68" t="s">
        <v>187</v>
      </c>
      <c r="C10" s="22"/>
    </row>
    <row r="11" spans="1:4" ht="15.6" x14ac:dyDescent="0.25">
      <c r="A11" s="57">
        <v>9</v>
      </c>
      <c r="B11" s="68" t="s">
        <v>270</v>
      </c>
      <c r="C11" s="22"/>
    </row>
    <row r="12" spans="1:4" ht="26.4" x14ac:dyDescent="0.25">
      <c r="A12" s="57">
        <v>10</v>
      </c>
      <c r="B12" s="68" t="s">
        <v>271</v>
      </c>
      <c r="C12" s="22"/>
    </row>
    <row r="13" spans="1:4" ht="15.6" x14ac:dyDescent="0.25">
      <c r="A13" s="57">
        <v>11</v>
      </c>
      <c r="B13" s="68" t="s">
        <v>283</v>
      </c>
      <c r="C13" s="69"/>
    </row>
    <row r="14" spans="1:4" ht="15.6" x14ac:dyDescent="0.25">
      <c r="A14" s="57">
        <v>12</v>
      </c>
      <c r="B14" s="68" t="s">
        <v>284</v>
      </c>
      <c r="C14" s="22" t="s">
        <v>41</v>
      </c>
    </row>
    <row r="15" spans="1:4" ht="15.6" x14ac:dyDescent="0.25">
      <c r="A15" s="57">
        <v>13</v>
      </c>
      <c r="B15" s="68" t="s">
        <v>263</v>
      </c>
      <c r="C15" s="22"/>
    </row>
    <row r="16" spans="1:4" ht="15.6" x14ac:dyDescent="0.3">
      <c r="A16" s="57">
        <v>14</v>
      </c>
      <c r="B16" s="54" t="s">
        <v>6</v>
      </c>
      <c r="C16" s="59"/>
    </row>
    <row r="17" spans="1:3" ht="15.6" x14ac:dyDescent="0.3">
      <c r="A17" s="57">
        <v>15</v>
      </c>
      <c r="B17" s="54"/>
      <c r="C17" s="5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E18"/>
  <sheetViews>
    <sheetView workbookViewId="0">
      <selection sqref="A1:C1"/>
    </sheetView>
  </sheetViews>
  <sheetFormatPr baseColWidth="10" defaultColWidth="11.44140625" defaultRowHeight="15.6" x14ac:dyDescent="0.3"/>
  <cols>
    <col min="1" max="3" width="27.6640625" style="5" customWidth="1"/>
    <col min="4" max="16384" width="11.44140625" style="5"/>
  </cols>
  <sheetData>
    <row r="1" spans="1:5" ht="27.75" customHeight="1" x14ac:dyDescent="0.3">
      <c r="A1" s="145" t="s">
        <v>49</v>
      </c>
      <c r="B1" s="145"/>
      <c r="C1" s="145"/>
    </row>
    <row r="2" spans="1:5" ht="54" customHeight="1" x14ac:dyDescent="0.3">
      <c r="A2" s="144" t="s">
        <v>79</v>
      </c>
      <c r="B2" s="144"/>
      <c r="C2" s="144"/>
    </row>
    <row r="3" spans="1:5" ht="98.4" customHeight="1" x14ac:dyDescent="0.3">
      <c r="A3" s="139" t="s">
        <v>43</v>
      </c>
      <c r="B3" s="139"/>
      <c r="C3" s="139"/>
    </row>
    <row r="4" spans="1:5" ht="39.9" customHeight="1" x14ac:dyDescent="0.3">
      <c r="A4" s="148" t="s">
        <v>50</v>
      </c>
      <c r="B4" s="148"/>
      <c r="C4" s="148"/>
    </row>
    <row r="5" spans="1:5" ht="96.9" customHeight="1" x14ac:dyDescent="0.3">
      <c r="A5" s="146" t="s">
        <v>80</v>
      </c>
      <c r="B5" s="140"/>
      <c r="C5" s="140"/>
    </row>
    <row r="6" spans="1:5" ht="96.9" customHeight="1" x14ac:dyDescent="0.3">
      <c r="A6" s="146" t="s">
        <v>81</v>
      </c>
      <c r="B6" s="139"/>
      <c r="C6" s="139"/>
    </row>
    <row r="7" spans="1:5" ht="117.75" customHeight="1" x14ac:dyDescent="0.3">
      <c r="A7" s="144" t="s">
        <v>82</v>
      </c>
      <c r="B7" s="147"/>
      <c r="C7" s="147"/>
      <c r="E7" s="6"/>
    </row>
    <row r="8" spans="1:5" ht="66.75" customHeight="1" x14ac:dyDescent="0.3">
      <c r="A8" s="141" t="s">
        <v>22</v>
      </c>
      <c r="B8" s="142"/>
      <c r="C8" s="143"/>
      <c r="E8" s="6"/>
    </row>
    <row r="9" spans="1:5" ht="31.2" x14ac:dyDescent="0.3">
      <c r="A9" s="7" t="s">
        <v>42</v>
      </c>
      <c r="B9" s="7" t="s">
        <v>46</v>
      </c>
      <c r="C9" s="9"/>
    </row>
    <row r="10" spans="1:5" x14ac:dyDescent="0.3">
      <c r="A10" s="8">
        <v>1379</v>
      </c>
      <c r="B10" s="8">
        <v>1380</v>
      </c>
    </row>
    <row r="11" spans="1:5" x14ac:dyDescent="0.3">
      <c r="A11" s="8">
        <v>179.34</v>
      </c>
      <c r="B11" s="8">
        <v>179</v>
      </c>
    </row>
    <row r="12" spans="1:5" x14ac:dyDescent="0.3">
      <c r="A12" s="8">
        <v>80.12</v>
      </c>
      <c r="B12" s="8">
        <v>80.099999999999994</v>
      </c>
    </row>
    <row r="13" spans="1:5" x14ac:dyDescent="0.3">
      <c r="A13" s="8">
        <v>7.8</v>
      </c>
      <c r="B13" s="28">
        <v>7.8</v>
      </c>
    </row>
    <row r="14" spans="1:5" ht="24" hidden="1" customHeight="1" x14ac:dyDescent="0.3">
      <c r="A14" s="139"/>
      <c r="B14" s="140"/>
      <c r="C14" s="140"/>
    </row>
    <row r="15" spans="1:5" ht="126" customHeight="1" x14ac:dyDescent="0.3">
      <c r="A15" s="144" t="s">
        <v>83</v>
      </c>
      <c r="B15" s="144"/>
      <c r="C15" s="144"/>
    </row>
    <row r="16" spans="1:5" ht="84.3" customHeight="1" x14ac:dyDescent="0.3">
      <c r="A16" s="144" t="s">
        <v>84</v>
      </c>
      <c r="B16" s="144"/>
      <c r="C16" s="144"/>
    </row>
    <row r="17" spans="1:3" ht="50.1" customHeight="1" x14ac:dyDescent="0.3">
      <c r="A17" s="139" t="s">
        <v>85</v>
      </c>
      <c r="B17" s="140"/>
      <c r="C17" s="140"/>
    </row>
    <row r="18" spans="1:3" ht="80.400000000000006" customHeight="1" x14ac:dyDescent="0.3">
      <c r="A18" s="139" t="s">
        <v>21</v>
      </c>
      <c r="B18" s="140"/>
      <c r="C18" s="140"/>
    </row>
  </sheetData>
  <sheetProtection password="CAA1" sheet="1" objects="1" scenarios="1"/>
  <mergeCells count="13">
    <mergeCell ref="A1:C1"/>
    <mergeCell ref="A2:C2"/>
    <mergeCell ref="A5:C5"/>
    <mergeCell ref="A7:C7"/>
    <mergeCell ref="A3:C3"/>
    <mergeCell ref="A4:C4"/>
    <mergeCell ref="A6:C6"/>
    <mergeCell ref="A17:C17"/>
    <mergeCell ref="A8:C8"/>
    <mergeCell ref="A18:C18"/>
    <mergeCell ref="A14:C14"/>
    <mergeCell ref="A15:C15"/>
    <mergeCell ref="A16:C16"/>
  </mergeCells>
  <phoneticPr fontId="0" type="noConversion"/>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D16"/>
  <sheetViews>
    <sheetView workbookViewId="0">
      <selection activeCell="A8" sqref="A8:G8"/>
    </sheetView>
  </sheetViews>
  <sheetFormatPr baseColWidth="10" defaultColWidth="11.44140625" defaultRowHeight="15.6" x14ac:dyDescent="0.3"/>
  <cols>
    <col min="1" max="3" width="27.6640625" style="1" customWidth="1"/>
    <col min="4" max="16384" width="11.44140625" style="1"/>
  </cols>
  <sheetData>
    <row r="1" spans="1:4" x14ac:dyDescent="0.3">
      <c r="A1" s="3" t="s">
        <v>11</v>
      </c>
      <c r="B1" s="3"/>
      <c r="C1" s="3"/>
      <c r="D1" s="3"/>
    </row>
    <row r="2" spans="1:4" ht="72" customHeight="1" x14ac:dyDescent="0.3">
      <c r="A2" s="150" t="s">
        <v>26</v>
      </c>
      <c r="B2" s="149"/>
      <c r="C2" s="149"/>
    </row>
    <row r="3" spans="1:4" ht="59.4" customHeight="1" x14ac:dyDescent="0.3">
      <c r="A3" s="150" t="s">
        <v>27</v>
      </c>
      <c r="B3" s="149"/>
      <c r="C3" s="149"/>
    </row>
    <row r="4" spans="1:4" ht="108" customHeight="1" x14ac:dyDescent="0.3">
      <c r="A4" s="150" t="s">
        <v>28</v>
      </c>
      <c r="B4" s="149"/>
      <c r="C4" s="149"/>
    </row>
    <row r="5" spans="1:4" ht="154.65" customHeight="1" x14ac:dyDescent="0.3">
      <c r="A5" s="150" t="s">
        <v>29</v>
      </c>
      <c r="B5" s="150"/>
      <c r="C5" s="150"/>
    </row>
    <row r="6" spans="1:4" ht="141.9" customHeight="1" x14ac:dyDescent="0.3">
      <c r="A6" s="150" t="s">
        <v>30</v>
      </c>
      <c r="B6" s="150"/>
      <c r="C6" s="150"/>
    </row>
    <row r="7" spans="1:4" ht="195" customHeight="1" x14ac:dyDescent="0.3">
      <c r="A7" s="150" t="s">
        <v>31</v>
      </c>
      <c r="B7" s="149"/>
      <c r="C7" s="149"/>
    </row>
    <row r="8" spans="1:4" ht="79.5" customHeight="1" x14ac:dyDescent="0.3">
      <c r="A8" s="150" t="s">
        <v>63</v>
      </c>
      <c r="B8" s="149"/>
      <c r="C8" s="149"/>
    </row>
    <row r="9" spans="1:4" x14ac:dyDescent="0.3">
      <c r="A9" s="149"/>
      <c r="B9" s="149"/>
      <c r="C9" s="149"/>
    </row>
    <row r="10" spans="1:4" x14ac:dyDescent="0.3">
      <c r="A10" s="149"/>
      <c r="B10" s="149"/>
      <c r="C10" s="149"/>
    </row>
    <row r="11" spans="1:4" x14ac:dyDescent="0.3">
      <c r="A11" s="149"/>
      <c r="B11" s="149"/>
      <c r="C11" s="149"/>
    </row>
    <row r="12" spans="1:4" x14ac:dyDescent="0.3">
      <c r="A12" s="149"/>
      <c r="B12" s="149"/>
      <c r="C12" s="149"/>
    </row>
    <row r="13" spans="1:4" x14ac:dyDescent="0.3">
      <c r="A13" s="149"/>
      <c r="B13" s="149"/>
      <c r="C13" s="149"/>
    </row>
    <row r="14" spans="1:4" x14ac:dyDescent="0.3">
      <c r="A14" s="149"/>
      <c r="B14" s="149"/>
      <c r="C14" s="149"/>
    </row>
    <row r="15" spans="1:4" x14ac:dyDescent="0.3">
      <c r="A15" s="149"/>
      <c r="B15" s="149"/>
      <c r="C15" s="149"/>
    </row>
    <row r="16" spans="1:4" x14ac:dyDescent="0.3">
      <c r="A16" s="149"/>
      <c r="B16" s="149"/>
      <c r="C16" s="149"/>
    </row>
  </sheetData>
  <sheetProtection password="CAA1" sheet="1" objects="1" scenarios="1"/>
  <mergeCells count="15">
    <mergeCell ref="A2:C2"/>
    <mergeCell ref="A4:C4"/>
    <mergeCell ref="A7:C7"/>
    <mergeCell ref="A8:C8"/>
    <mergeCell ref="A3:C3"/>
    <mergeCell ref="A5:C5"/>
    <mergeCell ref="A6:C6"/>
    <mergeCell ref="A13:C13"/>
    <mergeCell ref="A14:C14"/>
    <mergeCell ref="A15:C15"/>
    <mergeCell ref="A16:C16"/>
    <mergeCell ref="A9:C9"/>
    <mergeCell ref="A10:C10"/>
    <mergeCell ref="A11:C11"/>
    <mergeCell ref="A12:C12"/>
  </mergeCells>
  <phoneticPr fontId="0" type="noConversion"/>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8"/>
  <dimension ref="A1:C7"/>
  <sheetViews>
    <sheetView workbookViewId="0">
      <selection sqref="A1:C1"/>
    </sheetView>
  </sheetViews>
  <sheetFormatPr baseColWidth="10" defaultColWidth="11.44140625" defaultRowHeight="13.8" x14ac:dyDescent="0.25"/>
  <cols>
    <col min="1" max="3" width="27.6640625" style="29" customWidth="1"/>
    <col min="4" max="16384" width="11.44140625" style="29"/>
  </cols>
  <sheetData>
    <row r="1" spans="1:3" ht="15.6" x14ac:dyDescent="0.3">
      <c r="A1" s="133" t="s">
        <v>65</v>
      </c>
      <c r="B1" s="133"/>
      <c r="C1" s="133"/>
    </row>
    <row r="2" spans="1:3" ht="79.5" customHeight="1" x14ac:dyDescent="0.25">
      <c r="A2" s="135" t="s">
        <v>71</v>
      </c>
      <c r="B2" s="136"/>
      <c r="C2" s="136"/>
    </row>
    <row r="3" spans="1:3" ht="66.3" customHeight="1" x14ac:dyDescent="0.25">
      <c r="A3" s="135" t="s">
        <v>86</v>
      </c>
      <c r="B3" s="136"/>
      <c r="C3" s="136"/>
    </row>
    <row r="4" spans="1:3" ht="60.9" customHeight="1" x14ac:dyDescent="0.25">
      <c r="A4" s="135" t="s">
        <v>66</v>
      </c>
      <c r="B4" s="136"/>
      <c r="C4" s="136"/>
    </row>
    <row r="5" spans="1:3" ht="50.1" customHeight="1" x14ac:dyDescent="0.25">
      <c r="A5" s="135" t="s">
        <v>87</v>
      </c>
      <c r="B5" s="135"/>
      <c r="C5" s="135"/>
    </row>
    <row r="6" spans="1:3" ht="80.25" customHeight="1" x14ac:dyDescent="0.25">
      <c r="A6" s="135" t="s">
        <v>88</v>
      </c>
      <c r="B6" s="136"/>
      <c r="C6" s="136"/>
    </row>
    <row r="7" spans="1:3" ht="65.099999999999994" customHeight="1" x14ac:dyDescent="0.25">
      <c r="A7" s="135" t="s">
        <v>92</v>
      </c>
      <c r="B7" s="136"/>
      <c r="C7" s="136"/>
    </row>
  </sheetData>
  <sheetProtection password="CAA1" sheet="1" objects="1" scenarios="1"/>
  <mergeCells count="7">
    <mergeCell ref="A7:C7"/>
    <mergeCell ref="A5:C5"/>
    <mergeCell ref="A6:C6"/>
    <mergeCell ref="A1:C1"/>
    <mergeCell ref="A2:C2"/>
    <mergeCell ref="A3:C3"/>
    <mergeCell ref="A4:C4"/>
  </mergeCells>
  <phoneticPr fontId="0" type="noConversion"/>
  <pageMargins left="0.98425196850393704" right="0.59055118110236227" top="0.78740157480314965" bottom="0.78740157480314965" header="0.39370078740157483" footer="0.3937007874015748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0"/>
  <sheetViews>
    <sheetView zoomScaleNormal="100" workbookViewId="0">
      <selection activeCell="J3" sqref="J3"/>
    </sheetView>
  </sheetViews>
  <sheetFormatPr baseColWidth="10" defaultColWidth="11.44140625" defaultRowHeight="13.8" x14ac:dyDescent="0.25"/>
  <cols>
    <col min="1" max="8" width="10.6640625" style="123" customWidth="1"/>
    <col min="9" max="256" width="11.44140625" style="123"/>
    <col min="257" max="264" width="10.6640625" style="123" customWidth="1"/>
    <col min="265" max="512" width="11.44140625" style="123"/>
    <col min="513" max="520" width="10.6640625" style="123" customWidth="1"/>
    <col min="521" max="768" width="11.44140625" style="123"/>
    <col min="769" max="776" width="10.6640625" style="123" customWidth="1"/>
    <col min="777" max="1024" width="11.44140625" style="123"/>
    <col min="1025" max="1032" width="10.6640625" style="123" customWidth="1"/>
    <col min="1033" max="1280" width="11.44140625" style="123"/>
    <col min="1281" max="1288" width="10.6640625" style="123" customWidth="1"/>
    <col min="1289" max="1536" width="11.44140625" style="123"/>
    <col min="1537" max="1544" width="10.6640625" style="123" customWidth="1"/>
    <col min="1545" max="1792" width="11.44140625" style="123"/>
    <col min="1793" max="1800" width="10.6640625" style="123" customWidth="1"/>
    <col min="1801" max="2048" width="11.44140625" style="123"/>
    <col min="2049" max="2056" width="10.6640625" style="123" customWidth="1"/>
    <col min="2057" max="2304" width="11.44140625" style="123"/>
    <col min="2305" max="2312" width="10.6640625" style="123" customWidth="1"/>
    <col min="2313" max="2560" width="11.44140625" style="123"/>
    <col min="2561" max="2568" width="10.6640625" style="123" customWidth="1"/>
    <col min="2569" max="2816" width="11.44140625" style="123"/>
    <col min="2817" max="2824" width="10.6640625" style="123" customWidth="1"/>
    <col min="2825" max="3072" width="11.44140625" style="123"/>
    <col min="3073" max="3080" width="10.6640625" style="123" customWidth="1"/>
    <col min="3081" max="3328" width="11.44140625" style="123"/>
    <col min="3329" max="3336" width="10.6640625" style="123" customWidth="1"/>
    <col min="3337" max="3584" width="11.44140625" style="123"/>
    <col min="3585" max="3592" width="10.6640625" style="123" customWidth="1"/>
    <col min="3593" max="3840" width="11.44140625" style="123"/>
    <col min="3841" max="3848" width="10.6640625" style="123" customWidth="1"/>
    <col min="3849" max="4096" width="11.44140625" style="123"/>
    <col min="4097" max="4104" width="10.6640625" style="123" customWidth="1"/>
    <col min="4105" max="4352" width="11.44140625" style="123"/>
    <col min="4353" max="4360" width="10.6640625" style="123" customWidth="1"/>
    <col min="4361" max="4608" width="11.44140625" style="123"/>
    <col min="4609" max="4616" width="10.6640625" style="123" customWidth="1"/>
    <col min="4617" max="4864" width="11.44140625" style="123"/>
    <col min="4865" max="4872" width="10.6640625" style="123" customWidth="1"/>
    <col min="4873" max="5120" width="11.44140625" style="123"/>
    <col min="5121" max="5128" width="10.6640625" style="123" customWidth="1"/>
    <col min="5129" max="5376" width="11.44140625" style="123"/>
    <col min="5377" max="5384" width="10.6640625" style="123" customWidth="1"/>
    <col min="5385" max="5632" width="11.44140625" style="123"/>
    <col min="5633" max="5640" width="10.6640625" style="123" customWidth="1"/>
    <col min="5641" max="5888" width="11.44140625" style="123"/>
    <col min="5889" max="5896" width="10.6640625" style="123" customWidth="1"/>
    <col min="5897" max="6144" width="11.44140625" style="123"/>
    <col min="6145" max="6152" width="10.6640625" style="123" customWidth="1"/>
    <col min="6153" max="6400" width="11.44140625" style="123"/>
    <col min="6401" max="6408" width="10.6640625" style="123" customWidth="1"/>
    <col min="6409" max="6656" width="11.44140625" style="123"/>
    <col min="6657" max="6664" width="10.6640625" style="123" customWidth="1"/>
    <col min="6665" max="6912" width="11.44140625" style="123"/>
    <col min="6913" max="6920" width="10.6640625" style="123" customWidth="1"/>
    <col min="6921" max="7168" width="11.44140625" style="123"/>
    <col min="7169" max="7176" width="10.6640625" style="123" customWidth="1"/>
    <col min="7177" max="7424" width="11.44140625" style="123"/>
    <col min="7425" max="7432" width="10.6640625" style="123" customWidth="1"/>
    <col min="7433" max="7680" width="11.44140625" style="123"/>
    <col min="7681" max="7688" width="10.6640625" style="123" customWidth="1"/>
    <col min="7689" max="7936" width="11.44140625" style="123"/>
    <col min="7937" max="7944" width="10.6640625" style="123" customWidth="1"/>
    <col min="7945" max="8192" width="11.44140625" style="123"/>
    <col min="8193" max="8200" width="10.6640625" style="123" customWidth="1"/>
    <col min="8201" max="8448" width="11.44140625" style="123"/>
    <col min="8449" max="8456" width="10.6640625" style="123" customWidth="1"/>
    <col min="8457" max="8704" width="11.44140625" style="123"/>
    <col min="8705" max="8712" width="10.6640625" style="123" customWidth="1"/>
    <col min="8713" max="8960" width="11.44140625" style="123"/>
    <col min="8961" max="8968" width="10.6640625" style="123" customWidth="1"/>
    <col min="8969" max="9216" width="11.44140625" style="123"/>
    <col min="9217" max="9224" width="10.6640625" style="123" customWidth="1"/>
    <col min="9225" max="9472" width="11.44140625" style="123"/>
    <col min="9473" max="9480" width="10.6640625" style="123" customWidth="1"/>
    <col min="9481" max="9728" width="11.44140625" style="123"/>
    <col min="9729" max="9736" width="10.6640625" style="123" customWidth="1"/>
    <col min="9737" max="9984" width="11.44140625" style="123"/>
    <col min="9985" max="9992" width="10.6640625" style="123" customWidth="1"/>
    <col min="9993" max="10240" width="11.44140625" style="123"/>
    <col min="10241" max="10248" width="10.6640625" style="123" customWidth="1"/>
    <col min="10249" max="10496" width="11.44140625" style="123"/>
    <col min="10497" max="10504" width="10.6640625" style="123" customWidth="1"/>
    <col min="10505" max="10752" width="11.44140625" style="123"/>
    <col min="10753" max="10760" width="10.6640625" style="123" customWidth="1"/>
    <col min="10761" max="11008" width="11.44140625" style="123"/>
    <col min="11009" max="11016" width="10.6640625" style="123" customWidth="1"/>
    <col min="11017" max="11264" width="11.44140625" style="123"/>
    <col min="11265" max="11272" width="10.6640625" style="123" customWidth="1"/>
    <col min="11273" max="11520" width="11.44140625" style="123"/>
    <col min="11521" max="11528" width="10.6640625" style="123" customWidth="1"/>
    <col min="11529" max="11776" width="11.44140625" style="123"/>
    <col min="11777" max="11784" width="10.6640625" style="123" customWidth="1"/>
    <col min="11785" max="12032" width="11.44140625" style="123"/>
    <col min="12033" max="12040" width="10.6640625" style="123" customWidth="1"/>
    <col min="12041" max="12288" width="11.44140625" style="123"/>
    <col min="12289" max="12296" width="10.6640625" style="123" customWidth="1"/>
    <col min="12297" max="12544" width="11.44140625" style="123"/>
    <col min="12545" max="12552" width="10.6640625" style="123" customWidth="1"/>
    <col min="12553" max="12800" width="11.44140625" style="123"/>
    <col min="12801" max="12808" width="10.6640625" style="123" customWidth="1"/>
    <col min="12809" max="13056" width="11.44140625" style="123"/>
    <col min="13057" max="13064" width="10.6640625" style="123" customWidth="1"/>
    <col min="13065" max="13312" width="11.44140625" style="123"/>
    <col min="13313" max="13320" width="10.6640625" style="123" customWidth="1"/>
    <col min="13321" max="13568" width="11.44140625" style="123"/>
    <col min="13569" max="13576" width="10.6640625" style="123" customWidth="1"/>
    <col min="13577" max="13824" width="11.44140625" style="123"/>
    <col min="13825" max="13832" width="10.6640625" style="123" customWidth="1"/>
    <col min="13833" max="14080" width="11.44140625" style="123"/>
    <col min="14081" max="14088" width="10.6640625" style="123" customWidth="1"/>
    <col min="14089" max="14336" width="11.44140625" style="123"/>
    <col min="14337" max="14344" width="10.6640625" style="123" customWidth="1"/>
    <col min="14345" max="14592" width="11.44140625" style="123"/>
    <col min="14593" max="14600" width="10.6640625" style="123" customWidth="1"/>
    <col min="14601" max="14848" width="11.44140625" style="123"/>
    <col min="14849" max="14856" width="10.6640625" style="123" customWidth="1"/>
    <col min="14857" max="15104" width="11.44140625" style="123"/>
    <col min="15105" max="15112" width="10.6640625" style="123" customWidth="1"/>
    <col min="15113" max="15360" width="11.44140625" style="123"/>
    <col min="15361" max="15368" width="10.6640625" style="123" customWidth="1"/>
    <col min="15369" max="15616" width="11.44140625" style="123"/>
    <col min="15617" max="15624" width="10.6640625" style="123" customWidth="1"/>
    <col min="15625" max="15872" width="11.44140625" style="123"/>
    <col min="15873" max="15880" width="10.6640625" style="123" customWidth="1"/>
    <col min="15881" max="16128" width="11.44140625" style="123"/>
    <col min="16129" max="16136" width="10.6640625" style="123" customWidth="1"/>
    <col min="16137" max="16384" width="11.44140625" style="123"/>
  </cols>
  <sheetData>
    <row r="1" spans="1:8" ht="20.100000000000001" customHeight="1" x14ac:dyDescent="0.3">
      <c r="A1" s="153" t="s">
        <v>335</v>
      </c>
      <c r="B1" s="153"/>
      <c r="C1" s="153"/>
      <c r="D1" s="153"/>
      <c r="E1" s="153"/>
      <c r="F1" s="153"/>
      <c r="G1" s="153"/>
      <c r="H1" s="153"/>
    </row>
    <row r="2" spans="1:8" ht="34.950000000000003" customHeight="1" x14ac:dyDescent="0.25">
      <c r="A2" s="185" t="s">
        <v>386</v>
      </c>
      <c r="B2" s="152"/>
      <c r="C2" s="152"/>
      <c r="D2" s="152"/>
      <c r="E2" s="152"/>
      <c r="F2" s="152"/>
      <c r="G2" s="152"/>
      <c r="H2" s="152"/>
    </row>
    <row r="3" spans="1:8" ht="34.950000000000003" customHeight="1" x14ac:dyDescent="0.25">
      <c r="A3" s="151" t="s">
        <v>336</v>
      </c>
      <c r="B3" s="152"/>
      <c r="C3" s="152"/>
      <c r="D3" s="152"/>
      <c r="E3" s="152"/>
      <c r="F3" s="152"/>
      <c r="G3" s="152"/>
      <c r="H3" s="152"/>
    </row>
    <row r="4" spans="1:8" ht="70.2" customHeight="1" x14ac:dyDescent="0.25">
      <c r="A4" s="151" t="s">
        <v>337</v>
      </c>
      <c r="B4" s="152"/>
      <c r="C4" s="152"/>
      <c r="D4" s="152"/>
      <c r="E4" s="152"/>
      <c r="F4" s="152"/>
      <c r="G4" s="152"/>
      <c r="H4" s="152"/>
    </row>
    <row r="5" spans="1:8" ht="52.95" customHeight="1" x14ac:dyDescent="0.25">
      <c r="A5" s="151" t="s">
        <v>338</v>
      </c>
      <c r="B5" s="152"/>
      <c r="C5" s="152"/>
      <c r="D5" s="152"/>
      <c r="E5" s="152"/>
      <c r="F5" s="152"/>
      <c r="G5" s="152"/>
      <c r="H5" s="152"/>
    </row>
    <row r="6" spans="1:8" ht="34.950000000000003" customHeight="1" x14ac:dyDescent="0.25">
      <c r="A6" s="151" t="s">
        <v>339</v>
      </c>
      <c r="B6" s="152"/>
      <c r="C6" s="152"/>
      <c r="D6" s="152"/>
      <c r="E6" s="152"/>
      <c r="F6" s="152"/>
      <c r="G6" s="152"/>
      <c r="H6" s="152"/>
    </row>
    <row r="7" spans="1:8" ht="88.2" customHeight="1" x14ac:dyDescent="0.25">
      <c r="A7" s="151" t="s">
        <v>340</v>
      </c>
      <c r="B7" s="152"/>
      <c r="C7" s="152"/>
      <c r="D7" s="152"/>
      <c r="E7" s="152"/>
      <c r="F7" s="152"/>
      <c r="G7" s="152"/>
      <c r="H7" s="152"/>
    </row>
    <row r="8" spans="1:8" ht="88.2" customHeight="1" x14ac:dyDescent="0.25">
      <c r="A8" s="151" t="s">
        <v>341</v>
      </c>
      <c r="B8" s="152"/>
      <c r="C8" s="152"/>
      <c r="D8" s="152"/>
      <c r="E8" s="152"/>
      <c r="F8" s="152"/>
      <c r="G8" s="152"/>
      <c r="H8" s="152"/>
    </row>
    <row r="9" spans="1:8" ht="70.2" customHeight="1" x14ac:dyDescent="0.25">
      <c r="A9" s="151" t="s">
        <v>342</v>
      </c>
      <c r="B9" s="152"/>
      <c r="C9" s="152"/>
      <c r="D9" s="152"/>
      <c r="E9" s="152"/>
      <c r="F9" s="152"/>
      <c r="G9" s="152"/>
      <c r="H9" s="152"/>
    </row>
    <row r="10" spans="1:8" ht="52.95" customHeight="1" x14ac:dyDescent="0.25">
      <c r="A10" s="151" t="s">
        <v>343</v>
      </c>
      <c r="B10" s="152"/>
      <c r="C10" s="152"/>
      <c r="D10" s="152"/>
      <c r="E10" s="152"/>
      <c r="F10" s="152"/>
      <c r="G10" s="152"/>
      <c r="H10" s="152"/>
    </row>
    <row r="11" spans="1:8" ht="70.2" customHeight="1" x14ac:dyDescent="0.25">
      <c r="A11" s="151" t="s">
        <v>344</v>
      </c>
      <c r="B11" s="152"/>
      <c r="C11" s="152"/>
      <c r="D11" s="152"/>
      <c r="E11" s="152"/>
      <c r="F11" s="152"/>
      <c r="G11" s="152"/>
      <c r="H11" s="152"/>
    </row>
    <row r="12" spans="1:8" ht="34.950000000000003" customHeight="1" x14ac:dyDescent="0.25">
      <c r="A12" s="151" t="s">
        <v>345</v>
      </c>
      <c r="B12" s="152"/>
      <c r="C12" s="152"/>
      <c r="D12" s="152"/>
      <c r="E12" s="152"/>
      <c r="F12" s="152"/>
      <c r="G12" s="152"/>
      <c r="H12" s="152"/>
    </row>
    <row r="13" spans="1:8" ht="97.2" customHeight="1" x14ac:dyDescent="0.25">
      <c r="A13" s="151" t="s">
        <v>346</v>
      </c>
      <c r="B13" s="152"/>
      <c r="C13" s="152"/>
      <c r="D13" s="152"/>
      <c r="E13" s="152"/>
      <c r="F13" s="152"/>
      <c r="G13" s="152"/>
      <c r="H13" s="152"/>
    </row>
    <row r="14" spans="1:8" ht="97.2" customHeight="1" x14ac:dyDescent="0.25">
      <c r="A14" s="151" t="s">
        <v>347</v>
      </c>
      <c r="B14" s="152"/>
      <c r="C14" s="152"/>
      <c r="D14" s="152"/>
      <c r="E14" s="152"/>
      <c r="F14" s="152"/>
      <c r="G14" s="152"/>
      <c r="H14" s="152"/>
    </row>
    <row r="15" spans="1:8" ht="20.100000000000001" customHeight="1" x14ac:dyDescent="0.25">
      <c r="A15" s="151" t="s">
        <v>348</v>
      </c>
      <c r="B15" s="152"/>
      <c r="C15" s="152"/>
      <c r="D15" s="152"/>
      <c r="E15" s="152"/>
      <c r="F15" s="152"/>
      <c r="G15" s="152"/>
      <c r="H15" s="152"/>
    </row>
    <row r="16" spans="1:8" x14ac:dyDescent="0.25">
      <c r="A16" s="151"/>
      <c r="B16" s="152"/>
      <c r="C16" s="152"/>
      <c r="D16" s="152"/>
      <c r="E16" s="152"/>
      <c r="F16" s="152"/>
      <c r="G16" s="152"/>
      <c r="H16" s="152"/>
    </row>
    <row r="17" spans="1:8" x14ac:dyDescent="0.25">
      <c r="A17" s="151"/>
      <c r="B17" s="152"/>
      <c r="C17" s="152"/>
      <c r="D17" s="152"/>
      <c r="E17" s="152"/>
      <c r="F17" s="152"/>
      <c r="G17" s="152"/>
      <c r="H17" s="152"/>
    </row>
    <row r="18" spans="1:8" x14ac:dyDescent="0.25">
      <c r="A18" s="151"/>
      <c r="B18" s="152"/>
      <c r="C18" s="152"/>
      <c r="D18" s="152"/>
      <c r="E18" s="152"/>
      <c r="F18" s="152"/>
      <c r="G18" s="152"/>
      <c r="H18" s="152"/>
    </row>
    <row r="19" spans="1:8" x14ac:dyDescent="0.25">
      <c r="A19" s="151"/>
      <c r="B19" s="152"/>
      <c r="C19" s="152"/>
      <c r="D19" s="152"/>
      <c r="E19" s="152"/>
      <c r="F19" s="152"/>
      <c r="G19" s="152"/>
      <c r="H19" s="152"/>
    </row>
    <row r="20" spans="1:8" x14ac:dyDescent="0.25">
      <c r="A20" s="151"/>
      <c r="B20" s="152"/>
      <c r="C20" s="152"/>
      <c r="D20" s="152"/>
      <c r="E20" s="152"/>
      <c r="F20" s="152"/>
      <c r="G20" s="152"/>
      <c r="H20" s="152"/>
    </row>
  </sheetData>
  <sheetProtection algorithmName="SHA-512" hashValue="PCRRdXlySN95ryM4uy23eDHWBmwj+aNbA7awZhFhfDR9n0cUr/zqp+vHulS3tCpH2npUgXN2utkkzdWITjjnTQ==" saltValue="N2xiHCsGOdSzId52291FGg==" spinCount="100000" sheet="1" objects="1" scenarios="1"/>
  <mergeCells count="20">
    <mergeCell ref="A19:H19"/>
    <mergeCell ref="A20:H20"/>
    <mergeCell ref="A13:H13"/>
    <mergeCell ref="A14:H14"/>
    <mergeCell ref="A15:H15"/>
    <mergeCell ref="A16:H16"/>
    <mergeCell ref="A17:H17"/>
    <mergeCell ref="A18:H18"/>
    <mergeCell ref="A12:H12"/>
    <mergeCell ref="A1:H1"/>
    <mergeCell ref="A2:H2"/>
    <mergeCell ref="A3:H3"/>
    <mergeCell ref="A4:H4"/>
    <mergeCell ref="A5:H5"/>
    <mergeCell ref="A6:H6"/>
    <mergeCell ref="A7:H7"/>
    <mergeCell ref="A8:H8"/>
    <mergeCell ref="A9:H9"/>
    <mergeCell ref="A10:H10"/>
    <mergeCell ref="A11:H11"/>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4140625" defaultRowHeight="13.8" x14ac:dyDescent="0.25"/>
  <cols>
    <col min="1" max="1" width="25.109375" style="33" bestFit="1" customWidth="1"/>
    <col min="2" max="2" width="39" style="33" customWidth="1"/>
    <col min="3" max="16384" width="11.44140625" style="33"/>
  </cols>
  <sheetData>
    <row r="1" spans="1:7" ht="20.100000000000001" customHeight="1" x14ac:dyDescent="0.25">
      <c r="A1" s="32" t="s">
        <v>56</v>
      </c>
      <c r="C1" s="34" t="s">
        <v>57</v>
      </c>
    </row>
    <row r="2" spans="1:7" ht="20.100000000000001" customHeight="1" x14ac:dyDescent="0.25">
      <c r="A2" s="33" t="s">
        <v>58</v>
      </c>
      <c r="B2" s="35"/>
      <c r="C2" s="33" t="s">
        <v>58</v>
      </c>
    </row>
    <row r="3" spans="1:7" ht="20.100000000000001" customHeight="1" x14ac:dyDescent="0.25">
      <c r="A3" s="33" t="s">
        <v>59</v>
      </c>
      <c r="B3" s="67"/>
      <c r="C3" s="33" t="s">
        <v>60</v>
      </c>
    </row>
    <row r="4" spans="1:7" ht="20.100000000000001" customHeight="1" x14ac:dyDescent="0.25">
      <c r="A4" s="33" t="s">
        <v>61</v>
      </c>
      <c r="B4" s="35"/>
      <c r="C4" s="33" t="s">
        <v>62</v>
      </c>
    </row>
    <row r="5" spans="1:7" ht="20.100000000000001" customHeight="1" x14ac:dyDescent="0.25"/>
    <row r="6" spans="1:7" ht="45" customHeight="1" x14ac:dyDescent="0.25">
      <c r="A6" s="178" t="s">
        <v>381</v>
      </c>
      <c r="B6" s="179"/>
      <c r="C6" s="179"/>
      <c r="D6" s="179"/>
      <c r="E6" s="179"/>
      <c r="F6" s="179"/>
      <c r="G6" s="179"/>
    </row>
    <row r="7" spans="1:7" ht="15" customHeight="1" x14ac:dyDescent="0.25">
      <c r="A7" s="180"/>
      <c r="B7" s="180"/>
      <c r="C7" s="180"/>
      <c r="D7" s="180"/>
      <c r="E7" s="180"/>
      <c r="F7" s="180"/>
      <c r="G7" s="180"/>
    </row>
    <row r="8" spans="1:7" ht="45" customHeight="1" x14ac:dyDescent="0.25">
      <c r="A8" s="178" t="s">
        <v>382</v>
      </c>
      <c r="B8" s="179"/>
      <c r="C8" s="179"/>
      <c r="D8" s="179"/>
      <c r="E8" s="179"/>
      <c r="F8" s="179"/>
      <c r="G8" s="179"/>
    </row>
    <row r="9" spans="1:7" ht="20.100000000000001" customHeight="1" x14ac:dyDescent="0.25">
      <c r="A9" s="36"/>
    </row>
    <row r="10" spans="1:7" ht="45" customHeight="1" x14ac:dyDescent="0.25">
      <c r="A10" s="181" t="s">
        <v>383</v>
      </c>
      <c r="B10" s="181"/>
      <c r="C10" s="181"/>
      <c r="D10" s="181"/>
      <c r="E10" s="181"/>
      <c r="F10" s="181"/>
      <c r="G10" s="181"/>
    </row>
    <row r="11" spans="1:7" ht="45" customHeight="1" x14ac:dyDescent="0.25">
      <c r="A11" s="181" t="s">
        <v>384</v>
      </c>
      <c r="B11" s="182"/>
      <c r="C11" s="182"/>
      <c r="D11" s="182"/>
      <c r="E11" s="182"/>
      <c r="F11" s="182"/>
      <c r="G11" s="182"/>
    </row>
    <row r="12" spans="1:7" ht="45" customHeight="1" x14ac:dyDescent="0.25">
      <c r="A12" s="181" t="s">
        <v>167</v>
      </c>
      <c r="B12" s="181"/>
      <c r="C12" s="182" t="s">
        <v>168</v>
      </c>
      <c r="D12" s="182"/>
      <c r="E12" s="182"/>
      <c r="F12" s="182"/>
      <c r="G12" s="183"/>
    </row>
    <row r="13" spans="1:7" ht="45" customHeight="1" x14ac:dyDescent="0.25">
      <c r="A13" s="64"/>
      <c r="B13" s="64"/>
      <c r="C13" s="65"/>
      <c r="D13" s="65"/>
      <c r="E13" s="65"/>
      <c r="F13" s="65"/>
      <c r="G13" s="65"/>
    </row>
    <row r="15" spans="1:7" x14ac:dyDescent="0.25">
      <c r="A15" s="33" t="s">
        <v>68</v>
      </c>
      <c r="B15" s="67"/>
      <c r="C15" s="154" t="s">
        <v>90</v>
      </c>
      <c r="D15" s="154"/>
      <c r="E15" s="154"/>
    </row>
    <row r="16" spans="1:7" x14ac:dyDescent="0.25">
      <c r="A16" s="33" t="s">
        <v>69</v>
      </c>
      <c r="B16" s="36" t="str">
        <f>IF(ISBLANK(B15),"",IF(B3=B15,"Kontrolle erfolgreich - check ok","FEHLER - ERROR"))</f>
        <v/>
      </c>
      <c r="C16" s="33" t="s">
        <v>91</v>
      </c>
    </row>
    <row r="17" spans="2:2" x14ac:dyDescent="0.25">
      <c r="B17" s="36" t="str">
        <f>IF(ISBLANK(B15),"",IF(ISERROR(FIND("@",B15,1)),"keine gültige eMail-Adresse",IF((VALUE(FIND("@",B15,1))&gt;1),"","keine gültige eMail-Adresse!")))</f>
        <v/>
      </c>
    </row>
    <row r="18" spans="2:2" x14ac:dyDescent="0.25">
      <c r="B18" s="36" t="str">
        <f>IF(ISBLANK(B15),"",IF(ISERROR(FIND("@",B15,1)),"no valid eMail-adress",IF((VALUE(FIND("@",B15,1))&gt;1),"","no valid eMail-address!")))</f>
        <v/>
      </c>
    </row>
    <row r="19" spans="2:2" x14ac:dyDescent="0.25">
      <c r="B19" s="33" t="str">
        <f>IF(ISBLANK(B15),"",IF(ISERROR(FIND("; ",B15,1)),"",IF((VALUE(FIND("; ",B15,1))&gt;8),"","Achtung - die zweite eMail-Adresse wurde nicht korrekt eingegeben")))</f>
        <v/>
      </c>
    </row>
  </sheetData>
  <sheetProtection algorithmName="SHA-512" hashValue="8oJ8rjGuLBCmWOj7R+p9gGo6xElbW9E+clvFvI0H6v6Z0MQXXeapwrBW5VtgX77pcNMxALfLaNL6zUAvTNUmSg==" saltValue="X3aYZA/vvyWpyxNdpUBEaw=="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dimension ref="A1:G30"/>
  <sheetViews>
    <sheetView workbookViewId="0">
      <selection activeCell="A10" sqref="A10"/>
    </sheetView>
  </sheetViews>
  <sheetFormatPr baseColWidth="10" defaultRowHeight="13.8" x14ac:dyDescent="0.25"/>
  <cols>
    <col min="1" max="1" width="39.44140625" bestFit="1" customWidth="1"/>
    <col min="2" max="2" width="33.109375" bestFit="1" customWidth="1"/>
  </cols>
  <sheetData>
    <row r="1" spans="1:7" x14ac:dyDescent="0.25">
      <c r="A1" t="s">
        <v>12</v>
      </c>
      <c r="B1" s="4" t="str">
        <f>IF(ISNUMBER(VALUE(Ergebnisse!G1)),IF(VALUE(Ergebnisse!G1)&gt;0,VALUE(Ergebnisse!G1),""),"")</f>
        <v/>
      </c>
      <c r="D1" t="s">
        <v>19</v>
      </c>
    </row>
    <row r="2" spans="1:7" x14ac:dyDescent="0.25">
      <c r="A2" t="s">
        <v>4</v>
      </c>
      <c r="B2" s="4" t="str">
        <f>IF(ISNUMBER(VALUE(Ergebnisse!G2)),IF(VALUE(Ergebnisse!G2)&gt;0,VALUE(Ergebnisse!G2),""),"")</f>
        <v/>
      </c>
    </row>
    <row r="3" spans="1:7" x14ac:dyDescent="0.25">
      <c r="A3" t="s">
        <v>13</v>
      </c>
      <c r="B3" s="26" t="s">
        <v>98</v>
      </c>
      <c r="D3" t="s">
        <v>18</v>
      </c>
    </row>
    <row r="4" spans="1:7" x14ac:dyDescent="0.25">
      <c r="A4" t="s">
        <v>14</v>
      </c>
      <c r="B4" s="4">
        <f>YEAR(Ergebnisse!E5)</f>
        <v>2022</v>
      </c>
      <c r="D4" s="10">
        <v>2</v>
      </c>
    </row>
    <row r="5" spans="1:7" x14ac:dyDescent="0.25">
      <c r="A5" t="s">
        <v>15</v>
      </c>
      <c r="B5" s="4" t="str">
        <f>D8</f>
        <v>N</v>
      </c>
      <c r="D5" t="str">
        <f>IF(D4=2,"N","J")</f>
        <v>N</v>
      </c>
      <c r="F5">
        <v>1</v>
      </c>
      <c r="G5" s="41" t="s">
        <v>73</v>
      </c>
    </row>
    <row r="6" spans="1:7" x14ac:dyDescent="0.25">
      <c r="A6" t="s">
        <v>44</v>
      </c>
      <c r="B6" s="4">
        <f>Ergebnisse!G3</f>
        <v>1</v>
      </c>
      <c r="F6">
        <v>2</v>
      </c>
      <c r="G6" s="41" t="s">
        <v>74</v>
      </c>
    </row>
    <row r="7" spans="1:7" x14ac:dyDescent="0.25">
      <c r="A7" t="s">
        <v>48</v>
      </c>
      <c r="B7" s="27">
        <f>Ergebnisse!E5</f>
        <v>44668</v>
      </c>
    </row>
    <row r="8" spans="1:7" x14ac:dyDescent="0.25">
      <c r="A8" t="s">
        <v>16</v>
      </c>
      <c r="B8" s="4">
        <v>21</v>
      </c>
      <c r="D8" t="str">
        <f>LEFT(D5,1)</f>
        <v>N</v>
      </c>
    </row>
    <row r="9" spans="1:7" x14ac:dyDescent="0.25">
      <c r="A9" t="s">
        <v>17</v>
      </c>
      <c r="B9" s="4">
        <v>2</v>
      </c>
    </row>
    <row r="10" spans="1:7" x14ac:dyDescent="0.25">
      <c r="A10" t="s">
        <v>23</v>
      </c>
      <c r="B10" s="2" t="str">
        <f>Ergebnisse!A19</f>
        <v>Fett</v>
      </c>
      <c r="C10" s="2" t="str">
        <f>Ergebnisse!B19</f>
        <v>g/100 g</v>
      </c>
    </row>
    <row r="11" spans="1:7" x14ac:dyDescent="0.25">
      <c r="A11" t="s">
        <v>24</v>
      </c>
      <c r="B11" s="2" t="str">
        <f>Ergebnisse!A20</f>
        <v>Halbmikrobuttersäurezahl (HBSZ)</v>
      </c>
      <c r="C11" s="2" t="str">
        <f>Ergebnisse!B20</f>
        <v>ohne</v>
      </c>
    </row>
    <row r="12" spans="1:7" x14ac:dyDescent="0.25">
      <c r="A12" t="s">
        <v>25</v>
      </c>
      <c r="B12" s="2" t="str">
        <f>Ergebnisse!A21</f>
        <v>Milchfett, berechnet über HBSZ</v>
      </c>
      <c r="C12" s="2" t="str">
        <f>Ergebnisse!B21</f>
        <v>g/100 g</v>
      </c>
    </row>
    <row r="13" spans="1:7" x14ac:dyDescent="0.25">
      <c r="A13" t="s">
        <v>32</v>
      </c>
      <c r="B13" s="2" t="str">
        <f>Ergebnisse!A22</f>
        <v>Freie Buttersäure
(auf Fett beziehen)</v>
      </c>
      <c r="C13" s="2" t="str">
        <f>Ergebnisse!B22</f>
        <v>g/100 g Fett</v>
      </c>
    </row>
    <row r="14" spans="1:7" x14ac:dyDescent="0.25">
      <c r="A14" t="s">
        <v>33</v>
      </c>
      <c r="B14" s="2" t="str">
        <f>Ergebnisse!A23</f>
        <v>Milchfett, berechnet über Buttersäure</v>
      </c>
      <c r="C14" s="2" t="str">
        <f>Ergebnisse!B23</f>
        <v>g/100 g</v>
      </c>
    </row>
    <row r="15" spans="1:7" x14ac:dyDescent="0.25">
      <c r="A15" t="s">
        <v>34</v>
      </c>
      <c r="B15" s="2" t="str">
        <f>Ergebnisse!A24</f>
        <v>Buttersäuremethylester
(auf Fett beziehen)</v>
      </c>
      <c r="C15" s="2" t="str">
        <f>Ergebnisse!B24</f>
        <v>g/100 g Fett</v>
      </c>
    </row>
    <row r="16" spans="1:7" x14ac:dyDescent="0.25">
      <c r="A16" t="s">
        <v>35</v>
      </c>
      <c r="B16" s="2" t="str">
        <f>Ergebnisse!A25</f>
        <v>Milchfett, berechnet
über Buttersäuremethylester</v>
      </c>
      <c r="C16" s="2" t="str">
        <f>Ergebnisse!B25</f>
        <v>g/100 g</v>
      </c>
    </row>
    <row r="17" spans="1:3" x14ac:dyDescent="0.25">
      <c r="A17" t="s">
        <v>36</v>
      </c>
      <c r="B17" s="2" t="str">
        <f>Ergebnisse!A26</f>
        <v>Benzoesäure (als freie Säure)</v>
      </c>
      <c r="C17" s="2" t="str">
        <f>Ergebnisse!B26</f>
        <v>mg/kg</v>
      </c>
    </row>
    <row r="18" spans="1:3" x14ac:dyDescent="0.25">
      <c r="A18" t="s">
        <v>145</v>
      </c>
      <c r="B18" s="2" t="str">
        <f>Ergebnisse!A27</f>
        <v>Sorbinsäure (als freie Säure)</v>
      </c>
      <c r="C18" s="2" t="str">
        <f>Ergebnisse!B27</f>
        <v>mg/kg</v>
      </c>
    </row>
    <row r="19" spans="1:3" x14ac:dyDescent="0.25">
      <c r="A19" t="s">
        <v>146</v>
      </c>
      <c r="B19" s="2" t="str">
        <f>Ergebnisse!A29</f>
        <v>Erythrit</v>
      </c>
      <c r="C19" s="2" t="str">
        <f>Ergebnisse!B29</f>
        <v>mg/kg</v>
      </c>
    </row>
    <row r="20" spans="1:3" x14ac:dyDescent="0.25">
      <c r="A20" t="s">
        <v>147</v>
      </c>
      <c r="B20" s="2" t="str">
        <f>Ergebnisse!A30</f>
        <v>Xylit</v>
      </c>
      <c r="C20" s="2" t="str">
        <f>Ergebnisse!B30</f>
        <v>mg/kg</v>
      </c>
    </row>
    <row r="21" spans="1:3" x14ac:dyDescent="0.25">
      <c r="A21" t="s">
        <v>148</v>
      </c>
      <c r="B21" s="2" t="str">
        <f>Ergebnisse!A31</f>
        <v>Saccharin (als freies Imid)</v>
      </c>
      <c r="C21" s="2" t="str">
        <f>Ergebnisse!B31</f>
        <v>mg/kg</v>
      </c>
    </row>
    <row r="22" spans="1:3" x14ac:dyDescent="0.25">
      <c r="A22" t="s">
        <v>267</v>
      </c>
      <c r="B22" s="2" t="str">
        <f>Ergebnisse!A32</f>
        <v>Cyclamat (als freie Säure)</v>
      </c>
      <c r="C22" s="2" t="str">
        <f>Ergebnisse!B32</f>
        <v>mg/kg</v>
      </c>
    </row>
    <row r="23" spans="1:3" x14ac:dyDescent="0.25">
      <c r="A23" t="s">
        <v>268</v>
      </c>
      <c r="B23" s="2" t="str">
        <f>Ergebnisse!A33</f>
        <v>Acesulfam K</v>
      </c>
      <c r="C23" s="2" t="str">
        <f>Ergebnisse!B33</f>
        <v>mg/kg</v>
      </c>
    </row>
    <row r="24" spans="1:3" x14ac:dyDescent="0.25">
      <c r="A24" t="s">
        <v>279</v>
      </c>
      <c r="B24" s="2" t="str">
        <f>Ergebnisse!A34</f>
        <v>Citronensäure (wasserfrei)</v>
      </c>
      <c r="C24" s="2" t="str">
        <f>Ergebnisse!B34</f>
        <v>mg/kg</v>
      </c>
    </row>
    <row r="25" spans="1:3" x14ac:dyDescent="0.25">
      <c r="A25" t="s">
        <v>280</v>
      </c>
      <c r="B25" s="2" t="str">
        <f>Ergebnisse!A35</f>
        <v>Arsen</v>
      </c>
      <c r="C25" s="2" t="str">
        <f>Ergebnisse!B35</f>
        <v>mg/kg</v>
      </c>
    </row>
    <row r="26" spans="1:3" x14ac:dyDescent="0.25">
      <c r="A26" t="s">
        <v>328</v>
      </c>
      <c r="B26" s="2" t="str">
        <f>Ergebnisse!A36</f>
        <v>Jod</v>
      </c>
      <c r="C26" s="2" t="str">
        <f>Ergebnisse!B36</f>
        <v>µg/kg</v>
      </c>
    </row>
    <row r="27" spans="1:3" x14ac:dyDescent="0.25">
      <c r="A27" t="s">
        <v>329</v>
      </c>
      <c r="B27" s="2" t="str">
        <f>Ergebnisse!A37</f>
        <v>Glutaminsäure</v>
      </c>
      <c r="C27" s="2" t="str">
        <f>Ergebnisse!B37</f>
        <v>mg/kg</v>
      </c>
    </row>
    <row r="28" spans="1:3" x14ac:dyDescent="0.25">
      <c r="A28" t="s">
        <v>330</v>
      </c>
      <c r="B28" s="2" t="str">
        <f>Ergebnisse!A38</f>
        <v>Steviosid</v>
      </c>
      <c r="C28" s="2" t="str">
        <f>Ergebnisse!B38</f>
        <v>mg/kg</v>
      </c>
    </row>
    <row r="29" spans="1:3" x14ac:dyDescent="0.25">
      <c r="A29" t="s">
        <v>331</v>
      </c>
      <c r="B29" s="2" t="str">
        <f>Ergebnisse!A39</f>
        <v>Rebaudiosid A</v>
      </c>
      <c r="C29" s="2" t="str">
        <f>Ergebnisse!B39</f>
        <v>mg/kg</v>
      </c>
    </row>
    <row r="30" spans="1:3" x14ac:dyDescent="0.25">
      <c r="A30" t="s">
        <v>357</v>
      </c>
      <c r="B30" s="2" t="str">
        <f>Ergebnisse!A40</f>
        <v>pH-Wert</v>
      </c>
      <c r="C30" s="2" t="str">
        <f>Ergebnisse!B40</f>
        <v>ohne</v>
      </c>
    </row>
  </sheetData>
  <sheetProtection algorithmName="SHA-512" hashValue="k/q6l5x+Zi+GBbWjgPC+cX9szzBstY8UKHD0lU08OifNbl12RSxCYp5cMRkW82dpaISobjKdRiGFxRjBlULtpg==" saltValue="x6BxKBt6RJDkLwn/No9RVA==" spinCount="100000" sheet="1" objects="1" scenarios="1"/>
  <phoneticPr fontId="0" type="noConversion"/>
  <pageMargins left="0.78740157499999996" right="0.78740157499999996" top="0.984251969" bottom="0.984251969" header="0.4921259845" footer="0.4921259845"/>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I101"/>
  <sheetViews>
    <sheetView zoomScaleNormal="100" workbookViewId="0">
      <selection activeCell="G1" sqref="G1"/>
    </sheetView>
  </sheetViews>
  <sheetFormatPr baseColWidth="10" defaultColWidth="11.44140625" defaultRowHeight="13.8" x14ac:dyDescent="0.25"/>
  <cols>
    <col min="1" max="1" width="36.88671875" style="15" customWidth="1"/>
    <col min="2" max="2" width="11.44140625" style="15"/>
    <col min="3" max="3" width="13" style="15" bestFit="1" customWidth="1"/>
    <col min="4" max="6" width="15.6640625" style="15" customWidth="1"/>
    <col min="7" max="7" width="14.6640625" style="15" customWidth="1"/>
    <col min="8" max="8" width="9.6640625" style="15" customWidth="1"/>
    <col min="9" max="9" width="3.44140625" style="15" customWidth="1"/>
    <col min="10" max="16384" width="11.44140625" style="15"/>
  </cols>
  <sheetData>
    <row r="1" spans="1:8" ht="21.9" customHeight="1" x14ac:dyDescent="0.4">
      <c r="A1" s="11" t="s">
        <v>0</v>
      </c>
      <c r="B1" s="12"/>
      <c r="E1" s="13" t="s">
        <v>3</v>
      </c>
      <c r="F1" s="14"/>
      <c r="G1" s="62" t="s">
        <v>385</v>
      </c>
    </row>
    <row r="2" spans="1:8" ht="21.9" customHeight="1" x14ac:dyDescent="0.4">
      <c r="A2" s="11" t="s">
        <v>99</v>
      </c>
      <c r="B2" s="12"/>
      <c r="E2" s="13" t="s">
        <v>4</v>
      </c>
      <c r="F2" s="14"/>
      <c r="G2" s="62" t="s">
        <v>385</v>
      </c>
    </row>
    <row r="3" spans="1:8" ht="21.9" customHeight="1" x14ac:dyDescent="0.4">
      <c r="A3" s="11"/>
      <c r="B3" s="12"/>
      <c r="E3" s="171" t="s">
        <v>64</v>
      </c>
      <c r="F3" s="171"/>
      <c r="G3" s="37">
        <v>1</v>
      </c>
      <c r="H3" s="63"/>
    </row>
    <row r="4" spans="1:8" ht="21.9" customHeight="1" x14ac:dyDescent="0.35">
      <c r="A4" s="13" t="s">
        <v>10</v>
      </c>
      <c r="B4" s="173" t="s">
        <v>5</v>
      </c>
      <c r="C4" s="173"/>
      <c r="E4" s="38"/>
      <c r="F4" s="184" t="str">
        <f>IF(G1="?","",IF(ISNUMBER(VALUE(G1)),"","Bitte nur Ziffern eingeben (numbers only)"))</f>
        <v/>
      </c>
      <c r="G4" s="23"/>
      <c r="H4" s="16"/>
    </row>
    <row r="5" spans="1:8" ht="21.9" customHeight="1" x14ac:dyDescent="0.35">
      <c r="A5" s="16" t="s">
        <v>72</v>
      </c>
      <c r="E5" s="18">
        <v>44668</v>
      </c>
      <c r="F5" s="184" t="str">
        <f>IF(G2="?","",IF(ISNUMBER(VALUE(G2)),"","Bitte nur Ziffern eingeben (numbers only)"))</f>
        <v/>
      </c>
      <c r="G5" s="14"/>
      <c r="H5" s="16"/>
    </row>
    <row r="6" spans="1:8" ht="12.3" customHeight="1" x14ac:dyDescent="0.25"/>
    <row r="7" spans="1:8" s="19" customFormat="1" ht="34.950000000000003" customHeight="1" x14ac:dyDescent="0.25">
      <c r="A7" s="172" t="s">
        <v>75</v>
      </c>
      <c r="B7" s="172"/>
      <c r="C7" s="172"/>
      <c r="D7" s="172"/>
      <c r="E7" s="172"/>
      <c r="F7" s="172"/>
      <c r="G7" s="172"/>
    </row>
    <row r="8" spans="1:8" s="19" customFormat="1" ht="34.950000000000003" customHeight="1" x14ac:dyDescent="0.25">
      <c r="A8" s="172" t="s">
        <v>95</v>
      </c>
      <c r="B8" s="172"/>
      <c r="C8" s="172"/>
      <c r="D8" s="172"/>
      <c r="E8" s="172"/>
      <c r="F8" s="172"/>
      <c r="G8" s="172"/>
    </row>
    <row r="9" spans="1:8" s="19" customFormat="1" ht="34.950000000000003" customHeight="1" x14ac:dyDescent="0.25">
      <c r="A9" s="161" t="s">
        <v>76</v>
      </c>
      <c r="B9" s="162"/>
      <c r="C9" s="162"/>
      <c r="D9" s="162"/>
      <c r="E9" s="162"/>
      <c r="F9" s="162"/>
      <c r="G9" s="162"/>
    </row>
    <row r="10" spans="1:8" s="19" customFormat="1" ht="34.950000000000003" customHeight="1" x14ac:dyDescent="0.25">
      <c r="A10" s="161" t="s">
        <v>77</v>
      </c>
      <c r="B10" s="162"/>
      <c r="C10" s="162"/>
      <c r="D10" s="162"/>
      <c r="E10" s="162"/>
      <c r="F10" s="162"/>
      <c r="G10" s="162"/>
    </row>
    <row r="11" spans="1:8" s="19" customFormat="1" ht="34.950000000000003" customHeight="1" x14ac:dyDescent="0.25">
      <c r="A11" s="161" t="s">
        <v>70</v>
      </c>
      <c r="B11" s="162"/>
      <c r="C11" s="162"/>
      <c r="D11" s="162"/>
      <c r="E11" s="162"/>
      <c r="F11" s="162"/>
      <c r="G11" s="162"/>
    </row>
    <row r="12" spans="1:8" s="19" customFormat="1" ht="34.950000000000003" customHeight="1" x14ac:dyDescent="0.25">
      <c r="A12" s="161" t="s">
        <v>78</v>
      </c>
      <c r="B12" s="162"/>
      <c r="C12" s="162"/>
      <c r="D12" s="162"/>
      <c r="E12" s="162"/>
      <c r="F12" s="162"/>
      <c r="G12" s="162"/>
    </row>
    <row r="13" spans="1:8" s="19" customFormat="1" ht="20.100000000000001" customHeight="1" x14ac:dyDescent="0.25">
      <c r="A13" s="186"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86"/>
      <c r="C13" s="186"/>
      <c r="D13" s="186"/>
      <c r="E13" s="186"/>
      <c r="F13" s="186"/>
      <c r="G13" s="186"/>
    </row>
    <row r="14" spans="1:8" s="19" customFormat="1" ht="20.100000000000001" customHeight="1" x14ac:dyDescent="0.25">
      <c r="A14" s="186" t="str">
        <f>IF(OR(OR(G1="?",ISBLANK(G1)),OR(G2="?",ISBLANK(G2))),"Nur wenn diese beiden Felder korrekt ausgefüllt sind, kann der Absender dieser Tabelle identifiziert werden.","")</f>
        <v>Nur wenn diese beiden Felder korrekt ausgefüllt sind, kann der Absender dieser Tabelle identifiziert werden.</v>
      </c>
      <c r="B14" s="186"/>
      <c r="C14" s="186"/>
      <c r="D14" s="186"/>
      <c r="E14" s="186"/>
      <c r="F14" s="186"/>
      <c r="G14" s="186"/>
    </row>
    <row r="15" spans="1:8" s="19" customFormat="1" ht="34.950000000000003" customHeight="1" x14ac:dyDescent="0.35">
      <c r="A15" s="166" t="s">
        <v>94</v>
      </c>
      <c r="B15" s="166"/>
      <c r="C15" s="166"/>
      <c r="D15" s="166"/>
      <c r="E15" s="166"/>
      <c r="F15" s="166"/>
      <c r="G15" s="40"/>
    </row>
    <row r="16" spans="1:8" ht="30.3" customHeight="1" x14ac:dyDescent="0.25">
      <c r="A16" s="168" t="s">
        <v>332</v>
      </c>
      <c r="B16" s="168"/>
      <c r="C16" s="168"/>
      <c r="D16" s="168"/>
      <c r="E16" s="168"/>
      <c r="F16" s="168"/>
      <c r="G16" s="168"/>
    </row>
    <row r="17" spans="1:9" s="93" customFormat="1" ht="39.9" customHeight="1" x14ac:dyDescent="0.3">
      <c r="A17" s="93" t="s">
        <v>1</v>
      </c>
      <c r="B17" s="93" t="s">
        <v>2</v>
      </c>
      <c r="C17" s="94" t="s">
        <v>47</v>
      </c>
      <c r="D17" s="94" t="s">
        <v>7</v>
      </c>
      <c r="E17" s="94" t="s">
        <v>8</v>
      </c>
      <c r="F17" s="94" t="s">
        <v>9</v>
      </c>
      <c r="G17" s="95"/>
      <c r="H17" s="96"/>
      <c r="I17" s="94"/>
    </row>
    <row r="18" spans="1:9" s="93" customFormat="1" ht="21.3" hidden="1" customHeight="1" x14ac:dyDescent="0.3">
      <c r="C18" s="94"/>
      <c r="D18" s="94"/>
      <c r="E18" s="94"/>
      <c r="F18" s="94"/>
      <c r="G18" s="97"/>
      <c r="H18" s="96"/>
      <c r="I18" s="94"/>
    </row>
    <row r="19" spans="1:9" s="93" customFormat="1" ht="20.100000000000001" customHeight="1" x14ac:dyDescent="0.3">
      <c r="A19" s="47" t="s">
        <v>96</v>
      </c>
      <c r="B19" s="47" t="s">
        <v>45</v>
      </c>
      <c r="C19" s="48">
        <v>4</v>
      </c>
      <c r="D19" s="98"/>
      <c r="E19" s="98"/>
      <c r="F19" s="48">
        <f>Fett!$B$1</f>
        <v>32</v>
      </c>
      <c r="G19" s="48"/>
      <c r="H19" s="99">
        <f>Fett!$C$1</f>
        <v>31</v>
      </c>
      <c r="I19" s="100"/>
    </row>
    <row r="20" spans="1:9" s="93" customFormat="1" ht="20.100000000000001" customHeight="1" x14ac:dyDescent="0.3">
      <c r="A20" s="47" t="s">
        <v>101</v>
      </c>
      <c r="B20" s="47" t="s">
        <v>100</v>
      </c>
      <c r="C20" s="48">
        <v>3</v>
      </c>
      <c r="D20" s="98"/>
      <c r="E20" s="98"/>
      <c r="F20" s="48">
        <f>HBSZ!B1</f>
        <v>5</v>
      </c>
      <c r="G20" s="48"/>
      <c r="H20" s="99">
        <f>HBSZ!$C$1</f>
        <v>4</v>
      </c>
      <c r="I20" s="100"/>
    </row>
    <row r="21" spans="1:9" s="93" customFormat="1" ht="20.100000000000001" customHeight="1" x14ac:dyDescent="0.3">
      <c r="A21" s="47" t="s">
        <v>103</v>
      </c>
      <c r="B21" s="47" t="s">
        <v>45</v>
      </c>
      <c r="C21" s="48">
        <v>3</v>
      </c>
      <c r="D21" s="98"/>
      <c r="E21" s="98"/>
      <c r="G21" s="48"/>
      <c r="I21" s="100"/>
    </row>
    <row r="22" spans="1:9" s="93" customFormat="1" ht="31.95" customHeight="1" x14ac:dyDescent="0.3">
      <c r="A22" s="47" t="s">
        <v>160</v>
      </c>
      <c r="B22" s="47" t="s">
        <v>111</v>
      </c>
      <c r="C22" s="48">
        <v>3</v>
      </c>
      <c r="D22" s="98"/>
      <c r="E22" s="98"/>
      <c r="F22" s="48">
        <f>Buttersäure!B1</f>
        <v>9</v>
      </c>
      <c r="G22" s="48"/>
      <c r="H22" s="99">
        <f>Buttersäure!$C$1</f>
        <v>8</v>
      </c>
      <c r="I22" s="100"/>
    </row>
    <row r="23" spans="1:9" s="93" customFormat="1" ht="20.100000000000001" customHeight="1" x14ac:dyDescent="0.3">
      <c r="A23" s="47" t="s">
        <v>104</v>
      </c>
      <c r="B23" s="47" t="s">
        <v>45</v>
      </c>
      <c r="C23" s="48">
        <v>3</v>
      </c>
      <c r="D23" s="98"/>
      <c r="E23" s="98"/>
      <c r="G23" s="48"/>
      <c r="I23" s="100"/>
    </row>
    <row r="24" spans="1:9" s="93" customFormat="1" ht="31.95" customHeight="1" x14ac:dyDescent="0.3">
      <c r="A24" s="47" t="s">
        <v>161</v>
      </c>
      <c r="B24" s="47" t="s">
        <v>111</v>
      </c>
      <c r="C24" s="48">
        <v>3</v>
      </c>
      <c r="D24" s="98"/>
      <c r="E24" s="98"/>
      <c r="F24" s="48">
        <f>BSME!$B$1</f>
        <v>17</v>
      </c>
      <c r="G24" s="48"/>
      <c r="H24" s="99">
        <f>BSME!$C$1</f>
        <v>16</v>
      </c>
      <c r="I24" s="100"/>
    </row>
    <row r="25" spans="1:9" s="93" customFormat="1" ht="31.95" customHeight="1" x14ac:dyDescent="0.3">
      <c r="A25" s="47" t="s">
        <v>105</v>
      </c>
      <c r="B25" s="47" t="s">
        <v>45</v>
      </c>
      <c r="C25" s="48">
        <v>3</v>
      </c>
      <c r="D25" s="98"/>
      <c r="E25" s="98"/>
      <c r="F25" s="48"/>
      <c r="G25" s="48"/>
      <c r="H25" s="99"/>
    </row>
    <row r="26" spans="1:9" s="93" customFormat="1" ht="20.100000000000001" customHeight="1" x14ac:dyDescent="0.3">
      <c r="A26" s="47" t="s">
        <v>109</v>
      </c>
      <c r="B26" s="47" t="s">
        <v>108</v>
      </c>
      <c r="C26" s="48">
        <v>3</v>
      </c>
      <c r="D26" s="98"/>
      <c r="E26" s="98"/>
      <c r="F26" s="48">
        <f>BenzoeSorbin!D2</f>
        <v>15</v>
      </c>
      <c r="G26" s="48"/>
      <c r="H26" s="99">
        <f>BenzoeSorbin!C1</f>
        <v>14</v>
      </c>
    </row>
    <row r="27" spans="1:9" s="93" customFormat="1" ht="20.100000000000001" customHeight="1" x14ac:dyDescent="0.3">
      <c r="A27" s="47" t="s">
        <v>110</v>
      </c>
      <c r="B27" s="47" t="s">
        <v>108</v>
      </c>
      <c r="C27" s="48">
        <v>3</v>
      </c>
      <c r="D27" s="98"/>
      <c r="E27" s="98"/>
      <c r="F27" s="48">
        <f>BenzoeSorbin!E2</f>
        <v>15</v>
      </c>
      <c r="G27" s="48"/>
      <c r="H27" s="99">
        <f>BenzoeSorbin!C1</f>
        <v>14</v>
      </c>
    </row>
    <row r="28" spans="1:9" s="93" customFormat="1" ht="20.100000000000001" hidden="1" customHeight="1" x14ac:dyDescent="0.3">
      <c r="A28" s="113" t="s">
        <v>275</v>
      </c>
      <c r="B28" s="47" t="s">
        <v>108</v>
      </c>
      <c r="C28" s="48">
        <v>3</v>
      </c>
      <c r="D28" s="98"/>
      <c r="E28" s="98"/>
      <c r="F28" s="48">
        <f>Sacc_Ace_Aspar!E3</f>
        <v>18</v>
      </c>
      <c r="G28" s="48"/>
      <c r="H28" s="99">
        <f>Sacc_Ace_Aspar!C1</f>
        <v>20</v>
      </c>
    </row>
    <row r="29" spans="1:9" s="93" customFormat="1" ht="20.100000000000001" customHeight="1" x14ac:dyDescent="0.3">
      <c r="A29" s="111" t="s">
        <v>285</v>
      </c>
      <c r="B29" s="47" t="s">
        <v>108</v>
      </c>
      <c r="C29" s="48">
        <v>3</v>
      </c>
      <c r="D29" s="98"/>
      <c r="E29" s="98"/>
      <c r="F29" s="48">
        <f>'Xylit-Erythrit'!D2</f>
        <v>11</v>
      </c>
      <c r="G29" s="48"/>
      <c r="H29" s="99">
        <f>'Xylit-Erythrit'!C1</f>
        <v>10</v>
      </c>
    </row>
    <row r="30" spans="1:9" s="93" customFormat="1" ht="20.100000000000001" customHeight="1" x14ac:dyDescent="0.3">
      <c r="A30" s="111" t="s">
        <v>286</v>
      </c>
      <c r="B30" s="47" t="s">
        <v>108</v>
      </c>
      <c r="C30" s="48">
        <v>3</v>
      </c>
      <c r="D30" s="98"/>
      <c r="E30" s="98"/>
      <c r="F30" s="48">
        <f>'Xylit-Erythrit'!E2</f>
        <v>11</v>
      </c>
      <c r="G30" s="48"/>
      <c r="H30" s="99">
        <f>'Xylit-Erythrit'!C1</f>
        <v>10</v>
      </c>
    </row>
    <row r="31" spans="1:9" s="93" customFormat="1" ht="20.100000000000001" customHeight="1" x14ac:dyDescent="0.3">
      <c r="A31" s="47" t="s">
        <v>290</v>
      </c>
      <c r="B31" s="47" t="s">
        <v>108</v>
      </c>
      <c r="C31" s="48">
        <v>3</v>
      </c>
      <c r="D31" s="98"/>
      <c r="E31" s="98"/>
      <c r="F31" s="48">
        <f>Sacc_Ace_Aspar!F3</f>
        <v>21</v>
      </c>
      <c r="G31" s="100"/>
      <c r="H31" s="99">
        <f>Sacc_Ace_Aspar!C1</f>
        <v>20</v>
      </c>
    </row>
    <row r="32" spans="1:9" s="93" customFormat="1" ht="20.100000000000001" customHeight="1" x14ac:dyDescent="0.3">
      <c r="A32" s="47" t="s">
        <v>291</v>
      </c>
      <c r="B32" s="47" t="s">
        <v>108</v>
      </c>
      <c r="C32" s="48">
        <v>3</v>
      </c>
      <c r="D32" s="98"/>
      <c r="E32" s="98"/>
      <c r="F32" s="48">
        <f>Cyclamat!B1</f>
        <v>10</v>
      </c>
      <c r="G32" s="100"/>
      <c r="H32" s="99">
        <f>Cyclamat!C1</f>
        <v>9</v>
      </c>
    </row>
    <row r="33" spans="1:9" s="93" customFormat="1" ht="20.100000000000001" customHeight="1" x14ac:dyDescent="0.3">
      <c r="A33" s="111" t="s">
        <v>274</v>
      </c>
      <c r="B33" s="47" t="s">
        <v>108</v>
      </c>
      <c r="C33" s="48">
        <v>3</v>
      </c>
      <c r="D33" s="98"/>
      <c r="E33" s="98"/>
      <c r="F33" s="48">
        <f>Sacc_Ace_Aspar!D3</f>
        <v>21</v>
      </c>
      <c r="G33" s="48"/>
      <c r="H33" s="99">
        <f>Sacc_Ace_Aspar!C1</f>
        <v>20</v>
      </c>
    </row>
    <row r="34" spans="1:9" s="93" customFormat="1" ht="20.100000000000001" customHeight="1" x14ac:dyDescent="0.3">
      <c r="A34" s="47" t="s">
        <v>174</v>
      </c>
      <c r="B34" s="47" t="s">
        <v>108</v>
      </c>
      <c r="C34" s="48">
        <v>3</v>
      </c>
      <c r="D34" s="98"/>
      <c r="E34" s="98"/>
      <c r="F34" s="48">
        <f>Citronensäure!B1</f>
        <v>15</v>
      </c>
      <c r="G34" s="100"/>
      <c r="H34" s="99">
        <f>Citronensäure!C1</f>
        <v>14</v>
      </c>
    </row>
    <row r="35" spans="1:9" s="93" customFormat="1" ht="20.100000000000001" customHeight="1" x14ac:dyDescent="0.3">
      <c r="A35" s="47" t="s">
        <v>189</v>
      </c>
      <c r="B35" s="47" t="s">
        <v>108</v>
      </c>
      <c r="C35" s="48">
        <v>3</v>
      </c>
      <c r="D35" s="98"/>
      <c r="E35" s="98"/>
      <c r="F35" s="48">
        <f>As!B58</f>
        <v>20</v>
      </c>
      <c r="G35" s="100"/>
      <c r="H35" s="99">
        <f>As!C58</f>
        <v>19</v>
      </c>
    </row>
    <row r="36" spans="1:9" s="93" customFormat="1" ht="20.100000000000001" customHeight="1" x14ac:dyDescent="0.3">
      <c r="A36" s="47" t="s">
        <v>191</v>
      </c>
      <c r="B36" s="47" t="s">
        <v>192</v>
      </c>
      <c r="C36" s="48">
        <v>3</v>
      </c>
      <c r="D36" s="98"/>
      <c r="E36" s="98"/>
      <c r="F36" s="48">
        <f>Iod!B1</f>
        <v>11</v>
      </c>
      <c r="G36" s="100"/>
      <c r="H36" s="99">
        <f>Iod!C1</f>
        <v>10</v>
      </c>
    </row>
    <row r="37" spans="1:9" s="93" customFormat="1" ht="20.100000000000001" customHeight="1" x14ac:dyDescent="0.3">
      <c r="A37" s="111" t="s">
        <v>287</v>
      </c>
      <c r="B37" s="47" t="s">
        <v>108</v>
      </c>
      <c r="C37" s="48">
        <v>3</v>
      </c>
      <c r="D37" s="98"/>
      <c r="E37" s="98"/>
      <c r="F37" s="48">
        <f>Glutaminsre!B1</f>
        <v>16</v>
      </c>
      <c r="G37" s="100"/>
      <c r="H37" s="99">
        <f>Glutaminsre!C1</f>
        <v>15</v>
      </c>
    </row>
    <row r="38" spans="1:9" s="93" customFormat="1" ht="20.100000000000001" customHeight="1" x14ac:dyDescent="0.3">
      <c r="A38" s="111" t="s">
        <v>288</v>
      </c>
      <c r="B38" s="47" t="s">
        <v>108</v>
      </c>
      <c r="C38" s="48">
        <v>3</v>
      </c>
      <c r="D38" s="98"/>
      <c r="E38" s="98"/>
      <c r="F38" s="48">
        <f>Stevio!D2</f>
        <v>6</v>
      </c>
      <c r="G38" s="100"/>
      <c r="H38" s="99">
        <f>Stevio!C1</f>
        <v>5</v>
      </c>
    </row>
    <row r="39" spans="1:9" s="93" customFormat="1" ht="20.100000000000001" customHeight="1" x14ac:dyDescent="0.3">
      <c r="A39" s="111" t="s">
        <v>289</v>
      </c>
      <c r="B39" s="47" t="s">
        <v>108</v>
      </c>
      <c r="C39" s="48">
        <v>3</v>
      </c>
      <c r="D39" s="98"/>
      <c r="E39" s="98"/>
      <c r="F39" s="48">
        <f>Stevio!E2</f>
        <v>6</v>
      </c>
      <c r="G39" s="100"/>
      <c r="H39" s="99">
        <f>Stevio!C1</f>
        <v>5</v>
      </c>
    </row>
    <row r="40" spans="1:9" ht="20.100000000000001" customHeight="1" x14ac:dyDescent="0.25">
      <c r="A40" s="111" t="s">
        <v>320</v>
      </c>
      <c r="B40" s="47" t="s">
        <v>100</v>
      </c>
      <c r="C40" s="48">
        <v>3</v>
      </c>
      <c r="D40" s="98"/>
      <c r="E40" s="98"/>
      <c r="F40" s="48">
        <f>'pH-Wert'!$B$1</f>
        <v>9</v>
      </c>
      <c r="H40" s="48">
        <f>'pH-Wert'!$C$1</f>
        <v>8</v>
      </c>
    </row>
    <row r="41" spans="1:9" ht="20.100000000000001" customHeight="1" x14ac:dyDescent="0.3">
      <c r="A41" s="17" t="s">
        <v>193</v>
      </c>
    </row>
    <row r="42" spans="1:9" ht="21.3" customHeight="1" x14ac:dyDescent="0.25">
      <c r="A42" s="101" t="s">
        <v>96</v>
      </c>
      <c r="B42" s="158"/>
      <c r="C42" s="158"/>
      <c r="D42" s="158"/>
      <c r="E42" s="158"/>
      <c r="F42" s="158"/>
      <c r="G42" s="158"/>
      <c r="H42" s="158"/>
      <c r="I42" s="21" t="b">
        <f>ISBLANK(VLOOKUP(F19,Fett!A3:C34,3))</f>
        <v>1</v>
      </c>
    </row>
    <row r="43" spans="1:9" ht="28.2" customHeight="1" x14ac:dyDescent="0.25">
      <c r="A43" s="20" t="str">
        <f>IF(F19=H19,"bitte eingeben:",IF(I42,"","Art der Modifikation:"))</f>
        <v/>
      </c>
      <c r="B43" s="163"/>
      <c r="C43" s="163"/>
      <c r="D43" s="163"/>
      <c r="E43" s="163"/>
      <c r="F43" s="163"/>
      <c r="G43" s="163"/>
      <c r="H43" s="163"/>
      <c r="I43" s="21"/>
    </row>
    <row r="44" spans="1:9" ht="21.3" customHeight="1" x14ac:dyDescent="0.25">
      <c r="A44" s="101" t="s">
        <v>101</v>
      </c>
      <c r="B44" s="158"/>
      <c r="C44" s="158"/>
      <c r="D44" s="158"/>
      <c r="E44" s="158"/>
      <c r="F44" s="158"/>
      <c r="G44" s="158"/>
      <c r="H44" s="158"/>
      <c r="I44" s="21" t="b">
        <f>ISBLANK(VLOOKUP(F20,HBSZ!A3:C16,3))</f>
        <v>1</v>
      </c>
    </row>
    <row r="45" spans="1:9" ht="28.2" customHeight="1" x14ac:dyDescent="0.25">
      <c r="A45" s="20" t="str">
        <f>IF(F20=H20,"bitte eingeben:",IF(I44,"","Art der Modifikation:"))</f>
        <v/>
      </c>
      <c r="B45" s="169"/>
      <c r="C45" s="169"/>
      <c r="D45" s="169"/>
      <c r="E45" s="169"/>
      <c r="F45" s="169"/>
      <c r="G45" s="169"/>
      <c r="H45" s="169"/>
      <c r="I45" s="21"/>
    </row>
    <row r="46" spans="1:9" ht="21.3" customHeight="1" x14ac:dyDescent="0.25">
      <c r="A46" s="164" t="str">
        <f>IF(($F$20-$H$20-1)&lt;0,"Halbmikrobuttersäurezahl (HBSZ) von reinem Milchfett (Ihre Grundlage bei der Berechnung des Milchfettgehaltes):","")</f>
        <v/>
      </c>
      <c r="B46" s="164"/>
      <c r="C46" s="164"/>
      <c r="D46" s="164"/>
      <c r="E46" s="164"/>
      <c r="F46" s="164"/>
      <c r="G46" s="165"/>
      <c r="H46" s="165"/>
      <c r="I46" s="21"/>
    </row>
    <row r="47" spans="1:9" ht="21.3" customHeight="1" x14ac:dyDescent="0.25">
      <c r="A47" s="101" t="s">
        <v>102</v>
      </c>
      <c r="B47" s="157"/>
      <c r="C47" s="157"/>
      <c r="D47" s="157"/>
      <c r="E47" s="157"/>
      <c r="F47" s="157"/>
      <c r="G47" s="157"/>
      <c r="H47" s="157"/>
      <c r="I47" s="21" t="b">
        <f>ISBLANK(VLOOKUP(F22,Buttersäure!A3:C22,3))</f>
        <v>1</v>
      </c>
    </row>
    <row r="48" spans="1:9" ht="28.2" customHeight="1" x14ac:dyDescent="0.25">
      <c r="A48" s="20" t="str">
        <f>IF(F22=H22,"bitte eingeben:",IF(I47,"","Art der Modifikation:"))</f>
        <v/>
      </c>
      <c r="B48" s="155"/>
      <c r="C48" s="155"/>
      <c r="D48" s="155"/>
      <c r="E48" s="155"/>
      <c r="F48" s="155"/>
      <c r="G48" s="155"/>
      <c r="H48" s="155"/>
      <c r="I48" s="21"/>
    </row>
    <row r="49" spans="1:9" ht="21.3" customHeight="1" x14ac:dyDescent="0.25">
      <c r="A49" s="164" t="str">
        <f>IF(($F$22-$H$22-1)&lt;0,"Gehalt von freier Buttersäure [g/100 g] in Milchfett (Ihre Grundlage bei der Berechnung des Milchfettgehaltes):","")</f>
        <v/>
      </c>
      <c r="B49" s="164"/>
      <c r="C49" s="164"/>
      <c r="D49" s="164"/>
      <c r="E49" s="164"/>
      <c r="F49" s="164"/>
      <c r="G49" s="167"/>
      <c r="H49" s="167"/>
      <c r="I49" s="21"/>
    </row>
    <row r="50" spans="1:9" ht="20.100000000000001" customHeight="1" x14ac:dyDescent="0.25">
      <c r="A50" s="101" t="s">
        <v>106</v>
      </c>
      <c r="B50" s="170"/>
      <c r="C50" s="170"/>
      <c r="D50" s="170"/>
      <c r="E50" s="170"/>
      <c r="F50" s="170"/>
      <c r="G50" s="170"/>
      <c r="H50" s="170"/>
      <c r="I50" s="21" t="b">
        <f>ISBLANK(VLOOKUP(F24,BSME!A3:C24,3))</f>
        <v>1</v>
      </c>
    </row>
    <row r="51" spans="1:9" ht="28.2" customHeight="1" x14ac:dyDescent="0.25">
      <c r="A51" s="20" t="str">
        <f>IF(F24=H24,"bitte eingeben:",IF(I50,"","Art der Modifikation:"))</f>
        <v/>
      </c>
      <c r="B51" s="163"/>
      <c r="C51" s="163"/>
      <c r="D51" s="163"/>
      <c r="E51" s="163"/>
      <c r="F51" s="163"/>
      <c r="G51" s="163"/>
      <c r="H51" s="163"/>
      <c r="I51" s="21"/>
    </row>
    <row r="52" spans="1:9" ht="21.3" customHeight="1" x14ac:dyDescent="0.25">
      <c r="A52" s="164" t="str">
        <f>IF(($F$24-$H$24-1)&lt;0,"Gehalt von Buttersäuremethylester [g/100 g] in Milchfett (Ihre Grundlage bei der Berechnung des Milchfettgehaltes):","")</f>
        <v/>
      </c>
      <c r="B52" s="164"/>
      <c r="C52" s="164"/>
      <c r="D52" s="164"/>
      <c r="E52" s="164"/>
      <c r="F52" s="164"/>
      <c r="G52" s="167"/>
      <c r="H52" s="167"/>
      <c r="I52" s="21"/>
    </row>
    <row r="53" spans="1:9" ht="21.3" customHeight="1" x14ac:dyDescent="0.25">
      <c r="A53" s="101" t="s">
        <v>112</v>
      </c>
      <c r="B53" s="157"/>
      <c r="C53" s="157"/>
      <c r="D53" s="157"/>
      <c r="E53" s="157"/>
      <c r="F53" s="157"/>
      <c r="G53" s="157"/>
      <c r="H53" s="157"/>
      <c r="I53" s="21" t="b">
        <f>ISBLANK(VLOOKUP(F26,BenzoeSorbin!A3:C17,3))</f>
        <v>1</v>
      </c>
    </row>
    <row r="54" spans="1:9" ht="28.2" customHeight="1" x14ac:dyDescent="0.25">
      <c r="A54" s="20" t="str">
        <f>IF(F26=H26,"bitte eingeben:",IF(I53,"","Art der Modifikation:"))</f>
        <v/>
      </c>
      <c r="B54" s="163"/>
      <c r="C54" s="163"/>
      <c r="D54" s="163"/>
      <c r="E54" s="163"/>
      <c r="F54" s="163"/>
      <c r="G54" s="163"/>
      <c r="H54" s="163"/>
      <c r="I54" s="21"/>
    </row>
    <row r="55" spans="1:9" ht="21.3" customHeight="1" x14ac:dyDescent="0.25">
      <c r="A55" s="101" t="s">
        <v>107</v>
      </c>
      <c r="B55" s="157"/>
      <c r="C55" s="157"/>
      <c r="D55" s="157"/>
      <c r="E55" s="157"/>
      <c r="F55" s="157"/>
      <c r="G55" s="157"/>
      <c r="H55" s="157"/>
      <c r="I55" s="21" t="b">
        <f>ISBLANK(VLOOKUP(F27,BenzoeSorbin!A3:C17,3))</f>
        <v>1</v>
      </c>
    </row>
    <row r="56" spans="1:9" ht="28.2" customHeight="1" x14ac:dyDescent="0.25">
      <c r="A56" s="20" t="str">
        <f>IF(F27=H27,"bitte eingeben:",IF(I55,"","Art der Modifikation:"))</f>
        <v/>
      </c>
      <c r="B56" s="155"/>
      <c r="C56" s="155"/>
      <c r="D56" s="155"/>
      <c r="E56" s="155"/>
      <c r="F56" s="155"/>
      <c r="G56" s="155"/>
      <c r="H56" s="155"/>
      <c r="I56" s="21"/>
    </row>
    <row r="57" spans="1:9" ht="21.3" customHeight="1" x14ac:dyDescent="0.25">
      <c r="A57" s="101" t="s">
        <v>274</v>
      </c>
      <c r="B57" s="159"/>
      <c r="C57" s="159"/>
      <c r="D57" s="159"/>
      <c r="E57" s="159"/>
      <c r="F57" s="159"/>
      <c r="G57" s="159"/>
      <c r="H57" s="159"/>
      <c r="I57" s="21" t="b">
        <f>ISBLANK(VLOOKUP(F33,Sacc_Ace_Aspar!A3:C23,3))</f>
        <v>1</v>
      </c>
    </row>
    <row r="58" spans="1:9" ht="28.2" customHeight="1" x14ac:dyDescent="0.25">
      <c r="A58" s="20" t="str">
        <f>IF(F33=H33,"bitte eingeben:",IF(I57,"","Art der Modifikation:"))</f>
        <v/>
      </c>
      <c r="B58" s="160"/>
      <c r="C58" s="160"/>
      <c r="D58" s="160"/>
      <c r="E58" s="160"/>
      <c r="F58" s="160"/>
      <c r="G58" s="160"/>
      <c r="H58" s="160"/>
      <c r="I58" s="21"/>
    </row>
    <row r="59" spans="1:9" ht="21.3" hidden="1" customHeight="1" x14ac:dyDescent="0.25">
      <c r="A59" s="101" t="s">
        <v>275</v>
      </c>
      <c r="B59" s="159"/>
      <c r="C59" s="159"/>
      <c r="D59" s="159"/>
      <c r="E59" s="159"/>
      <c r="F59" s="159"/>
      <c r="G59" s="159"/>
      <c r="H59" s="159"/>
      <c r="I59" s="21" t="b">
        <f>ISBLANK(VLOOKUP(F28,Sacc_Ace_Aspar!A3:C23,3))</f>
        <v>1</v>
      </c>
    </row>
    <row r="60" spans="1:9" ht="28.2" hidden="1" customHeight="1" x14ac:dyDescent="0.25">
      <c r="A60" s="20" t="str">
        <f>IF(F28=H28,"bitte eingeben:",IF(I59,"","Art der Modifikation:"))</f>
        <v/>
      </c>
      <c r="B60" s="160"/>
      <c r="C60" s="160"/>
      <c r="D60" s="160"/>
      <c r="E60" s="160"/>
      <c r="F60" s="160"/>
      <c r="G60" s="160"/>
      <c r="H60" s="160"/>
      <c r="I60" s="21"/>
    </row>
    <row r="61" spans="1:9" ht="28.2" customHeight="1" x14ac:dyDescent="0.3">
      <c r="A61" s="17" t="s">
        <v>194</v>
      </c>
      <c r="I61" s="21"/>
    </row>
    <row r="62" spans="1:9" ht="10.199999999999999" customHeight="1" x14ac:dyDescent="0.35">
      <c r="A62" s="14"/>
      <c r="I62" s="21"/>
    </row>
    <row r="63" spans="1:9" ht="21.3" customHeight="1" x14ac:dyDescent="0.25">
      <c r="A63" s="102" t="s">
        <v>285</v>
      </c>
      <c r="B63" s="156"/>
      <c r="C63" s="156"/>
      <c r="D63" s="156"/>
      <c r="E63" s="156"/>
      <c r="F63" s="156"/>
      <c r="G63" s="156"/>
      <c r="H63" s="156"/>
      <c r="I63" s="21" t="b">
        <f>ISBLANK(VLOOKUP(F29,'Xylit-Erythrit'!A3:C13,3))</f>
        <v>1</v>
      </c>
    </row>
    <row r="64" spans="1:9" ht="28.2" customHeight="1" x14ac:dyDescent="0.25">
      <c r="A64" s="20" t="str">
        <f>IF(F29=H29,"bitte eingeben:",IF(I63,"","Art der Modifikation:"))</f>
        <v/>
      </c>
      <c r="B64" s="155"/>
      <c r="C64" s="155"/>
      <c r="D64" s="155"/>
      <c r="E64" s="155"/>
      <c r="F64" s="155"/>
      <c r="G64" s="155"/>
      <c r="H64" s="155"/>
      <c r="I64" s="21"/>
    </row>
    <row r="65" spans="1:9" ht="21.3" customHeight="1" x14ac:dyDescent="0.25">
      <c r="A65" s="102" t="s">
        <v>286</v>
      </c>
      <c r="B65" s="156"/>
      <c r="C65" s="156"/>
      <c r="D65" s="156"/>
      <c r="E65" s="156"/>
      <c r="F65" s="156"/>
      <c r="G65" s="156"/>
      <c r="H65" s="156"/>
      <c r="I65" s="21" t="b">
        <f>ISBLANK(VLOOKUP(F30,'Xylit-Erythrit'!A3:C13,3))</f>
        <v>1</v>
      </c>
    </row>
    <row r="66" spans="1:9" ht="28.2" customHeight="1" x14ac:dyDescent="0.25">
      <c r="A66" s="20" t="str">
        <f>IF(F30=H30,"bitte eingeben:",IF(I65,"","Art der Modifikation:"))</f>
        <v/>
      </c>
      <c r="B66" s="155"/>
      <c r="C66" s="155"/>
      <c r="D66" s="155"/>
      <c r="E66" s="155"/>
      <c r="F66" s="155"/>
      <c r="G66" s="155"/>
      <c r="H66" s="155"/>
      <c r="I66" s="21"/>
    </row>
    <row r="67" spans="1:9" ht="21.3" customHeight="1" x14ac:dyDescent="0.25">
      <c r="A67" s="101" t="s">
        <v>144</v>
      </c>
      <c r="B67" s="157"/>
      <c r="C67" s="157"/>
      <c r="D67" s="157"/>
      <c r="E67" s="157"/>
      <c r="F67" s="157"/>
      <c r="G67" s="157"/>
      <c r="H67" s="157"/>
      <c r="I67" s="21" t="b">
        <f>ISBLANK(VLOOKUP(F31,Sacc_Ace_Aspar!A3:C23,3))</f>
        <v>1</v>
      </c>
    </row>
    <row r="68" spans="1:9" ht="28.2" customHeight="1" x14ac:dyDescent="0.25">
      <c r="A68" s="20" t="str">
        <f>IF(F31=H31,"bitte eingeben:",IF(I67,"","Art der Modifikation:"))</f>
        <v/>
      </c>
      <c r="B68" s="155"/>
      <c r="C68" s="155"/>
      <c r="D68" s="155"/>
      <c r="E68" s="155"/>
      <c r="F68" s="155"/>
      <c r="G68" s="155"/>
      <c r="H68" s="155"/>
      <c r="I68" s="21"/>
    </row>
    <row r="69" spans="1:9" ht="21.3" customHeight="1" x14ac:dyDescent="0.25">
      <c r="A69" s="101" t="s">
        <v>157</v>
      </c>
      <c r="B69" s="158"/>
      <c r="C69" s="158"/>
      <c r="D69" s="158"/>
      <c r="E69" s="158"/>
      <c r="F69" s="158"/>
      <c r="G69" s="158"/>
      <c r="H69" s="158"/>
      <c r="I69" s="21" t="b">
        <f>ISBLANK(VLOOKUP(F32,Cyclamat!A3:C18,3))</f>
        <v>1</v>
      </c>
    </row>
    <row r="70" spans="1:9" ht="28.2" customHeight="1" x14ac:dyDescent="0.25">
      <c r="A70" s="20" t="str">
        <f>IF(F32=H32,"bitte eingeben:",IF(I69,"","Art der Modifikation:"))</f>
        <v/>
      </c>
      <c r="B70" s="155"/>
      <c r="C70" s="155"/>
      <c r="D70" s="155"/>
      <c r="E70" s="155"/>
      <c r="F70" s="155"/>
      <c r="G70" s="155"/>
      <c r="H70" s="155"/>
      <c r="I70" s="21"/>
    </row>
    <row r="71" spans="1:9" ht="21.3" customHeight="1" x14ac:dyDescent="0.25">
      <c r="A71" s="101" t="s">
        <v>170</v>
      </c>
      <c r="B71" s="157"/>
      <c r="C71" s="157"/>
      <c r="D71" s="157"/>
      <c r="E71" s="157"/>
      <c r="F71" s="157"/>
      <c r="G71" s="157"/>
      <c r="H71" s="157"/>
      <c r="I71" s="21" t="b">
        <f>ISBLANK(VLOOKUP(F34,Citronensäure!A3:C31,3))</f>
        <v>1</v>
      </c>
    </row>
    <row r="72" spans="1:9" ht="28.2" customHeight="1" x14ac:dyDescent="0.25">
      <c r="A72" s="20" t="str">
        <f>IF(F34=H34,"bitte eingeben:",IF(I71,"","Art der Modifikation:"))</f>
        <v/>
      </c>
      <c r="B72" s="155"/>
      <c r="C72" s="155"/>
      <c r="D72" s="155"/>
      <c r="E72" s="155"/>
      <c r="F72" s="155"/>
      <c r="G72" s="155"/>
      <c r="H72" s="155"/>
    </row>
    <row r="73" spans="1:9" ht="21.3" customHeight="1" x14ac:dyDescent="0.25">
      <c r="A73" s="101" t="s">
        <v>287</v>
      </c>
      <c r="B73" s="156"/>
      <c r="C73" s="156"/>
      <c r="D73" s="156"/>
      <c r="E73" s="156"/>
      <c r="F73" s="156"/>
      <c r="G73" s="156"/>
      <c r="H73" s="156"/>
      <c r="I73" s="21" t="b">
        <f>ISBLANK(VLOOKUP(F37,Citronensäure!A3:C31,3))</f>
        <v>1</v>
      </c>
    </row>
    <row r="74" spans="1:9" ht="28.2" customHeight="1" x14ac:dyDescent="0.25">
      <c r="A74" s="20" t="str">
        <f>IF(F36=H36,"bitte eingeben:",IF(I73,"","Art der Modifikation:"))</f>
        <v/>
      </c>
      <c r="B74" s="155"/>
      <c r="C74" s="155"/>
      <c r="D74" s="155"/>
      <c r="E74" s="155"/>
      <c r="F74" s="155"/>
      <c r="G74" s="155"/>
      <c r="H74" s="155"/>
    </row>
    <row r="75" spans="1:9" ht="21.3" customHeight="1" x14ac:dyDescent="0.25">
      <c r="A75" s="101" t="s">
        <v>288</v>
      </c>
      <c r="B75" s="156"/>
      <c r="C75" s="156"/>
      <c r="D75" s="156"/>
      <c r="E75" s="156"/>
      <c r="F75" s="156"/>
      <c r="G75" s="156"/>
      <c r="H75" s="156"/>
      <c r="I75" s="21" t="b">
        <f>ISBLANK(VLOOKUP(F38,Stevio!A3:C8,3))</f>
        <v>1</v>
      </c>
    </row>
    <row r="76" spans="1:9" ht="28.2" customHeight="1" x14ac:dyDescent="0.25">
      <c r="A76" s="20" t="str">
        <f>IF(F38=H38,"bitte eingeben:",IF(I75,"","Art der Modifikation:"))</f>
        <v/>
      </c>
      <c r="B76" s="155"/>
      <c r="C76" s="155"/>
      <c r="D76" s="155"/>
      <c r="E76" s="155"/>
      <c r="F76" s="155"/>
      <c r="G76" s="155"/>
      <c r="H76" s="155"/>
    </row>
    <row r="77" spans="1:9" ht="21.3" customHeight="1" x14ac:dyDescent="0.25">
      <c r="A77" s="101" t="s">
        <v>289</v>
      </c>
      <c r="B77" s="156"/>
      <c r="C77" s="156"/>
      <c r="D77" s="156"/>
      <c r="E77" s="156"/>
      <c r="F77" s="156"/>
      <c r="G77" s="156"/>
      <c r="H77" s="156"/>
      <c r="I77" s="21" t="b">
        <f>ISBLANK(VLOOKUP(F39,Stevio!A3:C8,3))</f>
        <v>1</v>
      </c>
    </row>
    <row r="78" spans="1:9" ht="28.2" customHeight="1" x14ac:dyDescent="0.25">
      <c r="A78" s="20" t="str">
        <f>IF(F39=H39,"bitte eingeben:",IF(I77,"","Art der Modifikation:"))</f>
        <v/>
      </c>
      <c r="B78" s="155"/>
      <c r="C78" s="155"/>
      <c r="D78" s="155"/>
      <c r="E78" s="155"/>
      <c r="F78" s="155"/>
      <c r="G78" s="155"/>
      <c r="H78" s="155"/>
    </row>
    <row r="79" spans="1:9" ht="21.3" customHeight="1" x14ac:dyDescent="0.25">
      <c r="A79" s="101" t="s">
        <v>321</v>
      </c>
      <c r="B79" s="156"/>
      <c r="C79" s="156"/>
      <c r="D79" s="156"/>
      <c r="E79" s="156"/>
      <c r="F79" s="156"/>
      <c r="G79" s="156"/>
      <c r="H79" s="156"/>
      <c r="I79" s="21" t="b">
        <f>ISBLANK(VLOOKUP(F40,'pH-Wert'!A3:C11,3))</f>
        <v>1</v>
      </c>
    </row>
    <row r="80" spans="1:9" ht="28.2" customHeight="1" x14ac:dyDescent="0.25">
      <c r="A80" s="20" t="str">
        <f>IF(F40=H40,"bitte eingeben:",IF(I79,"","Art der Modifikation:"))</f>
        <v/>
      </c>
      <c r="B80" s="155"/>
      <c r="C80" s="155"/>
      <c r="D80" s="155"/>
      <c r="E80" s="155"/>
      <c r="F80" s="155"/>
      <c r="G80" s="155"/>
      <c r="H80" s="155"/>
    </row>
    <row r="81" spans="1:9" ht="20.100000000000001" customHeight="1" x14ac:dyDescent="0.3">
      <c r="A81" s="17" t="s">
        <v>276</v>
      </c>
    </row>
    <row r="82" spans="1:9" ht="9.9" customHeight="1" x14ac:dyDescent="0.35">
      <c r="A82" s="14"/>
    </row>
    <row r="83" spans="1:9" ht="25.2" customHeight="1" x14ac:dyDescent="0.25">
      <c r="A83" s="103" t="s">
        <v>189</v>
      </c>
      <c r="B83" s="157"/>
      <c r="C83" s="157"/>
      <c r="D83" s="157"/>
      <c r="E83" s="157"/>
      <c r="F83" s="157"/>
      <c r="G83" s="157"/>
      <c r="H83" s="157"/>
      <c r="I83" s="21"/>
    </row>
    <row r="84" spans="1:9" ht="9.9" customHeight="1" x14ac:dyDescent="0.25">
      <c r="A84" s="24"/>
      <c r="B84" s="71"/>
      <c r="C84" s="71"/>
      <c r="D84" s="71"/>
      <c r="E84" s="71"/>
      <c r="F84" s="71"/>
      <c r="G84" s="71"/>
      <c r="H84" s="71"/>
      <c r="I84" s="21"/>
    </row>
    <row r="85" spans="1:9" ht="25.2" customHeight="1" x14ac:dyDescent="0.25">
      <c r="A85" s="101" t="s">
        <v>202</v>
      </c>
      <c r="B85" s="75">
        <f>As!B2</f>
        <v>7</v>
      </c>
      <c r="C85" s="72"/>
      <c r="D85" s="72"/>
      <c r="E85" s="72"/>
      <c r="F85" s="72"/>
      <c r="G85" s="72"/>
      <c r="H85" s="72"/>
      <c r="I85" s="21"/>
    </row>
    <row r="86" spans="1:9" x14ac:dyDescent="0.25">
      <c r="A86" s="74"/>
      <c r="B86" s="72"/>
      <c r="C86" s="72"/>
      <c r="D86" s="72"/>
      <c r="E86" s="72"/>
      <c r="F86" s="72"/>
      <c r="G86" s="72"/>
      <c r="H86" s="72"/>
      <c r="I86" s="21"/>
    </row>
    <row r="87" spans="1:9" ht="25.2" customHeight="1" x14ac:dyDescent="0.25">
      <c r="A87" s="101" t="s">
        <v>201</v>
      </c>
      <c r="B87" s="73">
        <f>As!B12</f>
        <v>12</v>
      </c>
      <c r="C87" s="72"/>
      <c r="D87" s="72"/>
      <c r="E87" s="72"/>
      <c r="F87" s="72"/>
      <c r="G87" s="72"/>
      <c r="H87" s="72"/>
      <c r="I87" s="21"/>
    </row>
    <row r="88" spans="1:9" ht="27.9" customHeight="1" x14ac:dyDescent="0.25">
      <c r="A88" s="20" t="str">
        <f>IF(B87=MAX(As!$A$13:$A$24)-1,"bitte eingeben:","")</f>
        <v/>
      </c>
      <c r="B88" s="175"/>
      <c r="C88" s="175"/>
      <c r="D88" s="175"/>
      <c r="E88" s="175"/>
      <c r="F88" s="175"/>
      <c r="G88" s="175"/>
      <c r="H88" s="175"/>
      <c r="I88" s="21"/>
    </row>
    <row r="89" spans="1:9" ht="25.2" customHeight="1" x14ac:dyDescent="0.25">
      <c r="A89" s="101" t="s">
        <v>200</v>
      </c>
      <c r="B89" s="72">
        <f>As!B27</f>
        <v>6</v>
      </c>
      <c r="C89" s="72"/>
      <c r="D89" s="72"/>
      <c r="E89" s="72"/>
      <c r="F89" s="72"/>
      <c r="G89" s="72"/>
      <c r="H89" s="72"/>
      <c r="I89" s="21"/>
    </row>
    <row r="90" spans="1:9" ht="25.2" customHeight="1" x14ac:dyDescent="0.25">
      <c r="A90" s="101" t="s">
        <v>199</v>
      </c>
      <c r="B90" s="72">
        <f>As!C27</f>
        <v>6</v>
      </c>
      <c r="C90" s="72"/>
      <c r="D90" s="72"/>
      <c r="E90" s="72"/>
      <c r="F90" s="72"/>
      <c r="G90" s="72"/>
      <c r="H90" s="72"/>
      <c r="I90" s="21"/>
    </row>
    <row r="91" spans="1:9" ht="27.9" customHeight="1" x14ac:dyDescent="0.25">
      <c r="A91" s="20" t="str">
        <f>IF(OR(B89=MAX(As!$A$28:$A$33)-1,B90=MAX(As!$A$28:$A$33)-1),"bitte eingeben:","")</f>
        <v/>
      </c>
      <c r="B91" s="175"/>
      <c r="C91" s="175"/>
      <c r="D91" s="175"/>
      <c r="E91" s="175"/>
      <c r="F91" s="175"/>
      <c r="G91" s="175"/>
      <c r="H91" s="175"/>
      <c r="I91" s="21"/>
    </row>
    <row r="92" spans="1:9" ht="25.2" customHeight="1" x14ac:dyDescent="0.25">
      <c r="A92" s="101" t="s">
        <v>198</v>
      </c>
      <c r="B92" s="73">
        <f>As!B36</f>
        <v>4</v>
      </c>
      <c r="C92" s="72"/>
      <c r="D92" s="72"/>
      <c r="E92" s="72"/>
      <c r="F92" s="72"/>
      <c r="G92" s="72"/>
      <c r="H92" s="72"/>
      <c r="I92" s="21"/>
    </row>
    <row r="93" spans="1:9" ht="27.9" customHeight="1" x14ac:dyDescent="0.25">
      <c r="A93" s="20" t="str">
        <f>IF(B92=MAX(As!$A$37:$A$40)-1,"bitte eingeben:","")</f>
        <v/>
      </c>
      <c r="B93" s="175"/>
      <c r="C93" s="175"/>
      <c r="D93" s="175"/>
      <c r="E93" s="175"/>
      <c r="F93" s="175"/>
      <c r="G93" s="175"/>
      <c r="H93" s="175"/>
      <c r="I93" s="21"/>
    </row>
    <row r="94" spans="1:9" ht="25.2" customHeight="1" x14ac:dyDescent="0.25">
      <c r="A94" s="101" t="s">
        <v>197</v>
      </c>
      <c r="B94" s="73">
        <f>As!B43</f>
        <v>12</v>
      </c>
      <c r="C94" s="72"/>
      <c r="D94" s="72"/>
      <c r="E94" s="72"/>
      <c r="F94" s="72"/>
      <c r="G94" s="72"/>
      <c r="H94" s="72"/>
      <c r="I94" s="21"/>
    </row>
    <row r="95" spans="1:9" ht="27.9" customHeight="1" x14ac:dyDescent="0.25">
      <c r="A95" s="20" t="str">
        <f>IF(B94=MAX(As!$A$44:$A$55)-1,"bitte eingeben:","")</f>
        <v/>
      </c>
      <c r="B95" s="175"/>
      <c r="C95" s="175"/>
      <c r="D95" s="175"/>
      <c r="E95" s="175"/>
      <c r="F95" s="175"/>
      <c r="G95" s="175"/>
      <c r="H95" s="175"/>
      <c r="I95" s="21"/>
    </row>
    <row r="96" spans="1:9" ht="25.2" customHeight="1" x14ac:dyDescent="0.25">
      <c r="A96" s="101" t="s">
        <v>196</v>
      </c>
      <c r="B96" s="73">
        <f>As!C58</f>
        <v>19</v>
      </c>
      <c r="C96" s="72"/>
      <c r="D96" s="72"/>
      <c r="E96" s="72"/>
      <c r="F96" s="72"/>
      <c r="G96" s="72"/>
      <c r="H96" s="72"/>
      <c r="I96" s="21" t="b">
        <f>ISBLANK(VLOOKUP(F35,As!A59:C78,3))</f>
        <v>1</v>
      </c>
    </row>
    <row r="97" spans="1:9" ht="27.9" customHeight="1" x14ac:dyDescent="0.25">
      <c r="A97" s="20" t="str">
        <f>IF(F35=H35,"bitte eingeben:",IF(I96,"","Art der Modifikation:"))</f>
        <v/>
      </c>
      <c r="B97" s="160"/>
      <c r="C97" s="160"/>
      <c r="D97" s="160"/>
      <c r="E97" s="160"/>
      <c r="F97" s="160"/>
      <c r="G97" s="160"/>
      <c r="H97" s="160"/>
      <c r="I97" s="21"/>
    </row>
    <row r="98" spans="1:9" ht="20.100000000000001" customHeight="1" x14ac:dyDescent="0.25">
      <c r="A98" s="103" t="s">
        <v>190</v>
      </c>
      <c r="B98" s="157"/>
      <c r="C98" s="157"/>
      <c r="D98" s="157"/>
      <c r="E98" s="157"/>
      <c r="F98" s="157"/>
      <c r="G98" s="157"/>
      <c r="H98" s="157"/>
      <c r="I98" s="21" t="b">
        <f>ISBLANK(VLOOKUP(F36,Iod!A3:C13,3))</f>
        <v>1</v>
      </c>
    </row>
    <row r="99" spans="1:9" ht="27.9" customHeight="1" x14ac:dyDescent="0.25">
      <c r="A99" s="20" t="str">
        <f>IF(F36=H36,"bitte eingeben:",IF(I98,"","Art der Modifikation:"))</f>
        <v/>
      </c>
      <c r="B99" s="176"/>
      <c r="C99" s="176"/>
      <c r="D99" s="176"/>
      <c r="E99" s="176"/>
      <c r="F99" s="176"/>
      <c r="G99" s="176"/>
      <c r="H99" s="176"/>
    </row>
    <row r="100" spans="1:9" ht="20.100000000000001" customHeight="1" x14ac:dyDescent="0.25">
      <c r="A100" s="174" t="s">
        <v>195</v>
      </c>
      <c r="B100" s="174"/>
      <c r="C100" s="157"/>
      <c r="D100" s="157"/>
      <c r="E100" s="157"/>
      <c r="F100" s="157"/>
      <c r="G100" s="157"/>
      <c r="H100" s="157"/>
    </row>
    <row r="101" spans="1:9" x14ac:dyDescent="0.25">
      <c r="B101" s="91"/>
      <c r="C101" s="91">
        <f>Iod!$C$22</f>
        <v>1</v>
      </c>
      <c r="D101" s="91">
        <f>Iod!$C$24</f>
        <v>1</v>
      </c>
      <c r="E101" s="91">
        <f>Iod!$C$26</f>
        <v>1</v>
      </c>
      <c r="F101" s="91">
        <f>Iod!$C$28</f>
        <v>1</v>
      </c>
      <c r="G101" s="91"/>
    </row>
  </sheetData>
  <sheetProtection algorithmName="SHA-512" hashValue="YtqgVXpWIG2zToLsgcafTb8HZpy4c1IHkrQT29LNkvKxlwNhtdbSbd9A1nQUupX+2O3KgDZVtvKenF9155B6Aw==" saltValue="Vq+oboVbmPewZ/EpXiy5OA==" spinCount="100000" sheet="1" objects="1" scenarios="1"/>
  <mergeCells count="62">
    <mergeCell ref="A100:B100"/>
    <mergeCell ref="C100:H100"/>
    <mergeCell ref="B93:H93"/>
    <mergeCell ref="B91:H91"/>
    <mergeCell ref="B72:H72"/>
    <mergeCell ref="B88:H88"/>
    <mergeCell ref="B97:H97"/>
    <mergeCell ref="B95:H95"/>
    <mergeCell ref="B83:H83"/>
    <mergeCell ref="B98:H98"/>
    <mergeCell ref="B99:H99"/>
    <mergeCell ref="B79:H79"/>
    <mergeCell ref="B80:H80"/>
    <mergeCell ref="B77:H77"/>
    <mergeCell ref="B74:H74"/>
    <mergeCell ref="B76:H76"/>
    <mergeCell ref="E3:F3"/>
    <mergeCell ref="A7:G7"/>
    <mergeCell ref="A11:G11"/>
    <mergeCell ref="A12:G12"/>
    <mergeCell ref="A8:G8"/>
    <mergeCell ref="A9:G9"/>
    <mergeCell ref="B4:C4"/>
    <mergeCell ref="B56:H56"/>
    <mergeCell ref="B55:H55"/>
    <mergeCell ref="B54:H54"/>
    <mergeCell ref="G49:H49"/>
    <mergeCell ref="B50:H50"/>
    <mergeCell ref="A49:F49"/>
    <mergeCell ref="A16:G16"/>
    <mergeCell ref="B44:H44"/>
    <mergeCell ref="B45:H45"/>
    <mergeCell ref="B48:H48"/>
    <mergeCell ref="B51:H51"/>
    <mergeCell ref="B57:H57"/>
    <mergeCell ref="B58:H58"/>
    <mergeCell ref="B59:H59"/>
    <mergeCell ref="B60:H60"/>
    <mergeCell ref="A10:G10"/>
    <mergeCell ref="B43:H43"/>
    <mergeCell ref="B53:H53"/>
    <mergeCell ref="A13:G13"/>
    <mergeCell ref="B42:H42"/>
    <mergeCell ref="A46:F46"/>
    <mergeCell ref="G46:H46"/>
    <mergeCell ref="A15:F15"/>
    <mergeCell ref="B47:H47"/>
    <mergeCell ref="A52:F52"/>
    <mergeCell ref="G52:H52"/>
    <mergeCell ref="A14:G14"/>
    <mergeCell ref="B78:H78"/>
    <mergeCell ref="B75:H75"/>
    <mergeCell ref="B63:H63"/>
    <mergeCell ref="B65:H65"/>
    <mergeCell ref="B64:H64"/>
    <mergeCell ref="B66:H66"/>
    <mergeCell ref="B73:H73"/>
    <mergeCell ref="B67:H67"/>
    <mergeCell ref="B68:H68"/>
    <mergeCell ref="B69:H69"/>
    <mergeCell ref="B70:H70"/>
    <mergeCell ref="B71:H71"/>
  </mergeCells>
  <phoneticPr fontId="0" type="noConversion"/>
  <conditionalFormatting sqref="H19:H20 H26:H30 H33">
    <cfRule type="cellIs" dxfId="81" priority="45" stopIfTrue="1" operator="equal">
      <formula>6</formula>
    </cfRule>
  </conditionalFormatting>
  <conditionalFormatting sqref="I19:I24">
    <cfRule type="cellIs" dxfId="80" priority="47" stopIfTrue="1" operator="equal">
      <formula>11</formula>
    </cfRule>
  </conditionalFormatting>
  <conditionalFormatting sqref="B47:H47">
    <cfRule type="expression" dxfId="79" priority="48" stopIfTrue="1">
      <formula>$H$19-5=0</formula>
    </cfRule>
  </conditionalFormatting>
  <conditionalFormatting sqref="B50:H50">
    <cfRule type="expression" dxfId="78" priority="49" stopIfTrue="1">
      <formula>$I$19-3=0</formula>
    </cfRule>
  </conditionalFormatting>
  <conditionalFormatting sqref="B53:H53">
    <cfRule type="expression" dxfId="77" priority="50" stopIfTrue="1">
      <formula>$I$19-10=0</formula>
    </cfRule>
  </conditionalFormatting>
  <conditionalFormatting sqref="G31:G34">
    <cfRule type="cellIs" dxfId="76" priority="52" stopIfTrue="1" operator="equal">
      <formula>10</formula>
    </cfRule>
  </conditionalFormatting>
  <conditionalFormatting sqref="F19">
    <cfRule type="expression" dxfId="75" priority="53" stopIfTrue="1">
      <formula>$F$19-$H$19=1</formula>
    </cfRule>
  </conditionalFormatting>
  <conditionalFormatting sqref="F20">
    <cfRule type="expression" dxfId="74" priority="54" stopIfTrue="1">
      <formula>$F$20-$H$20=1</formula>
    </cfRule>
  </conditionalFormatting>
  <conditionalFormatting sqref="F25">
    <cfRule type="expression" dxfId="73" priority="55" stopIfTrue="1">
      <formula>$F$25-$H$25=1</formula>
    </cfRule>
  </conditionalFormatting>
  <conditionalFormatting sqref="B45">
    <cfRule type="expression" dxfId="72" priority="57" stopIfTrue="1">
      <formula>OR($F$20-$H$20=0,NOT(I44))</formula>
    </cfRule>
  </conditionalFormatting>
  <conditionalFormatting sqref="G19:G30 G33">
    <cfRule type="expression" dxfId="71" priority="58" stopIfTrue="1">
      <formula>$F$31-$H$31=1</formula>
    </cfRule>
  </conditionalFormatting>
  <conditionalFormatting sqref="G46:H46">
    <cfRule type="expression" dxfId="70" priority="59" stopIfTrue="1">
      <formula>($F$20-$H$20-1)&lt;0</formula>
    </cfRule>
  </conditionalFormatting>
  <conditionalFormatting sqref="G49:H49">
    <cfRule type="expression" dxfId="69" priority="60" stopIfTrue="1">
      <formula>($F$22-$H$22-1)&lt;0</formula>
    </cfRule>
  </conditionalFormatting>
  <conditionalFormatting sqref="G52:H52">
    <cfRule type="expression" dxfId="68" priority="61" stopIfTrue="1">
      <formula>($F$24-$H$24-1)&lt;0</formula>
    </cfRule>
  </conditionalFormatting>
  <conditionalFormatting sqref="B48">
    <cfRule type="expression" dxfId="67" priority="62" stopIfTrue="1">
      <formula>OR($F$22-$H$22=0,NOT(I47))</formula>
    </cfRule>
  </conditionalFormatting>
  <conditionalFormatting sqref="B51">
    <cfRule type="expression" dxfId="66" priority="63" stopIfTrue="1">
      <formula>OR($F$24-$H$24=0,NOT(I50))</formula>
    </cfRule>
  </conditionalFormatting>
  <conditionalFormatting sqref="B54">
    <cfRule type="expression" dxfId="65" priority="64" stopIfTrue="1">
      <formula>OR($F$26-$H$26=0,NOT(I53))</formula>
    </cfRule>
  </conditionalFormatting>
  <conditionalFormatting sqref="B56">
    <cfRule type="expression" dxfId="64" priority="65" stopIfTrue="1">
      <formula>OR($F$27-$H$27=0,NOT(I55))</formula>
    </cfRule>
  </conditionalFormatting>
  <conditionalFormatting sqref="F22">
    <cfRule type="expression" dxfId="63" priority="66" stopIfTrue="1">
      <formula>$F$22-$H$22=1</formula>
    </cfRule>
  </conditionalFormatting>
  <conditionalFormatting sqref="F24">
    <cfRule type="expression" dxfId="62" priority="67" stopIfTrue="1">
      <formula>$F$24-$H$24=1</formula>
    </cfRule>
  </conditionalFormatting>
  <conditionalFormatting sqref="F26">
    <cfRule type="expression" dxfId="61" priority="68" stopIfTrue="1">
      <formula>$F$26-$H$26=1</formula>
    </cfRule>
  </conditionalFormatting>
  <conditionalFormatting sqref="F33">
    <cfRule type="expression" dxfId="60" priority="69" stopIfTrue="1">
      <formula>$F$33-$H$33=1</formula>
    </cfRule>
  </conditionalFormatting>
  <conditionalFormatting sqref="F31">
    <cfRule type="expression" dxfId="59" priority="70" stopIfTrue="1">
      <formula>$F$31-$H$31=1</formula>
    </cfRule>
  </conditionalFormatting>
  <conditionalFormatting sqref="F32:F33">
    <cfRule type="expression" dxfId="58" priority="71" stopIfTrue="1">
      <formula>$F$32-$H$32=1</formula>
    </cfRule>
  </conditionalFormatting>
  <conditionalFormatting sqref="F34">
    <cfRule type="expression" dxfId="57" priority="72" stopIfTrue="1">
      <formula>$F$34-$H$34=1</formula>
    </cfRule>
  </conditionalFormatting>
  <conditionalFormatting sqref="B68">
    <cfRule type="expression" dxfId="56" priority="73" stopIfTrue="1">
      <formula>OR($F$31-$H$31=0,NOT(I67))</formula>
    </cfRule>
  </conditionalFormatting>
  <conditionalFormatting sqref="B70">
    <cfRule type="expression" dxfId="55" priority="74" stopIfTrue="1">
      <formula>OR($F$32-$H$32=0,NOT(I69))</formula>
    </cfRule>
  </conditionalFormatting>
  <conditionalFormatting sqref="B72">
    <cfRule type="expression" dxfId="54" priority="75" stopIfTrue="1">
      <formula>OR($F$34-$H$34=0,NOT(I71))</formula>
    </cfRule>
  </conditionalFormatting>
  <conditionalFormatting sqref="G35">
    <cfRule type="cellIs" dxfId="53" priority="43" stopIfTrue="1" operator="equal">
      <formula>10</formula>
    </cfRule>
  </conditionalFormatting>
  <conditionalFormatting sqref="F35">
    <cfRule type="expression" dxfId="52" priority="44" stopIfTrue="1">
      <formula>$F$35-$H$35=1</formula>
    </cfRule>
  </conditionalFormatting>
  <conditionalFormatting sqref="G36:G39">
    <cfRule type="cellIs" dxfId="51" priority="41" stopIfTrue="1" operator="equal">
      <formula>10</formula>
    </cfRule>
  </conditionalFormatting>
  <conditionalFormatting sqref="F36">
    <cfRule type="expression" dxfId="50" priority="42" stopIfTrue="1">
      <formula>$F$36-$H$36=1</formula>
    </cfRule>
  </conditionalFormatting>
  <conditionalFormatting sqref="B55:H55">
    <cfRule type="expression" dxfId="49" priority="76" stopIfTrue="1">
      <formula>#REF!-14=0</formula>
    </cfRule>
  </conditionalFormatting>
  <conditionalFormatting sqref="G45:H45">
    <cfRule type="expression" dxfId="48" priority="81" stopIfTrue="1">
      <formula>OR($F$20-$H$20=0,NOT(J44))</formula>
    </cfRule>
  </conditionalFormatting>
  <conditionalFormatting sqref="C45:F45">
    <cfRule type="expression" dxfId="47" priority="82" stopIfTrue="1">
      <formula>OR($F$20-$H$20=0,NOT(#REF!))</formula>
    </cfRule>
  </conditionalFormatting>
  <conditionalFormatting sqref="G48:H48">
    <cfRule type="expression" dxfId="46" priority="84" stopIfTrue="1">
      <formula>OR($F$22-$H$22=0,NOT(J47))</formula>
    </cfRule>
  </conditionalFormatting>
  <conditionalFormatting sqref="C48:F48">
    <cfRule type="expression" dxfId="45" priority="85" stopIfTrue="1">
      <formula>OR($F$22-$H$22=0,NOT(#REF!))</formula>
    </cfRule>
  </conditionalFormatting>
  <conditionalFormatting sqref="G51:H51">
    <cfRule type="expression" dxfId="44" priority="87" stopIfTrue="1">
      <formula>OR($F$24-$H$24=0,NOT(J50))</formula>
    </cfRule>
  </conditionalFormatting>
  <conditionalFormatting sqref="C51:F51">
    <cfRule type="expression" dxfId="43" priority="88" stopIfTrue="1">
      <formula>OR($F$24-$H$24=0,NOT(#REF!))</formula>
    </cfRule>
  </conditionalFormatting>
  <conditionalFormatting sqref="G54:H54">
    <cfRule type="expression" dxfId="42" priority="90" stopIfTrue="1">
      <formula>OR($F$26-$H$26=0,NOT(J53))</formula>
    </cfRule>
  </conditionalFormatting>
  <conditionalFormatting sqref="C54:F54">
    <cfRule type="expression" dxfId="41" priority="91" stopIfTrue="1">
      <formula>OR($F$26-$H$26=0,NOT(#REF!))</formula>
    </cfRule>
  </conditionalFormatting>
  <conditionalFormatting sqref="G56:H56">
    <cfRule type="expression" dxfId="40" priority="93" stopIfTrue="1">
      <formula>OR($F$27-$H$27=0,NOT(J55))</formula>
    </cfRule>
  </conditionalFormatting>
  <conditionalFormatting sqref="C56:F56">
    <cfRule type="expression" dxfId="39" priority="94" stopIfTrue="1">
      <formula>OR($F$27-$H$27=0,NOT(#REF!))</formula>
    </cfRule>
  </conditionalFormatting>
  <conditionalFormatting sqref="G68:H68">
    <cfRule type="expression" dxfId="38" priority="96" stopIfTrue="1">
      <formula>OR($F$31-$H$31=0,NOT(J67))</formula>
    </cfRule>
  </conditionalFormatting>
  <conditionalFormatting sqref="C68:F68">
    <cfRule type="expression" dxfId="37" priority="97" stopIfTrue="1">
      <formula>OR($F$31-$H$31=0,NOT(#REF!))</formula>
    </cfRule>
  </conditionalFormatting>
  <conditionalFormatting sqref="G70:H70">
    <cfRule type="expression" dxfId="36" priority="99" stopIfTrue="1">
      <formula>OR($F$32-$H$32=0,NOT(J69))</formula>
    </cfRule>
  </conditionalFormatting>
  <conditionalFormatting sqref="C70:F70">
    <cfRule type="expression" dxfId="35" priority="100" stopIfTrue="1">
      <formula>OR($F$32-$H$32=0,NOT(#REF!))</formula>
    </cfRule>
  </conditionalFormatting>
  <conditionalFormatting sqref="G72:H72">
    <cfRule type="expression" dxfId="34" priority="102" stopIfTrue="1">
      <formula>OR($F$34-$H$34=0,NOT(J71))</formula>
    </cfRule>
  </conditionalFormatting>
  <conditionalFormatting sqref="C72:F72">
    <cfRule type="expression" dxfId="33" priority="103" stopIfTrue="1">
      <formula>OR($F$34-$H$34=0,NOT(#REF!))</formula>
    </cfRule>
  </conditionalFormatting>
  <conditionalFormatting sqref="B83:H84">
    <cfRule type="expression" dxfId="32" priority="35" stopIfTrue="1">
      <formula>$J$21-14=0</formula>
    </cfRule>
  </conditionalFormatting>
  <conditionalFormatting sqref="B88:G88">
    <cfRule type="expression" dxfId="31" priority="36" stopIfTrue="1">
      <formula>B87-10=0</formula>
    </cfRule>
  </conditionalFormatting>
  <conditionalFormatting sqref="B91:H91">
    <cfRule type="expression" dxfId="30" priority="37" stopIfTrue="1">
      <formula>OR(B89-5=0,B90-5=0)</formula>
    </cfRule>
  </conditionalFormatting>
  <conditionalFormatting sqref="B93:H93">
    <cfRule type="expression" dxfId="29" priority="38" stopIfTrue="1">
      <formula>B92-3=0</formula>
    </cfRule>
  </conditionalFormatting>
  <conditionalFormatting sqref="B95:H95">
    <cfRule type="expression" dxfId="28" priority="39" stopIfTrue="1">
      <formula>B94-11=0</formula>
    </cfRule>
  </conditionalFormatting>
  <conditionalFormatting sqref="B97:H97">
    <cfRule type="expression" dxfId="27" priority="40" stopIfTrue="1">
      <formula>OR($F$35-$H$35=0,NOT(I96))</formula>
    </cfRule>
  </conditionalFormatting>
  <conditionalFormatting sqref="B99:H99">
    <cfRule type="expression" dxfId="26" priority="34" stopIfTrue="1">
      <formula>OR($F$36-$H$36=0,NOT(I98))</formula>
    </cfRule>
  </conditionalFormatting>
  <conditionalFormatting sqref="B43">
    <cfRule type="expression" dxfId="25" priority="31" stopIfTrue="1">
      <formula>OR($F$19-$H$19=0,NOT(I42))</formula>
    </cfRule>
  </conditionalFormatting>
  <conditionalFormatting sqref="G43:H43">
    <cfRule type="expression" dxfId="24" priority="32" stopIfTrue="1">
      <formula>OR($F$24-$H$24=0,NOT(J42))</formula>
    </cfRule>
  </conditionalFormatting>
  <conditionalFormatting sqref="C43:F43">
    <cfRule type="expression" dxfId="23" priority="33" stopIfTrue="1">
      <formula>OR($F$24-$H$24=0,NOT(#REF!))</formula>
    </cfRule>
  </conditionalFormatting>
  <conditionalFormatting sqref="F27">
    <cfRule type="expression" dxfId="22" priority="27" stopIfTrue="1">
      <formula>$F$27-$H$27=1</formula>
    </cfRule>
  </conditionalFormatting>
  <conditionalFormatting sqref="F28">
    <cfRule type="expression" dxfId="21" priority="26" stopIfTrue="1">
      <formula>$F$28-$H$28=1</formula>
    </cfRule>
  </conditionalFormatting>
  <conditionalFormatting sqref="B60">
    <cfRule type="expression" dxfId="20" priority="25" stopIfTrue="1">
      <formula>OR($F$28-$H$28=0,NOT(I59))</formula>
    </cfRule>
  </conditionalFormatting>
  <conditionalFormatting sqref="B64">
    <cfRule type="expression" dxfId="19" priority="24" stopIfTrue="1">
      <formula>OR($F$29-$H$29=0,NOT(I63))</formula>
    </cfRule>
  </conditionalFormatting>
  <conditionalFormatting sqref="B66">
    <cfRule type="expression" dxfId="18" priority="23" stopIfTrue="1">
      <formula>OR($F$30-$H$30=0,NOT(I65))</formula>
    </cfRule>
  </conditionalFormatting>
  <conditionalFormatting sqref="F29">
    <cfRule type="expression" dxfId="17" priority="22" stopIfTrue="1">
      <formula>$F$29-$H$29=1</formula>
    </cfRule>
  </conditionalFormatting>
  <conditionalFormatting sqref="F30">
    <cfRule type="expression" dxfId="16" priority="21" stopIfTrue="1">
      <formula>$F$30-$H$30=1</formula>
    </cfRule>
  </conditionalFormatting>
  <conditionalFormatting sqref="B74">
    <cfRule type="expression" dxfId="15" priority="18" stopIfTrue="1">
      <formula>OR($F$37-$H$37=0,NOT(I73))</formula>
    </cfRule>
  </conditionalFormatting>
  <conditionalFormatting sqref="G74:H74">
    <cfRule type="expression" dxfId="14" priority="19" stopIfTrue="1">
      <formula>OR($F$34-$H$34=0,NOT(J73))</formula>
    </cfRule>
  </conditionalFormatting>
  <conditionalFormatting sqref="C74:F74">
    <cfRule type="expression" dxfId="13" priority="20" stopIfTrue="1">
      <formula>OR($F$34-$H$34=0,NOT(#REF!))</formula>
    </cfRule>
  </conditionalFormatting>
  <conditionalFormatting sqref="B76">
    <cfRule type="expression" dxfId="12" priority="15" stopIfTrue="1">
      <formula>OR($F$38-$H$38=0,NOT(I75))</formula>
    </cfRule>
  </conditionalFormatting>
  <conditionalFormatting sqref="G76:H76">
    <cfRule type="expression" dxfId="11" priority="16" stopIfTrue="1">
      <formula>OR($F$34-$H$34=0,NOT(J75))</formula>
    </cfRule>
  </conditionalFormatting>
  <conditionalFormatting sqref="C76:F76">
    <cfRule type="expression" dxfId="10" priority="17" stopIfTrue="1">
      <formula>OR($F$34-$H$34=0,NOT(#REF!))</formula>
    </cfRule>
  </conditionalFormatting>
  <conditionalFormatting sqref="B78">
    <cfRule type="expression" dxfId="9" priority="12" stopIfTrue="1">
      <formula>OR($F$39-$H$39=0,NOT(I77))</formula>
    </cfRule>
  </conditionalFormatting>
  <conditionalFormatting sqref="G78:H78">
    <cfRule type="expression" dxfId="8" priority="13" stopIfTrue="1">
      <formula>OR($F$34-$H$34=0,NOT(J77))</formula>
    </cfRule>
  </conditionalFormatting>
  <conditionalFormatting sqref="C78:F78">
    <cfRule type="expression" dxfId="7" priority="14" stopIfTrue="1">
      <formula>OR($F$34-$H$34=0,NOT(#REF!))</formula>
    </cfRule>
  </conditionalFormatting>
  <conditionalFormatting sqref="F37">
    <cfRule type="expression" dxfId="6" priority="11" stopIfTrue="1">
      <formula>$F$37-$H$37=1</formula>
    </cfRule>
  </conditionalFormatting>
  <conditionalFormatting sqref="F38">
    <cfRule type="expression" dxfId="5" priority="10" stopIfTrue="1">
      <formula>$F$38-$H$38=1</formula>
    </cfRule>
  </conditionalFormatting>
  <conditionalFormatting sqref="F39">
    <cfRule type="expression" dxfId="4" priority="9" stopIfTrue="1">
      <formula>$F$39-$H$39=1</formula>
    </cfRule>
  </conditionalFormatting>
  <conditionalFormatting sqref="F40">
    <cfRule type="expression" dxfId="3" priority="8" stopIfTrue="1">
      <formula>$F$40-$H$40=1</formula>
    </cfRule>
  </conditionalFormatting>
  <conditionalFormatting sqref="H40">
    <cfRule type="expression" dxfId="2" priority="4" stopIfTrue="1">
      <formula>$F$39-$H$39=1</formula>
    </cfRule>
  </conditionalFormatting>
  <conditionalFormatting sqref="B80">
    <cfRule type="expression" dxfId="1" priority="1" stopIfTrue="1">
      <formula>OR($F$40-$H$40=0,NOT(I79))</formula>
    </cfRule>
  </conditionalFormatting>
  <conditionalFormatting sqref="B58">
    <cfRule type="expression" dxfId="0" priority="108" stopIfTrue="1">
      <formula>OR($F$33-$H$33=0,NOT(I57))</formula>
    </cfRule>
  </conditionalFormatting>
  <hyperlinks>
    <hyperlink ref="B4" r:id="rId1" xr:uid="{00000000-0004-0000-0800-000000000000}"/>
  </hyperlinks>
  <pageMargins left="0.59055118110236227" right="0.59055118110236227" top="0.51181102362204722" bottom="0.51181102362204722" header="0.23622047244094491" footer="0.2362204724409449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4" manualBreakCount="4">
    <brk id="16" max="7" man="1"/>
    <brk id="40" max="7" man="1"/>
    <brk id="60" max="7" man="1"/>
    <brk id="80" max="7" man="1"/>
  </rowBreaks>
  <drawing r:id="rId3"/>
  <legacyDrawing r:id="rId4"/>
  <mc:AlternateContent xmlns:mc="http://schemas.openxmlformats.org/markup-compatibility/2006">
    <mc:Choice Requires="x14">
      <controls>
        <mc:AlternateContent xmlns:mc="http://schemas.openxmlformats.org/markup-compatibility/2006">
          <mc:Choice Requires="x14">
            <control shapeId="2097" r:id="rId5" name="Drop Down 49">
              <controlPr locked="0" defaultSize="0" autoLine="0" autoPict="0">
                <anchor moveWithCells="1">
                  <from>
                    <xdr:col>1</xdr:col>
                    <xdr:colOff>7620</xdr:colOff>
                    <xdr:row>41</xdr:row>
                    <xdr:rowOff>0</xdr:rowOff>
                  </from>
                  <to>
                    <xdr:col>7</xdr:col>
                    <xdr:colOff>220980</xdr:colOff>
                    <xdr:row>41</xdr:row>
                    <xdr:rowOff>205740</xdr:rowOff>
                  </to>
                </anchor>
              </controlPr>
            </control>
          </mc:Choice>
        </mc:AlternateContent>
        <mc:AlternateContent xmlns:mc="http://schemas.openxmlformats.org/markup-compatibility/2006">
          <mc:Choice Requires="x14">
            <control shapeId="2098" r:id="rId6" name="Drop Down 50">
              <controlPr locked="0" defaultSize="0" autoLine="0" autoPict="0">
                <anchor moveWithCells="1">
                  <from>
                    <xdr:col>1</xdr:col>
                    <xdr:colOff>22860</xdr:colOff>
                    <xdr:row>43</xdr:row>
                    <xdr:rowOff>30480</xdr:rowOff>
                  </from>
                  <to>
                    <xdr:col>7</xdr:col>
                    <xdr:colOff>236220</xdr:colOff>
                    <xdr:row>43</xdr:row>
                    <xdr:rowOff>236220</xdr:rowOff>
                  </to>
                </anchor>
              </controlPr>
            </control>
          </mc:Choice>
        </mc:AlternateContent>
        <mc:AlternateContent xmlns:mc="http://schemas.openxmlformats.org/markup-compatibility/2006">
          <mc:Choice Requires="x14">
            <control shapeId="2099" r:id="rId7" name="Drop Down 51">
              <controlPr locked="0" defaultSize="0" autoLine="0" autoPict="0">
                <anchor moveWithCells="1">
                  <from>
                    <xdr:col>1</xdr:col>
                    <xdr:colOff>22860</xdr:colOff>
                    <xdr:row>46</xdr:row>
                    <xdr:rowOff>30480</xdr:rowOff>
                  </from>
                  <to>
                    <xdr:col>7</xdr:col>
                    <xdr:colOff>236220</xdr:colOff>
                    <xdr:row>46</xdr:row>
                    <xdr:rowOff>236220</xdr:rowOff>
                  </to>
                </anchor>
              </controlPr>
            </control>
          </mc:Choice>
        </mc:AlternateContent>
        <mc:AlternateContent xmlns:mc="http://schemas.openxmlformats.org/markup-compatibility/2006">
          <mc:Choice Requires="x14">
            <control shapeId="2100" r:id="rId8" name="Drop Down 52">
              <controlPr locked="0" defaultSize="0" autoLine="0" autoPict="0">
                <anchor moveWithCells="1">
                  <from>
                    <xdr:col>1</xdr:col>
                    <xdr:colOff>22860</xdr:colOff>
                    <xdr:row>49</xdr:row>
                    <xdr:rowOff>30480</xdr:rowOff>
                  </from>
                  <to>
                    <xdr:col>7</xdr:col>
                    <xdr:colOff>236220</xdr:colOff>
                    <xdr:row>49</xdr:row>
                    <xdr:rowOff>236220</xdr:rowOff>
                  </to>
                </anchor>
              </controlPr>
            </control>
          </mc:Choice>
        </mc:AlternateContent>
        <mc:AlternateContent xmlns:mc="http://schemas.openxmlformats.org/markup-compatibility/2006">
          <mc:Choice Requires="x14">
            <control shapeId="2101" r:id="rId9" name="Drop Down 53">
              <controlPr locked="0" defaultSize="0" autoLine="0" autoPict="0">
                <anchor moveWithCells="1">
                  <from>
                    <xdr:col>1</xdr:col>
                    <xdr:colOff>22860</xdr:colOff>
                    <xdr:row>52</xdr:row>
                    <xdr:rowOff>30480</xdr:rowOff>
                  </from>
                  <to>
                    <xdr:col>7</xdr:col>
                    <xdr:colOff>236220</xdr:colOff>
                    <xdr:row>52</xdr:row>
                    <xdr:rowOff>236220</xdr:rowOff>
                  </to>
                </anchor>
              </controlPr>
            </control>
          </mc:Choice>
        </mc:AlternateContent>
        <mc:AlternateContent xmlns:mc="http://schemas.openxmlformats.org/markup-compatibility/2006">
          <mc:Choice Requires="x14">
            <control shapeId="2102" r:id="rId10" name="Drop Down 54">
              <controlPr locked="0" defaultSize="0" autoLine="0" autoPict="0">
                <anchor moveWithCells="1">
                  <from>
                    <xdr:col>1</xdr:col>
                    <xdr:colOff>22860</xdr:colOff>
                    <xdr:row>54</xdr:row>
                    <xdr:rowOff>30480</xdr:rowOff>
                  </from>
                  <to>
                    <xdr:col>7</xdr:col>
                    <xdr:colOff>236220</xdr:colOff>
                    <xdr:row>54</xdr:row>
                    <xdr:rowOff>236220</xdr:rowOff>
                  </to>
                </anchor>
              </controlPr>
            </control>
          </mc:Choice>
        </mc:AlternateContent>
        <mc:AlternateContent xmlns:mc="http://schemas.openxmlformats.org/markup-compatibility/2006">
          <mc:Choice Requires="x14">
            <control shapeId="2119" r:id="rId11" name="Drop Down 71">
              <controlPr locked="0" defaultSize="0" autoLine="0" autoPict="0">
                <anchor moveWithCells="1">
                  <from>
                    <xdr:col>6</xdr:col>
                    <xdr:colOff>22860</xdr:colOff>
                    <xdr:row>14</xdr:row>
                    <xdr:rowOff>129540</xdr:rowOff>
                  </from>
                  <to>
                    <xdr:col>6</xdr:col>
                    <xdr:colOff>891540</xdr:colOff>
                    <xdr:row>14</xdr:row>
                    <xdr:rowOff>403860</xdr:rowOff>
                  </to>
                </anchor>
              </controlPr>
            </control>
          </mc:Choice>
        </mc:AlternateContent>
        <mc:AlternateContent xmlns:mc="http://schemas.openxmlformats.org/markup-compatibility/2006">
          <mc:Choice Requires="x14">
            <control shapeId="2122" r:id="rId12" name="Drop Down 74">
              <controlPr locked="0" defaultSize="0" autoLine="0" autoPict="0">
                <anchor moveWithCells="1">
                  <from>
                    <xdr:col>1</xdr:col>
                    <xdr:colOff>22860</xdr:colOff>
                    <xdr:row>66</xdr:row>
                    <xdr:rowOff>30480</xdr:rowOff>
                  </from>
                  <to>
                    <xdr:col>7</xdr:col>
                    <xdr:colOff>236220</xdr:colOff>
                    <xdr:row>66</xdr:row>
                    <xdr:rowOff>236220</xdr:rowOff>
                  </to>
                </anchor>
              </controlPr>
            </control>
          </mc:Choice>
        </mc:AlternateContent>
        <mc:AlternateContent xmlns:mc="http://schemas.openxmlformats.org/markup-compatibility/2006">
          <mc:Choice Requires="x14">
            <control shapeId="2123" r:id="rId13" name="Drop Down 75">
              <controlPr locked="0" defaultSize="0" autoLine="0" autoPict="0">
                <anchor moveWithCells="1">
                  <from>
                    <xdr:col>1</xdr:col>
                    <xdr:colOff>22860</xdr:colOff>
                    <xdr:row>68</xdr:row>
                    <xdr:rowOff>30480</xdr:rowOff>
                  </from>
                  <to>
                    <xdr:col>7</xdr:col>
                    <xdr:colOff>236220</xdr:colOff>
                    <xdr:row>68</xdr:row>
                    <xdr:rowOff>236220</xdr:rowOff>
                  </to>
                </anchor>
              </controlPr>
            </control>
          </mc:Choice>
        </mc:AlternateContent>
        <mc:AlternateContent xmlns:mc="http://schemas.openxmlformats.org/markup-compatibility/2006">
          <mc:Choice Requires="x14">
            <control shapeId="2124" r:id="rId14" name="Drop Down 76">
              <controlPr locked="0" defaultSize="0" autoLine="0" autoPict="0">
                <anchor moveWithCells="1">
                  <from>
                    <xdr:col>1</xdr:col>
                    <xdr:colOff>22860</xdr:colOff>
                    <xdr:row>70</xdr:row>
                    <xdr:rowOff>30480</xdr:rowOff>
                  </from>
                  <to>
                    <xdr:col>7</xdr:col>
                    <xdr:colOff>236220</xdr:colOff>
                    <xdr:row>70</xdr:row>
                    <xdr:rowOff>236220</xdr:rowOff>
                  </to>
                </anchor>
              </controlPr>
            </control>
          </mc:Choice>
        </mc:AlternateContent>
        <mc:AlternateContent xmlns:mc="http://schemas.openxmlformats.org/markup-compatibility/2006">
          <mc:Choice Requires="x14">
            <control shapeId="2125" r:id="rId15" name="Drop Down 77">
              <controlPr locked="0" defaultSize="0" autoLine="0" autoPict="0">
                <anchor moveWithCells="1">
                  <from>
                    <xdr:col>1</xdr:col>
                    <xdr:colOff>7620</xdr:colOff>
                    <xdr:row>84</xdr:row>
                    <xdr:rowOff>45720</xdr:rowOff>
                  </from>
                  <to>
                    <xdr:col>2</xdr:col>
                    <xdr:colOff>144780</xdr:colOff>
                    <xdr:row>84</xdr:row>
                    <xdr:rowOff>259080</xdr:rowOff>
                  </to>
                </anchor>
              </controlPr>
            </control>
          </mc:Choice>
        </mc:AlternateContent>
        <mc:AlternateContent xmlns:mc="http://schemas.openxmlformats.org/markup-compatibility/2006">
          <mc:Choice Requires="x14">
            <control shapeId="2126" r:id="rId16" name="Drop Down 78">
              <controlPr locked="0" defaultSize="0" autoLine="0" autoPict="0">
                <anchor moveWithCells="1">
                  <from>
                    <xdr:col>1</xdr:col>
                    <xdr:colOff>22860</xdr:colOff>
                    <xdr:row>86</xdr:row>
                    <xdr:rowOff>30480</xdr:rowOff>
                  </from>
                  <to>
                    <xdr:col>3</xdr:col>
                    <xdr:colOff>754380</xdr:colOff>
                    <xdr:row>86</xdr:row>
                    <xdr:rowOff>243840</xdr:rowOff>
                  </to>
                </anchor>
              </controlPr>
            </control>
          </mc:Choice>
        </mc:AlternateContent>
        <mc:AlternateContent xmlns:mc="http://schemas.openxmlformats.org/markup-compatibility/2006">
          <mc:Choice Requires="x14">
            <control shapeId="2127" r:id="rId17" name="Drop Down 79">
              <controlPr locked="0" defaultSize="0" autoLine="0" autoPict="0">
                <anchor moveWithCells="1">
                  <from>
                    <xdr:col>1</xdr:col>
                    <xdr:colOff>22860</xdr:colOff>
                    <xdr:row>88</xdr:row>
                    <xdr:rowOff>30480</xdr:rowOff>
                  </from>
                  <to>
                    <xdr:col>3</xdr:col>
                    <xdr:colOff>754380</xdr:colOff>
                    <xdr:row>88</xdr:row>
                    <xdr:rowOff>243840</xdr:rowOff>
                  </to>
                </anchor>
              </controlPr>
            </control>
          </mc:Choice>
        </mc:AlternateContent>
        <mc:AlternateContent xmlns:mc="http://schemas.openxmlformats.org/markup-compatibility/2006">
          <mc:Choice Requires="x14">
            <control shapeId="2128" r:id="rId18" name="Drop Down 80">
              <controlPr locked="0" defaultSize="0" autoLine="0" autoPict="0">
                <anchor moveWithCells="1">
                  <from>
                    <xdr:col>1</xdr:col>
                    <xdr:colOff>22860</xdr:colOff>
                    <xdr:row>89</xdr:row>
                    <xdr:rowOff>30480</xdr:rowOff>
                  </from>
                  <to>
                    <xdr:col>3</xdr:col>
                    <xdr:colOff>754380</xdr:colOff>
                    <xdr:row>89</xdr:row>
                    <xdr:rowOff>243840</xdr:rowOff>
                  </to>
                </anchor>
              </controlPr>
            </control>
          </mc:Choice>
        </mc:AlternateContent>
        <mc:AlternateContent xmlns:mc="http://schemas.openxmlformats.org/markup-compatibility/2006">
          <mc:Choice Requires="x14">
            <control shapeId="2129" r:id="rId19" name="Drop Down 81">
              <controlPr locked="0" defaultSize="0" autoLine="0" autoPict="0">
                <anchor moveWithCells="1">
                  <from>
                    <xdr:col>1</xdr:col>
                    <xdr:colOff>22860</xdr:colOff>
                    <xdr:row>91</xdr:row>
                    <xdr:rowOff>30480</xdr:rowOff>
                  </from>
                  <to>
                    <xdr:col>3</xdr:col>
                    <xdr:colOff>754380</xdr:colOff>
                    <xdr:row>91</xdr:row>
                    <xdr:rowOff>243840</xdr:rowOff>
                  </to>
                </anchor>
              </controlPr>
            </control>
          </mc:Choice>
        </mc:AlternateContent>
        <mc:AlternateContent xmlns:mc="http://schemas.openxmlformats.org/markup-compatibility/2006">
          <mc:Choice Requires="x14">
            <control shapeId="2130" r:id="rId20" name="Drop Down 82">
              <controlPr locked="0" defaultSize="0" autoLine="0" autoPict="0">
                <anchor moveWithCells="1">
                  <from>
                    <xdr:col>1</xdr:col>
                    <xdr:colOff>22860</xdr:colOff>
                    <xdr:row>93</xdr:row>
                    <xdr:rowOff>45720</xdr:rowOff>
                  </from>
                  <to>
                    <xdr:col>3</xdr:col>
                    <xdr:colOff>754380</xdr:colOff>
                    <xdr:row>93</xdr:row>
                    <xdr:rowOff>259080</xdr:rowOff>
                  </to>
                </anchor>
              </controlPr>
            </control>
          </mc:Choice>
        </mc:AlternateContent>
        <mc:AlternateContent xmlns:mc="http://schemas.openxmlformats.org/markup-compatibility/2006">
          <mc:Choice Requires="x14">
            <control shapeId="2131" r:id="rId21" name="Drop Down 83">
              <controlPr locked="0" defaultSize="0" autoLine="0" autoPict="0">
                <anchor moveWithCells="1">
                  <from>
                    <xdr:col>1</xdr:col>
                    <xdr:colOff>22860</xdr:colOff>
                    <xdr:row>95</xdr:row>
                    <xdr:rowOff>45720</xdr:rowOff>
                  </from>
                  <to>
                    <xdr:col>5</xdr:col>
                    <xdr:colOff>998220</xdr:colOff>
                    <xdr:row>95</xdr:row>
                    <xdr:rowOff>259080</xdr:rowOff>
                  </to>
                </anchor>
              </controlPr>
            </control>
          </mc:Choice>
        </mc:AlternateContent>
        <mc:AlternateContent xmlns:mc="http://schemas.openxmlformats.org/markup-compatibility/2006">
          <mc:Choice Requires="x14">
            <control shapeId="2132" r:id="rId22" name="Drop Down 84">
              <controlPr locked="0" defaultSize="0" autoLine="0" autoPict="0">
                <anchor moveWithCells="1">
                  <from>
                    <xdr:col>1</xdr:col>
                    <xdr:colOff>22860</xdr:colOff>
                    <xdr:row>97</xdr:row>
                    <xdr:rowOff>30480</xdr:rowOff>
                  </from>
                  <to>
                    <xdr:col>7</xdr:col>
                    <xdr:colOff>236220</xdr:colOff>
                    <xdr:row>97</xdr:row>
                    <xdr:rowOff>236220</xdr:rowOff>
                  </to>
                </anchor>
              </controlPr>
            </control>
          </mc:Choice>
        </mc:AlternateContent>
        <mc:AlternateContent xmlns:mc="http://schemas.openxmlformats.org/markup-compatibility/2006">
          <mc:Choice Requires="x14">
            <control shapeId="2133" r:id="rId23" name="Drop Down 85">
              <controlPr locked="0" defaultSize="0" autoLine="0" autoPict="0">
                <anchor moveWithCells="1">
                  <from>
                    <xdr:col>2</xdr:col>
                    <xdr:colOff>0</xdr:colOff>
                    <xdr:row>99</xdr:row>
                    <xdr:rowOff>7620</xdr:rowOff>
                  </from>
                  <to>
                    <xdr:col>3</xdr:col>
                    <xdr:colOff>320040</xdr:colOff>
                    <xdr:row>99</xdr:row>
                    <xdr:rowOff>220980</xdr:rowOff>
                  </to>
                </anchor>
              </controlPr>
            </control>
          </mc:Choice>
        </mc:AlternateContent>
        <mc:AlternateContent xmlns:mc="http://schemas.openxmlformats.org/markup-compatibility/2006">
          <mc:Choice Requires="x14">
            <control shapeId="2134" r:id="rId24" name="Drop Down 86">
              <controlPr locked="0" defaultSize="0" autoLine="0" autoPict="0">
                <anchor moveWithCells="1">
                  <from>
                    <xdr:col>3</xdr:col>
                    <xdr:colOff>411480</xdr:colOff>
                    <xdr:row>99</xdr:row>
                    <xdr:rowOff>7620</xdr:rowOff>
                  </from>
                  <to>
                    <xdr:col>4</xdr:col>
                    <xdr:colOff>556260</xdr:colOff>
                    <xdr:row>99</xdr:row>
                    <xdr:rowOff>220980</xdr:rowOff>
                  </to>
                </anchor>
              </controlPr>
            </control>
          </mc:Choice>
        </mc:AlternateContent>
        <mc:AlternateContent xmlns:mc="http://schemas.openxmlformats.org/markup-compatibility/2006">
          <mc:Choice Requires="x14">
            <control shapeId="2135" r:id="rId25" name="Drop Down 87">
              <controlPr locked="0" defaultSize="0" autoLine="0" autoPict="0">
                <anchor moveWithCells="1">
                  <from>
                    <xdr:col>4</xdr:col>
                    <xdr:colOff>655320</xdr:colOff>
                    <xdr:row>99</xdr:row>
                    <xdr:rowOff>7620</xdr:rowOff>
                  </from>
                  <to>
                    <xdr:col>5</xdr:col>
                    <xdr:colOff>792480</xdr:colOff>
                    <xdr:row>99</xdr:row>
                    <xdr:rowOff>220980</xdr:rowOff>
                  </to>
                </anchor>
              </controlPr>
            </control>
          </mc:Choice>
        </mc:AlternateContent>
        <mc:AlternateContent xmlns:mc="http://schemas.openxmlformats.org/markup-compatibility/2006">
          <mc:Choice Requires="x14">
            <control shapeId="2136" r:id="rId26" name="Drop Down 88">
              <controlPr locked="0" defaultSize="0" autoLine="0" autoPict="0">
                <anchor moveWithCells="1">
                  <from>
                    <xdr:col>6</xdr:col>
                    <xdr:colOff>0</xdr:colOff>
                    <xdr:row>99</xdr:row>
                    <xdr:rowOff>22860</xdr:rowOff>
                  </from>
                  <to>
                    <xdr:col>7</xdr:col>
                    <xdr:colOff>205740</xdr:colOff>
                    <xdr:row>99</xdr:row>
                    <xdr:rowOff>236220</xdr:rowOff>
                  </to>
                </anchor>
              </controlPr>
            </control>
          </mc:Choice>
        </mc:AlternateContent>
        <mc:AlternateContent xmlns:mc="http://schemas.openxmlformats.org/markup-compatibility/2006">
          <mc:Choice Requires="x14">
            <control shapeId="2139" r:id="rId27" name="Drop Down 91">
              <controlPr locked="0" defaultSize="0" autoLine="0" autoPict="0">
                <anchor moveWithCells="1">
                  <from>
                    <xdr:col>1</xdr:col>
                    <xdr:colOff>22860</xdr:colOff>
                    <xdr:row>62</xdr:row>
                    <xdr:rowOff>30480</xdr:rowOff>
                  </from>
                  <to>
                    <xdr:col>7</xdr:col>
                    <xdr:colOff>236220</xdr:colOff>
                    <xdr:row>62</xdr:row>
                    <xdr:rowOff>236220</xdr:rowOff>
                  </to>
                </anchor>
              </controlPr>
            </control>
          </mc:Choice>
        </mc:AlternateContent>
        <mc:AlternateContent xmlns:mc="http://schemas.openxmlformats.org/markup-compatibility/2006">
          <mc:Choice Requires="x14">
            <control shapeId="2140" r:id="rId28" name="Drop Down 92">
              <controlPr locked="0" defaultSize="0" autoLine="0" autoPict="0">
                <anchor moveWithCells="1">
                  <from>
                    <xdr:col>1</xdr:col>
                    <xdr:colOff>22860</xdr:colOff>
                    <xdr:row>64</xdr:row>
                    <xdr:rowOff>30480</xdr:rowOff>
                  </from>
                  <to>
                    <xdr:col>7</xdr:col>
                    <xdr:colOff>236220</xdr:colOff>
                    <xdr:row>64</xdr:row>
                    <xdr:rowOff>236220</xdr:rowOff>
                  </to>
                </anchor>
              </controlPr>
            </control>
          </mc:Choice>
        </mc:AlternateContent>
        <mc:AlternateContent xmlns:mc="http://schemas.openxmlformats.org/markup-compatibility/2006">
          <mc:Choice Requires="x14">
            <control shapeId="2141" r:id="rId29" name="Drop Down 93">
              <controlPr locked="0" defaultSize="0" autoLine="0" autoPict="0">
                <anchor moveWithCells="1">
                  <from>
                    <xdr:col>1</xdr:col>
                    <xdr:colOff>22860</xdr:colOff>
                    <xdr:row>72</xdr:row>
                    <xdr:rowOff>30480</xdr:rowOff>
                  </from>
                  <to>
                    <xdr:col>7</xdr:col>
                    <xdr:colOff>236220</xdr:colOff>
                    <xdr:row>72</xdr:row>
                    <xdr:rowOff>236220</xdr:rowOff>
                  </to>
                </anchor>
              </controlPr>
            </control>
          </mc:Choice>
        </mc:AlternateContent>
        <mc:AlternateContent xmlns:mc="http://schemas.openxmlformats.org/markup-compatibility/2006">
          <mc:Choice Requires="x14">
            <control shapeId="2142" r:id="rId30" name="Drop Down 94">
              <controlPr locked="0" defaultSize="0" autoLine="0" autoPict="0">
                <anchor moveWithCells="1">
                  <from>
                    <xdr:col>1</xdr:col>
                    <xdr:colOff>22860</xdr:colOff>
                    <xdr:row>74</xdr:row>
                    <xdr:rowOff>30480</xdr:rowOff>
                  </from>
                  <to>
                    <xdr:col>7</xdr:col>
                    <xdr:colOff>236220</xdr:colOff>
                    <xdr:row>74</xdr:row>
                    <xdr:rowOff>236220</xdr:rowOff>
                  </to>
                </anchor>
              </controlPr>
            </control>
          </mc:Choice>
        </mc:AlternateContent>
        <mc:AlternateContent xmlns:mc="http://schemas.openxmlformats.org/markup-compatibility/2006">
          <mc:Choice Requires="x14">
            <control shapeId="2143" r:id="rId31" name="Drop Down 95">
              <controlPr locked="0" defaultSize="0" autoLine="0" autoPict="0">
                <anchor moveWithCells="1">
                  <from>
                    <xdr:col>1</xdr:col>
                    <xdr:colOff>22860</xdr:colOff>
                    <xdr:row>76</xdr:row>
                    <xdr:rowOff>30480</xdr:rowOff>
                  </from>
                  <to>
                    <xdr:col>7</xdr:col>
                    <xdr:colOff>236220</xdr:colOff>
                    <xdr:row>76</xdr:row>
                    <xdr:rowOff>236220</xdr:rowOff>
                  </to>
                </anchor>
              </controlPr>
            </control>
          </mc:Choice>
        </mc:AlternateContent>
        <mc:AlternateContent xmlns:mc="http://schemas.openxmlformats.org/markup-compatibility/2006">
          <mc:Choice Requires="x14">
            <control shapeId="2144" r:id="rId32" name="Drop Down 96">
              <controlPr locked="0" defaultSize="0" autoLine="0" autoPict="0">
                <anchor moveWithCells="1">
                  <from>
                    <xdr:col>1</xdr:col>
                    <xdr:colOff>22860</xdr:colOff>
                    <xdr:row>78</xdr:row>
                    <xdr:rowOff>30480</xdr:rowOff>
                  </from>
                  <to>
                    <xdr:col>7</xdr:col>
                    <xdr:colOff>236220</xdr:colOff>
                    <xdr:row>78</xdr:row>
                    <xdr:rowOff>236220</xdr:rowOff>
                  </to>
                </anchor>
              </controlPr>
            </control>
          </mc:Choice>
        </mc:AlternateContent>
        <mc:AlternateContent xmlns:mc="http://schemas.openxmlformats.org/markup-compatibility/2006">
          <mc:Choice Requires="x14">
            <control shapeId="2145" r:id="rId33" name="Drop Down 97">
              <controlPr locked="0" defaultSize="0" autoLine="0" autoPict="0">
                <anchor moveWithCells="1">
                  <from>
                    <xdr:col>1</xdr:col>
                    <xdr:colOff>22860</xdr:colOff>
                    <xdr:row>56</xdr:row>
                    <xdr:rowOff>30480</xdr:rowOff>
                  </from>
                  <to>
                    <xdr:col>7</xdr:col>
                    <xdr:colOff>236220</xdr:colOff>
                    <xdr:row>56</xdr:row>
                    <xdr:rowOff>236220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24</vt:i4>
      </vt:variant>
      <vt:variant>
        <vt:lpstr>Benannte Bereiche</vt:lpstr>
      </vt:variant>
      <vt:variant>
        <vt:i4>9</vt:i4>
      </vt:variant>
    </vt:vector>
  </HeadingPairs>
  <TitlesOfParts>
    <vt:vector size="33" baseType="lpstr">
      <vt:lpstr>Hints1</vt:lpstr>
      <vt:lpstr>Reporting</vt:lpstr>
      <vt:lpstr>Hinweise1</vt:lpstr>
      <vt:lpstr>Hinweise2</vt:lpstr>
      <vt:lpstr>Hinweise3</vt:lpstr>
      <vt:lpstr>Ergebnisangabe</vt:lpstr>
      <vt:lpstr>Kontakt</vt:lpstr>
      <vt:lpstr>Teilnehmerdaten</vt:lpstr>
      <vt:lpstr>Ergebnisse</vt:lpstr>
      <vt:lpstr>Mitteilungen</vt:lpstr>
      <vt:lpstr>pH-Wert</vt:lpstr>
      <vt:lpstr>Glutaminsre</vt:lpstr>
      <vt:lpstr>Xylit-Erythrit</vt:lpstr>
      <vt:lpstr>Stevio</vt:lpstr>
      <vt:lpstr>Sacc_Ace_Aspar</vt:lpstr>
      <vt:lpstr>Iod</vt:lpstr>
      <vt:lpstr>As</vt:lpstr>
      <vt:lpstr>Fett</vt:lpstr>
      <vt:lpstr>HBSZ</vt:lpstr>
      <vt:lpstr>Buttersäure</vt:lpstr>
      <vt:lpstr>BSME</vt:lpstr>
      <vt:lpstr>BenzoeSorbin</vt:lpstr>
      <vt:lpstr>Cyclamat</vt:lpstr>
      <vt:lpstr>Citronensäure</vt:lpstr>
      <vt:lpstr>Hinweise3!_ftn1</vt:lpstr>
      <vt:lpstr>Hints1!_ftnref1</vt:lpstr>
      <vt:lpstr>Hinweise1!_ftnref1</vt:lpstr>
      <vt:lpstr>Ergebnisse!Druckbereich</vt:lpstr>
      <vt:lpstr>Hinweise1!Druckbereich</vt:lpstr>
      <vt:lpstr>Hinweise2!Druckbereich</vt:lpstr>
      <vt:lpstr>Ergebnisangabe!OLE_LINK1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ute.lippold@lvus.de</dc:creator>
  <cp:lastModifiedBy>LVU</cp:lastModifiedBy>
  <cp:lastPrinted>2021-02-07T17:51:50Z</cp:lastPrinted>
  <dcterms:created xsi:type="dcterms:W3CDTF">2005-02-14T18:41:01Z</dcterms:created>
  <dcterms:modified xsi:type="dcterms:W3CDTF">2022-02-16T19:38:51Z</dcterms:modified>
</cp:coreProperties>
</file>