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B115533F-5BAB-4AD3-AC83-00EC0A630116}" xr6:coauthVersionLast="47" xr6:coauthVersionMax="47" xr10:uidLastSave="{00000000-0000-0000-0000-000000000000}"/>
  <workbookProtection workbookAlgorithmName="SHA-512" workbookHashValue="zXJTg4BTvzHBa8IBG3l4+XevjnJljJlm62/A2+9b1nBFQyeAh/3v9Gn4sljD9S1W7dA7xIQkb/j4xNRz3SqP0w==" workbookSaltValue="bFLi3ReNZV64DM0hr8bULw==" workbookSpinCount="100000" lockStructure="1"/>
  <bookViews>
    <workbookView xWindow="-108" yWindow="-108" windowWidth="30936" windowHeight="16896" activeTab="6" xr2:uid="{00000000-000D-0000-FFFF-FFFF00000000}"/>
  </bookViews>
  <sheets>
    <sheet name="Hints1" sheetId="62" r:id="rId1"/>
    <sheet name="Reporting" sheetId="63" r:id="rId2"/>
    <sheet name="Hinweise1" sheetId="64" r:id="rId3"/>
    <sheet name="Hinweise2" sheetId="65" r:id="rId4"/>
    <sheet name="Hinweise3" sheetId="66" r:id="rId5"/>
    <sheet name="Ergebnisangabe" sheetId="73" r:id="rId6"/>
    <sheet name="Kontakt" sheetId="68" r:id="rId7"/>
    <sheet name="Teilnehmerdaten" sheetId="17" state="hidden" r:id="rId8"/>
    <sheet name="Ergebnisse" sheetId="5" r:id="rId9"/>
    <sheet name="Mitteilungen" sheetId="15" r:id="rId10"/>
    <sheet name="Lactat" sheetId="74" state="hidden" r:id="rId11"/>
    <sheet name="Ca" sheetId="72" state="hidden" r:id="rId12"/>
    <sheet name="Ascorbinsäure" sheetId="70" state="hidden" r:id="rId13"/>
    <sheet name="Isoascorbinsäure" sheetId="71" state="hidden" r:id="rId14"/>
    <sheet name="pHWert" sheetId="61" state="hidden" r:id="rId15"/>
    <sheet name="Acetat" sheetId="18" state="hidden" r:id="rId16"/>
    <sheet name="Citrat" sheetId="58" state="hidden" r:id="rId17"/>
    <sheet name="Lactose" sheetId="21" state="hidden" r:id="rId18"/>
    <sheet name="Nitrit" sheetId="22" state="hidden" r:id="rId19"/>
    <sheet name="Nitrat" sheetId="23" state="hidden" r:id="rId20"/>
    <sheet name="SLPhosphor" sheetId="48" state="hidden" r:id="rId21"/>
    <sheet name="Glutaminsre" sheetId="24" state="hidden" r:id="rId22"/>
    <sheet name="NPN" sheetId="25" state="hidden" r:id="rId23"/>
    <sheet name="Kollagen" sheetId="26" state="hidden" r:id="rId24"/>
    <sheet name="Farbstoff-Liste" sheetId="46" state="hidden" r:id="rId25"/>
    <sheet name="Parameter_Glucose" sheetId="44" state="hidden" r:id="rId26"/>
    <sheet name="Parameter_Farbstoffe" sheetId="27" state="hidden" r:id="rId27"/>
    <sheet name="Parameter9" sheetId="30" state="hidden" r:id="rId28"/>
    <sheet name="Farbstoffe" sheetId="38" state="hidden" r:id="rId29"/>
    <sheet name="Gluconsäure" sheetId="37" state="hidden" r:id="rId30"/>
    <sheet name="Sorbinsäure" sheetId="47" state="hidden" r:id="rId31"/>
  </sheets>
  <externalReferences>
    <externalReference r:id="rId32"/>
    <externalReference r:id="rId33"/>
    <externalReference r:id="rId3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0">#REF!</definedName>
    <definedName name="Daten">#REF!</definedName>
    <definedName name="_xlnm.Print_Area" localSheetId="8">Ergebnisse!$A$1:$H$70</definedName>
    <definedName name="_xlnm.Print_Area" localSheetId="2">Hinweise1!$A$1:$C$18</definedName>
    <definedName name="_xlnm.Print_Area" localSheetId="3">Hinweise2!$A$1:$C$8</definedName>
    <definedName name="Elemente">[1]Parameter2!$B$3:$B$18</definedName>
    <definedName name="MBlei" localSheetId="10">#REF!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2">Ascorbinsäure!$B$14:$B$27</definedName>
    <definedName name="Parameter2" localSheetId="11">#REF!</definedName>
    <definedName name="Parameter2" localSheetId="5">#REF!</definedName>
    <definedName name="Parameter2" localSheetId="13">Isoascorbinsäure!$B$3:$B$14</definedName>
    <definedName name="Parameter2" localSheetId="6">#REF!</definedName>
    <definedName name="Parameter2" localSheetId="10">Lactat!$B$3:$B$12</definedName>
    <definedName name="Parameter2" localSheetId="30">Sorbinsäure!$B$3:$B$15</definedName>
    <definedName name="Parameter2">Lactose!$B$3:$B$25</definedName>
    <definedName name="Parameter2alt" localSheetId="10">#REF!</definedName>
    <definedName name="Parameter2alt">#REF!</definedName>
    <definedName name="test" localSheetId="11">[2]Parameter2!$B$3:$B$18</definedName>
    <definedName name="test" localSheetId="5">[3]Parameter2!$B$3:$B$18</definedName>
    <definedName name="test" localSheetId="4">[2]Parameter2!$B$3:$B$18</definedName>
    <definedName name="test" localSheetId="6">[2]Parameter2!$B$3:$B$18</definedName>
    <definedName name="test" localSheetId="1">[3]Parameter2!$B$3:$B$18</definedName>
    <definedName name="test">[3]Parameter2!$B$3:$B$18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5" l="1"/>
  <c r="A14" i="5"/>
  <c r="B11" i="17"/>
  <c r="B10" i="17"/>
  <c r="F5" i="5" l="1"/>
  <c r="F4" i="5"/>
  <c r="B17" i="17" l="1"/>
  <c r="C17" i="17"/>
  <c r="B18" i="17"/>
  <c r="C18" i="17"/>
  <c r="B19" i="17"/>
  <c r="C19" i="17"/>
  <c r="B20" i="17"/>
  <c r="C20" i="17"/>
  <c r="B21" i="17"/>
  <c r="C21" i="17"/>
  <c r="B22" i="17"/>
  <c r="C22" i="17"/>
  <c r="B23" i="17"/>
  <c r="C23" i="17"/>
  <c r="F31" i="5" l="1"/>
  <c r="F30" i="5"/>
  <c r="I52" i="5" s="1"/>
  <c r="B1" i="74"/>
  <c r="H31" i="5" s="1"/>
  <c r="H30" i="5" l="1"/>
  <c r="A53" i="5" s="1"/>
  <c r="I54" i="5"/>
  <c r="A55" i="5" s="1"/>
  <c r="H33" i="5"/>
  <c r="A68" i="5" s="1"/>
  <c r="G33" i="5"/>
  <c r="A66" i="5" s="1"/>
  <c r="F33" i="5"/>
  <c r="E33" i="5"/>
  <c r="A64" i="5" s="1"/>
  <c r="D33" i="5"/>
  <c r="A61" i="5" s="1"/>
  <c r="C33" i="5"/>
  <c r="F32" i="5"/>
  <c r="A70" i="5" s="1"/>
  <c r="C66" i="72"/>
  <c r="H32" i="5" s="1"/>
  <c r="F29" i="5"/>
  <c r="I50" i="5" s="1"/>
  <c r="F28" i="5"/>
  <c r="I48" i="5" s="1"/>
  <c r="C1" i="71"/>
  <c r="H29" i="5" s="1"/>
  <c r="C1" i="70"/>
  <c r="H28" i="5" s="1"/>
  <c r="B4" i="17"/>
  <c r="C1" i="18"/>
  <c r="H23" i="5" s="1"/>
  <c r="C1" i="58"/>
  <c r="H22" i="5" s="1"/>
  <c r="F21" i="5"/>
  <c r="F22" i="5"/>
  <c r="F23" i="5"/>
  <c r="I38" i="5" s="1"/>
  <c r="F24" i="5"/>
  <c r="I40" i="5" s="1"/>
  <c r="F25" i="5"/>
  <c r="I42" i="5" s="1"/>
  <c r="F26" i="5"/>
  <c r="F27" i="5"/>
  <c r="I46" i="5" s="1"/>
  <c r="C43" i="38"/>
  <c r="C1" i="37"/>
  <c r="C1" i="24"/>
  <c r="H27" i="5" s="1"/>
  <c r="C1" i="26"/>
  <c r="B16" i="68"/>
  <c r="B17" i="68"/>
  <c r="B18" i="68"/>
  <c r="B19" i="68"/>
  <c r="C1" i="21"/>
  <c r="H24" i="5" s="1"/>
  <c r="H1" i="15"/>
  <c r="C1" i="23"/>
  <c r="H26" i="5" s="1"/>
  <c r="C1" i="22"/>
  <c r="H25" i="5" s="1"/>
  <c r="C1" i="25"/>
  <c r="C1" i="27"/>
  <c r="C1" i="44"/>
  <c r="C1" i="30"/>
  <c r="C1" i="61"/>
  <c r="H21" i="5" s="1"/>
  <c r="C1" i="48"/>
  <c r="C1" i="47"/>
  <c r="B1" i="17"/>
  <c r="B2" i="17"/>
  <c r="D5" i="17"/>
  <c r="D8" i="17" s="1"/>
  <c r="B5" i="17" s="1"/>
  <c r="B6" i="17"/>
  <c r="B7" i="17"/>
  <c r="B13" i="17"/>
  <c r="C13" i="17"/>
  <c r="B14" i="17"/>
  <c r="C14" i="17"/>
  <c r="B15" i="17"/>
  <c r="C15" i="17"/>
  <c r="B16" i="17"/>
  <c r="C16" i="17"/>
  <c r="I69" i="5"/>
  <c r="A39" i="5" l="1"/>
  <c r="I44" i="5"/>
  <c r="A45" i="5" s="1"/>
  <c r="A47" i="5"/>
  <c r="A49" i="5"/>
  <c r="A51" i="5"/>
  <c r="I36" i="5"/>
  <c r="A37" i="5" s="1"/>
  <c r="A41" i="5"/>
  <c r="A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20"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 (Probenmaterial aus einer anderen Probeneinheit)</t>
        </r>
      </text>
    </comment>
  </commentList>
</comments>
</file>

<file path=xl/sharedStrings.xml><?xml version="1.0" encoding="utf-8"?>
<sst xmlns="http://schemas.openxmlformats.org/spreadsheetml/2006/main" count="663" uniqueCount="445">
  <si>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</si>
  <si>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</si>
  <si>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</si>
  <si>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</si>
  <si>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</si>
  <si>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</si>
  <si>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</si>
  <si>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</si>
  <si>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</si>
  <si>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</si>
  <si>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</si>
  <si>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</si>
  <si>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</si>
  <si>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</si>
  <si>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</si>
  <si>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</si>
  <si>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</si>
  <si>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</si>
  <si>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</si>
  <si>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</si>
  <si>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</si>
  <si>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</si>
  <si>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</si>
  <si>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</si>
  <si>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</si>
  <si>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</si>
  <si>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</si>
  <si>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</si>
  <si>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</si>
  <si>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</si>
  <si>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</si>
  <si>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</si>
  <si>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</si>
  <si>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</si>
  <si>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</si>
  <si>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</si>
  <si>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</si>
  <si>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</si>
  <si>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</si>
  <si>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</si>
  <si>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</si>
  <si>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</si>
  <si>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</si>
  <si>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</si>
  <si>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</si>
  <si>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</si>
  <si>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Gluconsäure</t>
  </si>
  <si>
    <t>Glutaminsäure</t>
  </si>
  <si>
    <t>Kollagenabbauprodukte</t>
  </si>
  <si>
    <t>künstliche Farbstoffe</t>
  </si>
  <si>
    <t>Citrat (berechnet als wasserfreie Citronensäure)</t>
  </si>
  <si>
    <t>Beispielhafter Wert [mg/kg]</t>
  </si>
  <si>
    <t>mg/kg</t>
  </si>
  <si>
    <r>
      <t xml:space="preserve">Enzymatisch nach Roche / r-biopharm Nr. 10 </t>
    </r>
    <r>
      <rPr>
        <b/>
        <sz val="11"/>
        <rFont val="Times New Roman"/>
        <family val="1"/>
      </rPr>
      <t>139 092</t>
    </r>
    <r>
      <rPr>
        <sz val="11"/>
        <rFont val="Times New Roman"/>
        <family val="1"/>
      </rPr>
      <t xml:space="preserve"> 035</t>
    </r>
  </si>
  <si>
    <t>Nichtproteinstickstoff</t>
  </si>
  <si>
    <r>
      <t xml:space="preserve">Enzymatisch nach Roche / r-biopharm Nr. 10 </t>
    </r>
    <r>
      <rPr>
        <b/>
        <sz val="10"/>
        <rFont val="Times New Roman"/>
        <family val="1"/>
      </rPr>
      <t>139 076</t>
    </r>
    <r>
      <rPr>
        <sz val="10"/>
        <rFont val="Times New Roman"/>
        <family val="1"/>
      </rPr>
      <t xml:space="preserve"> 035</t>
    </r>
  </si>
  <si>
    <t>Trichloressigsäureextraktion, Kjeldahl-Aufschluss, Titration</t>
  </si>
  <si>
    <t>Littmann-Nienstedt: Deutsch Lebensm Rundsch 97 61-64 (2001)</t>
  </si>
  <si>
    <t>Wollfadenmethode, Papierchromatographie</t>
  </si>
  <si>
    <t>01b</t>
  </si>
  <si>
    <t>Parameter 9</t>
  </si>
  <si>
    <t>Wollfadenmethode, Dünnschichtchromatographie</t>
  </si>
  <si>
    <t>Wollfadenmethode, HPLC</t>
  </si>
  <si>
    <t>künstliche Farbstoffe, quantitativ</t>
  </si>
  <si>
    <t>HPLC (Vorsäulenderivatiserung)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</si>
  <si>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</si>
  <si>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</si>
  <si>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Deadline</t>
  </si>
  <si>
    <t>Enzymatisch nach Roche / r-biopharm Nr. 10 428 191 035</t>
  </si>
  <si>
    <t>Aminosäurenanalysator</t>
  </si>
  <si>
    <t>auf Polyamid aufgezogen wie bei Wollfadenmethode, Dünnschichtchromatographie</t>
  </si>
  <si>
    <t>Extraktion mit Acetonitril, Identifizierung mittels HPLC/UV-Detektion</t>
  </si>
  <si>
    <t>Ammoniakauszug, Reinigung über DEAe-Cellulose-Säule, Elution mit Aceton/Salzssäure, Dünnschichtchromatographie</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</si>
  <si>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</si>
  <si>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</si>
  <si>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Nach der in der Tabelle "Ergebnisse" aufgeführten Deadline eingehende Ergebnisse werden bei der Auswertung nicht berücksichtigt.</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</si>
  <si>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</si>
  <si>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</si>
  <si>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</si>
  <si>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</si>
  <si>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</si>
  <si>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</si>
  <si>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</si>
  <si>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</si>
  <si>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</si>
  <si>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</si>
  <si>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</si>
  <si>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</si>
  <si>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</si>
  <si>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</si>
  <si>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</si>
  <si>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</si>
  <si>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</si>
  <si>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</si>
  <si>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</si>
  <si>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</si>
  <si>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</si>
  <si>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</si>
  <si>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</si>
  <si>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</si>
  <si>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</si>
  <si>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</si>
  <si>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</si>
  <si>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</si>
  <si>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</si>
  <si>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</si>
  <si>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</si>
  <si>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</si>
  <si>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</si>
  <si>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</si>
  <si>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</si>
  <si>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</si>
  <si>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Farbstoffe</t>
  </si>
  <si>
    <t>lfd. Nr.</t>
  </si>
  <si>
    <t>Bezeichnung des Farbstoffes</t>
  </si>
  <si>
    <t>E 102 (Tartrazin)</t>
  </si>
  <si>
    <t>E 104 (Chinolingelb)</t>
  </si>
  <si>
    <t>E 110 (Gelborange S)</t>
  </si>
  <si>
    <t>E 120 (Karmin)</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</si>
  <si>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</si>
  <si>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</si>
  <si>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</si>
  <si>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</si>
  <si>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</si>
  <si>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</si>
  <si>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</si>
  <si>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</si>
  <si>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</si>
  <si>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</si>
  <si>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</si>
  <si>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</si>
  <si>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Farbstoff nicht quantifiziert</t>
  </si>
  <si>
    <t>E 105 (Fast Yellow AB)</t>
  </si>
  <si>
    <t>E 107 (Gelb 2G)</t>
  </si>
  <si>
    <t>§ 64 LMFB Nr. L 26.11.03-14</t>
  </si>
  <si>
    <t>§ 64 LMFB Nr. L 26.11.03-14, modifiziert</t>
  </si>
  <si>
    <t>Isolierung und Anreicherung: Wollfadenmethode; HPLC</t>
  </si>
  <si>
    <t>Isolierung und Anreicherung: Wollfadenmethode; DC</t>
  </si>
  <si>
    <t>Isolierung und Anreicherung: Polyamidpulver; HPLC</t>
  </si>
  <si>
    <t>Isolierung und Anreicherung: Polyamidpulver; DC</t>
  </si>
  <si>
    <t>Isolierung und Anreicherung: C18-Kartusche; HPLC</t>
  </si>
  <si>
    <t>Isolierung und Anreicherung: C18-Kartusche; DC</t>
  </si>
  <si>
    <t>keine spezielle Anreicherung; HPLC (diverse Ausführungen)</t>
  </si>
  <si>
    <t>Mitteilung Nr. 14 der DFG Farbstoffkommission 1980</t>
  </si>
  <si>
    <t>Signifikante
Stellen</t>
  </si>
  <si>
    <t>Ionenchromatographisch</t>
  </si>
  <si>
    <t>Enzymatisch nach Roche / r-biopharm Nr. 10 905 658 035</t>
  </si>
  <si>
    <t>HPLC (diverse Detektoren)</t>
  </si>
  <si>
    <t>Entfettung</t>
  </si>
  <si>
    <t>ja</t>
  </si>
  <si>
    <t>nein</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</si>
  <si>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</si>
  <si>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t>Enzymatisch nach Scil Diagnostics 1214</t>
  </si>
  <si>
    <t>Farbtest nach enzymatischer Reduktion von Nitrat zu Nitrit mittels Nitrit/Nitrat-Farbtest Roche Nr. 11 746 081 001</t>
  </si>
  <si>
    <t>SP</t>
  </si>
  <si>
    <t>Enzymatisch nach Scil Diagnostics 1269</t>
  </si>
  <si>
    <t>Dünnschichtchromatographie nach diversen Extraktions- und Reinigungsschritten</t>
  </si>
  <si>
    <t>Extraktion mit Wollfaden, Identifizierung mittels Dünnschichtchromatographie</t>
  </si>
  <si>
    <t>Aufarbeitung über Festphase, anschließend RP-HPLC</t>
  </si>
  <si>
    <t>Angkak</t>
  </si>
  <si>
    <t>Rotsandelholz</t>
  </si>
  <si>
    <t>E 162 (Betain, Rote Bete)</t>
  </si>
  <si>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</si>
  <si>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</si>
  <si>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</si>
  <si>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</si>
  <si>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</si>
  <si>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</si>
  <si>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</si>
  <si>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HPLC nach Derivatisierung</t>
  </si>
  <si>
    <t>Glucose</t>
  </si>
  <si>
    <t>Enzymatisch nach r-biopharm / Roche Nr. 10 716 260 035  (Saccharose, D-Glucose, D-Fructose)</t>
  </si>
  <si>
    <t>Enzymatisch nach r-biopharm / Roche Nr. 10 139 106 035 (D-Glucose, D-Fructose)</t>
  </si>
  <si>
    <t>Enzymatisch nach r-biopharm / Roche Nr. 10 139 041 035 + PGF 127396 (Saccharose, D-Glucose, D-Fructose)</t>
  </si>
  <si>
    <t>SCIL-Testsatz Nr. 1247 (Saccharose, D-Glucose, D-Fructose)</t>
  </si>
  <si>
    <t>HPLC, verschiedene Ausführungsformen</t>
  </si>
  <si>
    <t>Ionenchromatographie, verschiedene Ausführungsformen</t>
  </si>
  <si>
    <t>Enzymatisch nach r-biopharm / Roche, Einzelreagentien</t>
  </si>
  <si>
    <t>Enzymatisch, Scil (PGI) Best. 1002782</t>
  </si>
  <si>
    <t>SCIL-Testsatz Nr. 1245 (Glucose, Fructose)</t>
  </si>
  <si>
    <t>Enzymatisch nach SCIL Nr. 1211</t>
  </si>
  <si>
    <t>enzymatisch nach r-biopharm/Roche Nr. 10 986 119 035 (Glucose/Lactose)</t>
  </si>
  <si>
    <t>Enzymatisch nach r-biopharm / Roche Nr. 10 716 251 035</t>
  </si>
  <si>
    <t>Ascorbinsäure</t>
  </si>
  <si>
    <t>Isoascorbinsäure</t>
  </si>
  <si>
    <t>§ 64 LFGB Nr. L 07.00-13 (2008-06)</t>
  </si>
  <si>
    <t>§ 64 LFGB Nr. 26.00-1 (2001-07)</t>
  </si>
  <si>
    <t>§ 64 LFGB Nr. L 08.00-14 (2008-06)</t>
  </si>
  <si>
    <t>§ 64 LFGB Nr. L 07.00-12 (1990-12)</t>
  </si>
  <si>
    <t xml:space="preserve">§ 64 LFGB Nr. 07.00-60 (2007-04) </t>
  </si>
  <si>
    <t>§ 64 LFGB Nr. L 06.00-10 (1992-12)</t>
  </si>
  <si>
    <t>§ 64 LFGB Nr. L 07.00-17 (2008-06)</t>
  </si>
  <si>
    <t>§ 64 LFGB Nr. L 07.00-41 (2006-09)</t>
  </si>
  <si>
    <t>§ 64 LFGB Nr. L 07.00-57 (2008-06)</t>
  </si>
  <si>
    <t>§ 64 LFGB Nr. L 07.00-22 (1983-05)</t>
  </si>
  <si>
    <t>§ 64 LFGB Nr. L 00.00-72 (2002-12)</t>
  </si>
  <si>
    <t>§ 64 LFGB Nr. L 08.00-51 (2001-07) (Brockmann, Fleischwirtschaft 78 143 (1998))</t>
  </si>
  <si>
    <t>§ 64 LFGB Nr. L 08.00-50 (2001-07)</t>
  </si>
  <si>
    <t>§ 64 LFGB Nr. L 08.00-12 (1980-09)</t>
  </si>
  <si>
    <t>§ 64 LFGB Nr. L 26.11.03-14 (1983-11)</t>
  </si>
  <si>
    <t>§ 64 LFGB Nr. Nr. L 07.00-16 (2008-06)</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</si>
  <si>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</si>
  <si>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</si>
  <si>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</si>
  <si>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</si>
  <si>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</si>
  <si>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</si>
  <si>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</si>
  <si>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</si>
  <si>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Potentiometrisch (Dichlorphenolindophenolreaktion)</t>
  </si>
  <si>
    <t>J. of AOAC Vol:75</t>
  </si>
  <si>
    <t>§ 64 LFGB Nr. L 00.00-85 (DIN EN 14130) (2004-07)</t>
  </si>
  <si>
    <t>§ 64 LFGB Nr. L 26.04-2 (1984-11)</t>
  </si>
  <si>
    <t>§ 64 LFGB Nr. L 26.04-2 (1984-11), modifiziert oder andere Version</t>
  </si>
  <si>
    <t>§ 64 LFGB Nr. L 00.00-85 (DIN EN 14130) (2004-07), modifiziert oder andere Version</t>
  </si>
  <si>
    <t>§ 64 LFGB Nr. Nr. L 07.00-16 (2008-06), modifiziert oder andere Version</t>
  </si>
  <si>
    <t>§ 64 LFGB Nr. L 08.00-51 (2001-07), modifiziert oder andere Version</t>
  </si>
  <si>
    <t>§ 64 LFGB Nr. L 08.00-50 (2001-07), modifiziert oder andere Version</t>
  </si>
  <si>
    <t>§ 64 LFGB Nr. L 08.00-12 (1980-09), modifiziert oder andere Version</t>
  </si>
  <si>
    <t>§ 64 LFGB Nr. L 26.11.03-14 (1983-11), modifiziert oder andere Version</t>
  </si>
  <si>
    <t>§ 64 LFGB Nr. L 07.00-22 (1983-05), modifiziert oder andere Version</t>
  </si>
  <si>
    <t>§ 64 LFGB Nr. L 00.00-72 (2002-12), modifiziert oder andere Version</t>
  </si>
  <si>
    <t>§ 64 LFGB Nr. L 07.00-57 (2008-06), modifiziert oder andere Version</t>
  </si>
  <si>
    <t>§ 64 LFGB Nr. L 07.00-41 (2006-09), modifiziert oder andere Version</t>
  </si>
  <si>
    <t>§ 64 LFGB Nr. L 07.00-17 (2008-06), modifiziert oder andere Version</t>
  </si>
  <si>
    <t>§ 64 LFGB Nr. L 06.00-10 (1992-12), modifiziert oder andere Version</t>
  </si>
  <si>
    <t>§ 64 LFGB Nr. L 08.00-14 (2008-06), modifiziert oder andere Version</t>
  </si>
  <si>
    <t>§ 64 LFGB Nr. L 07.00-12 (1990-12), modifiziert oder andere Version</t>
  </si>
  <si>
    <t>§ 64 LFGB Nr. 07.00-60 (2007-04), modifiziert oder andere Version</t>
  </si>
  <si>
    <t>§ 64 LFGB Nr. 26.00-1 (2001-07), modifiziert oder andere Version</t>
  </si>
  <si>
    <t>§ 64 LFGB Nr. L 07.00-13 (2008-06), modifiziert oder andere Version</t>
  </si>
  <si>
    <t>Isoascorbinsäure wurde als Ascorbinsäure mit erfasst</t>
  </si>
  <si>
    <t>Detektion aus der wässrigen Phase mittels HPLC-DAD (HPLC-Säule RP-18; Elutionsmittel:Gradient Phsophatpuffer pH 5,5/Acetonitril; Detektion bei 520 nm)</t>
  </si>
  <si>
    <r>
      <t>Nitrat (berechnet als NaNO</t>
    </r>
    <r>
      <rPr>
        <vertAlign val="subscript"/>
        <sz val="13"/>
        <rFont val="Times New Roman"/>
        <family val="1"/>
      </rPr>
      <t>3</t>
    </r>
    <r>
      <rPr>
        <sz val="13"/>
        <rFont val="Times New Roman"/>
        <family val="1"/>
      </rPr>
      <t>)</t>
    </r>
  </si>
  <si>
    <r>
      <t>Nitrit (berechnet als NaNO</t>
    </r>
    <r>
      <rPr>
        <vertAlign val="subscript"/>
        <sz val="13"/>
        <rFont val="Times New Roman"/>
        <family val="1"/>
      </rPr>
      <t>2</t>
    </r>
    <r>
      <rPr>
        <sz val="13"/>
        <rFont val="Times New Roman"/>
        <family val="1"/>
      </rPr>
      <t>)</t>
    </r>
  </si>
  <si>
    <t>Wasserdampfdestillation mit anschließender HPLC-Detektion</t>
  </si>
  <si>
    <t>Wasserdampfdestillation mit anschließender UV-Detektion</t>
  </si>
  <si>
    <t>HPLC-Verfahren (UV- oder DAD-Detektion)</t>
  </si>
  <si>
    <t>§ 64 LFGB Nr. L 00.00-9 (1984-11)</t>
  </si>
  <si>
    <t>§ 64 LFGB Nr. L 00.00-9 (1984-11), modifiziert oder andere Version</t>
  </si>
  <si>
    <t>§ 64 LFGB Nr. L 00.00-10 (1984-11)</t>
  </si>
  <si>
    <t>§ 64 LFGB Nr. L 00.00-10 (1984-11), modifiziert oder andere Version</t>
  </si>
  <si>
    <t>§ 64 LFGB Nr. L 00.00-28 (DIN 12856) (2001-07)</t>
  </si>
  <si>
    <t>§ 64 LFGB Nr. L 00.00-28 (DIN 12856) (2001-07), modifiziert oder andere Version</t>
  </si>
  <si>
    <t>Nitrat</t>
  </si>
  <si>
    <t>Nitrit</t>
  </si>
  <si>
    <t xml:space="preserve">E. Schulte, DLR 91, Heft 9 (1995) </t>
  </si>
  <si>
    <t>Nitrit/Nitrat-Farbtest Roche Nr. 11 746 081 001</t>
  </si>
  <si>
    <t>Enzymatisch (r-biopharm 10 905 658 035)</t>
  </si>
  <si>
    <t>Aufarbeitung nach § 64 LFGB Nr. Nr. L 07.00-17 (2008-06), enzymatisch nach r-biopharm Nr. 11 139 076 035</t>
  </si>
  <si>
    <t>Beispiel für die Eingabe von 2 eMail-Adressen:
Example how to type in 2 different e-mail addresses:</t>
  </si>
  <si>
    <t>info@lvus.de; ergebnisse@lvus.de</t>
  </si>
  <si>
    <t>Acetat</t>
  </si>
  <si>
    <t>^Sorbinsäure</t>
  </si>
  <si>
    <t>Ultraschall-Extraktion mit heißem Wasser, Zugabe von Dithiotheritol</t>
  </si>
  <si>
    <t>Enzymatisch nach Roche / r-biopharm Nr. 10  148 261 035</t>
  </si>
  <si>
    <t>§ 64 LFGB Nr. L 07.00-14 (2008-06)</t>
  </si>
  <si>
    <t>§ 64 LFGB Nr. L 07.00-14 (2008-06), modifiziert oder andere Version</t>
  </si>
  <si>
    <t>Beim Parametern NPN wird die Angabe benötigt, ob der Probenaufarbeitung ein Entfettungsschritt durchgeführt wird.
Nur dann kann eine differenzierte Auswertung durchgeführt werden.</t>
  </si>
  <si>
    <t>pH-Wert</t>
  </si>
  <si>
    <t>ohne</t>
  </si>
  <si>
    <t>§ 64 LFGB Nr. L 06.00-2 (1980-09), 07.00-2  (1980-09)</t>
  </si>
  <si>
    <t>Potentiometrisch</t>
  </si>
  <si>
    <t>Einstichelektrode</t>
  </si>
  <si>
    <t>Aufarbeitung mit Dithiothreit-Lösung, HPLC-DAD</t>
  </si>
  <si>
    <t>Enzymatisch nach Megazyme, Iso-Ascorbinsäure wird miterfasst</t>
  </si>
  <si>
    <t>Aufarbeitung nach § 64 LFGB Nr. L 07.00-17 (2008-06), enzymatisch nach Roche / r-biopharm Nr. 10 139 092 035</t>
  </si>
  <si>
    <t>Enzymatisch mit Testkit von Megazyme</t>
  </si>
  <si>
    <t>Citrat</t>
  </si>
  <si>
    <t>§ 64 LFGB Nr. L 06.00-2 (1980-09), 07.00-2  (1980-09), modifiziert oder andere Version</t>
  </si>
  <si>
    <t>Citrat 
(als wasserfreie Citronensäure)</t>
  </si>
  <si>
    <t>§ 64 LFGB Nr. 07.00-61, EN 12014-3 (2007-04)</t>
  </si>
  <si>
    <t>§ 64 LFGB Nr. 07.00-61, EN 12014-3 (2007-04), modifiziert oder andere Version</t>
  </si>
  <si>
    <t>HPLC nach Hagenauer-Hener, DLR 86 (1990) 348</t>
  </si>
  <si>
    <t>Enzymatisch mittels Thermo Gallery</t>
  </si>
  <si>
    <t>Oberflächenmessung</t>
  </si>
  <si>
    <t>Aufarbeitung nach § 64 LFGB Nr. Nr. L 07.00-17 (2008-06), enzymatisch nach r-biopharm Nr. 10 148 261 035</t>
  </si>
  <si>
    <t>HPLC - RI Detektion</t>
  </si>
  <si>
    <t xml:space="preserve">OIV-MA-AS313-04 </t>
  </si>
  <si>
    <t>Enzymatisch nach Scill E1226</t>
  </si>
  <si>
    <t>automatische Messung  mittels Cadminumsäule /Messzelle</t>
  </si>
  <si>
    <t>§ 64 Methode L 07.00-59  (2008-06)</t>
  </si>
  <si>
    <t>§ 64 Methode L 07.00-59  (2008-06), modifiziert oder andere Version</t>
  </si>
  <si>
    <t>Lactose, wasserfrei</t>
  </si>
  <si>
    <t>Iso-Ascorbinsäure</t>
  </si>
  <si>
    <t>Calcium</t>
  </si>
  <si>
    <t>Probeneinwaage</t>
  </si>
  <si>
    <t>&lt; 0,5 g</t>
  </si>
  <si>
    <t>0,5 g - 1,0 g</t>
  </si>
  <si>
    <t>1,0 g - 1,5 g</t>
  </si>
  <si>
    <t>1,5 g - 2,5 g</t>
  </si>
  <si>
    <t>2,5 g - 5,0 g</t>
  </si>
  <si>
    <t>5,0 g - 10,0 g</t>
  </si>
  <si>
    <t>&gt; 10,0 g</t>
  </si>
  <si>
    <t>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</si>
  <si>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</si>
  <si>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</si>
  <si>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</si>
  <si>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</si>
  <si>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</si>
  <si>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</si>
  <si>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</si>
  <si>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</si>
  <si>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</si>
  <si>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</si>
  <si>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</si>
  <si>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</si>
  <si>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</si>
  <si>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</si>
  <si>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</si>
  <si>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</si>
  <si>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</si>
  <si>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</si>
  <si>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</si>
  <si>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</si>
  <si>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Graphitrohr-AAS</t>
  </si>
  <si>
    <t>Kaltdampf-AAS</t>
  </si>
  <si>
    <t>Hydrid-AAS</t>
  </si>
  <si>
    <t>Zeemann-AAS</t>
  </si>
  <si>
    <t>Flammen-AAS</t>
  </si>
  <si>
    <t>Flammenemmission</t>
  </si>
  <si>
    <t>FIMS</t>
  </si>
  <si>
    <t>Inversvoltametrie</t>
  </si>
  <si>
    <t>ICP-MS</t>
  </si>
  <si>
    <t>ICP-OES</t>
  </si>
  <si>
    <t>ETAS</t>
  </si>
  <si>
    <t>CV-AAS</t>
  </si>
  <si>
    <t>FI-GFAAS</t>
  </si>
  <si>
    <t>FIAS</t>
  </si>
  <si>
    <t>Flammenphotometrie</t>
  </si>
  <si>
    <t>Ionenchromatographie</t>
  </si>
  <si>
    <t>Potentiometrische Bestimmung, Titrration mit EDTA</t>
  </si>
  <si>
    <t>Verfahren</t>
  </si>
  <si>
    <t>§ 64 LFGB Nr. L 00.00-19/1</t>
  </si>
  <si>
    <t>§ 64 LFGB Nr. L 00.00-19/1, modifiziert</t>
  </si>
  <si>
    <t>§ 64 LFGB Nr. L 00.00-19/2</t>
  </si>
  <si>
    <t>§ 64 LFGB Nr. L 00.00-19/2, modifiziert</t>
  </si>
  <si>
    <t>§ 64 LFG L 06.00-4 / L 06.00-9</t>
  </si>
  <si>
    <t>§ 64 LFG L 06.00-4 / L 06.00-9, modifiziert</t>
  </si>
  <si>
    <t>§ 64 LFGB Nr. L 17.00-17</t>
  </si>
  <si>
    <t>§ 64 LFGB Nr. L 17.00-17, modifiziert</t>
  </si>
  <si>
    <t>§ 64 LFGB Nr. L 26.26-10</t>
  </si>
  <si>
    <t>§ 64 LFGB Nr. L 26.26-10, modifiziert</t>
  </si>
  <si>
    <t>§ 64 LFGB Nr. L 31.00-10 (DIN EN 1134)</t>
  </si>
  <si>
    <t>§ 64 LFGB Nr. L 31.00-10 (DIN EN 1134), modifiziert</t>
  </si>
  <si>
    <t>§ 64 LFGB Nr. L 49.00-2</t>
  </si>
  <si>
    <t>§ 64 LFGB Nr. L 49.00-2, modifiziert</t>
  </si>
  <si>
    <t>DIN EN ISO 11885</t>
  </si>
  <si>
    <t>VDLUA VII 2.2.2.6</t>
  </si>
  <si>
    <t>Rauscher: Untersuchung von Lebensmitteln, VEB Fachbuchverlag Leipzig (1972)</t>
  </si>
  <si>
    <t>AOAC Official Method 984.27 und 985.01</t>
  </si>
  <si>
    <t>DIN 38406 E 29</t>
  </si>
  <si>
    <t>Applikation Bulletin Fa. Metrohm Nr. 125/1d</t>
  </si>
  <si>
    <t>DIN EN ISO 17294-2</t>
  </si>
  <si>
    <t>Aufarbeitung mit Dithioerthit-Lösung, HPLC-DAD</t>
  </si>
  <si>
    <t>Verfahren / Literatur</t>
  </si>
  <si>
    <t>Messprinzip</t>
  </si>
  <si>
    <t>2. Verwendete Säure</t>
  </si>
  <si>
    <t>1. verwendete Säure</t>
  </si>
  <si>
    <t>Aufschlussprinzip</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</si>
  <si>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</si>
  <si>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</si>
  <si>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</si>
  <si>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</si>
  <si>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</si>
  <si>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</si>
  <si>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</si>
  <si>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</si>
  <si>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</si>
  <si>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</si>
  <si>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</si>
  <si>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</si>
  <si>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</si>
  <si>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</si>
  <si>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sonstiges</t>
  </si>
  <si>
    <t>Kit K-CITR von Megazyme</t>
  </si>
  <si>
    <t>Lactose</t>
  </si>
  <si>
    <t>Segmented Flow Analysis (SFA) Skalar</t>
  </si>
  <si>
    <t>DIN EN ISO 7980 E3a</t>
  </si>
  <si>
    <t>§ 64 LFGB Nr. L 07.00-56</t>
  </si>
  <si>
    <t>§ 64 LFGB Nr. L 07.00-56, modifiziert</t>
  </si>
  <si>
    <t>§ 64 LFGB 01.00-17 (2010-09) / erweiterter Anwendungsbereich, Enzymtestkombination</t>
  </si>
  <si>
    <t>V.1</t>
  </si>
  <si>
    <t>Brühwurst, erweiterte Parameter</t>
  </si>
  <si>
    <t>§ 64 LFBG Nr. L 01.00/79-3 Fließinjektionsanalyse mit In-Line Dialyse und Cadmiumreduktion</t>
  </si>
  <si>
    <t>IFU 17 titrimetrische Methode</t>
  </si>
  <si>
    <t>Scil Diagnostics GmbH Enzytec Nr. 1267 (1002941)</t>
  </si>
  <si>
    <t>§ 64 LFGB Nr. 01.00-17:2016-10 (auch modifiziert)</t>
  </si>
  <si>
    <t>DIN EN 16943</t>
  </si>
  <si>
    <t>§ 64 LFGB Nr. L 00.00-135 (DIN EN 15763)</t>
  </si>
  <si>
    <t>§ 64 LFGB Nr. L 00.00-135 (DIN EN 15763), modifiziert</t>
  </si>
  <si>
    <t>ICP-AES</t>
  </si>
  <si>
    <t>Schüep/Keck, ZLUF (1990) 191:290-292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</si>
  <si>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</si>
  <si>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</si>
  <si>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</si>
  <si>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</si>
  <si>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</si>
  <si>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</si>
  <si>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</si>
  <si>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</si>
  <si>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</si>
  <si>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</si>
  <si>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</si>
  <si>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</si>
  <si>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</si>
  <si>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</si>
  <si>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</si>
  <si>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Test-Kit Thermo Fisher Scientific L-Glutamic acid (Arena)</t>
  </si>
  <si>
    <t>L-Lactat
(berechnet als Milchsäure)</t>
  </si>
  <si>
    <t>D-Lactat
(berechnet als Milchsäure)</t>
  </si>
  <si>
    <t>Lactat
(berechnet als Milchsäure)</t>
  </si>
  <si>
    <t>L-Lactat</t>
  </si>
  <si>
    <t>D-Lactat</t>
  </si>
  <si>
    <t>§ 64 LFGB Nr. Nr. L 07.00-15 (2008-06)</t>
  </si>
  <si>
    <t>§ 64 LFGB Nr. Nr. L 07.00-15 (2008-06), modifiziert oder andere Version</t>
  </si>
  <si>
    <t>Enzymatisch nach Roche / r-biopharm Nr. 11 112 821 035</t>
  </si>
  <si>
    <t>Aufarbeitung nach § 64 LFGB Nr. Nr. L 07.00-15 (2008-06), enzymatisch nach r-biopharm Nr. 11 112 821 035</t>
  </si>
  <si>
    <t>Parameter 10</t>
  </si>
  <si>
    <t>Parameter 11</t>
  </si>
  <si>
    <t>Mikrowellendruckaufschluss, auch automatisiert</t>
  </si>
  <si>
    <t>Enzymatisch mittels Gallery Plus + Testkit Thermo Fisher 984306</t>
  </si>
  <si>
    <t>Enzymatisch nach Thermo Scientific Nr. 984306</t>
  </si>
  <si>
    <t>§ 64 LFGB Nr. L 00.00-171:2020-05</t>
  </si>
  <si>
    <t>§ 64 LFGB Nr. L 00.00-171:2020-05, modifiziert oder andere Version</t>
  </si>
  <si>
    <t>Enzymatisch mittels Gallery Plus + Testkit Thermo Fisher L-Glutamic Acid</t>
  </si>
  <si>
    <t>§ 64 LFGB Nr. L 07.00-12 (1990-12); auch automatisiert</t>
  </si>
  <si>
    <t>Enzymatisch mittels Gallery Plus + Testkit R-Biopharm (Roche 10 176 303 035)</t>
  </si>
  <si>
    <t>Acetat
(berechnet als Natriumacetat)</t>
  </si>
  <si>
    <t>GC (diverse Detektoren, auch MS)</t>
  </si>
  <si>
    <t>Enzmatisch (Enzytec Liquid), r-biopharm, E 8110</t>
  </si>
  <si>
    <t>Schweizerisches Lebensmittelbuch Methode 501.2</t>
  </si>
  <si>
    <t>Enzytec Liquid E 8260</t>
  </si>
  <si>
    <t>Enzymatisch nach Thermo Scientific 984327</t>
  </si>
  <si>
    <t>Enzymatisch nach Thermo Scientific Nr. 984636</t>
  </si>
  <si>
    <t>§ 64 LFGB Nr. L 00.00-144:2019-06</t>
  </si>
  <si>
    <t>§ 64 LFGB Nr. L 00.00-144:2019-06, modifiziert oder frühere Version</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</si>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</sst>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b/>
      <sz val="10"/>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imes New Roman"/>
      <family val="1"/>
    </font>
    <font>
      <vertAlign val="subscript"/>
      <sz val="11"/>
      <name val="Times New Roman"/>
      <family val="1"/>
    </font>
    <font>
      <sz val="11"/>
      <color indexed="8"/>
      <name val="Calibri"/>
      <family val="2"/>
    </font>
    <font>
      <sz val="11"/>
      <color indexed="9"/>
      <name val="Calibri"/>
      <family val="2"/>
    </font>
  </fonts>
  <fills count="1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23">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78">
    <xf numFmtId="0" fontId="0" fillId="0" borderId="0" xfId="0"/>
    <xf numFmtId="0" fontId="4" fillId="0" borderId="0" xfId="0" applyFont="1"/>
    <xf numFmtId="0" fontId="0" fillId="11" borderId="0" xfId="0" applyFill="1"/>
    <xf numFmtId="0" fontId="8" fillId="0" borderId="0" xfId="0" applyFont="1"/>
    <xf numFmtId="0" fontId="0" fillId="11" borderId="0" xfId="0" applyFill="1" applyAlignment="1">
      <alignment horizontal="center"/>
    </xf>
    <xf numFmtId="0" fontId="4" fillId="12" borderId="0" xfId="0" applyFont="1" applyFill="1" applyProtection="1"/>
    <xf numFmtId="0" fontId="15" fillId="12" borderId="0" xfId="19" applyFont="1" applyFill="1" applyAlignment="1" applyProtection="1">
      <alignment horizontal="justify"/>
    </xf>
    <xf numFmtId="0" fontId="4" fillId="12" borderId="1" xfId="0" applyFont="1" applyFill="1" applyBorder="1" applyAlignment="1" applyProtection="1">
      <alignment horizontal="left" vertical="top" wrapText="1"/>
    </xf>
    <xf numFmtId="0" fontId="4" fillId="12" borderId="1" xfId="0" applyFont="1" applyFill="1" applyBorder="1" applyAlignment="1" applyProtection="1">
      <alignment horizontal="center" vertical="top" wrapText="1"/>
    </xf>
    <xf numFmtId="0" fontId="4" fillId="12"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4" fillId="0" borderId="0" xfId="0" applyFont="1" applyFill="1" applyBorder="1" applyAlignment="1" applyProtection="1">
      <alignment wrapText="1"/>
      <protection hidden="1"/>
    </xf>
    <xf numFmtId="0" fontId="4" fillId="0" borderId="0" xfId="0" applyFont="1" applyFill="1" applyBorder="1" applyAlignment="1" applyProtection="1">
      <alignment horizontal="left" wrapText="1"/>
      <protection hidden="1"/>
    </xf>
    <xf numFmtId="14" fontId="16"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1" fillId="13" borderId="0" xfId="0" applyFont="1" applyFill="1" applyBorder="1" applyAlignment="1" applyProtection="1">
      <alignment vertical="center"/>
      <protection hidden="1"/>
    </xf>
    <xf numFmtId="0" fontId="22" fillId="0" borderId="0" xfId="0" applyFont="1" applyFill="1" applyBorder="1" applyProtection="1">
      <protection hidden="1"/>
    </xf>
    <xf numFmtId="0" fontId="7" fillId="13" borderId="0" xfId="0" applyFont="1" applyFill="1" applyBorder="1" applyAlignment="1" applyProtection="1">
      <alignment vertical="center" wrapText="1"/>
      <protection hidden="1"/>
    </xf>
    <xf numFmtId="0" fontId="19"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20"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17" fillId="0" borderId="5" xfId="0" applyFont="1" applyBorder="1" applyAlignment="1" applyProtection="1">
      <alignment horizontal="justify" vertical="top" wrapText="1"/>
      <protection hidden="1"/>
    </xf>
    <xf numFmtId="0" fontId="17" fillId="0" borderId="0" xfId="0" applyFont="1" applyBorder="1" applyAlignment="1" applyProtection="1">
      <alignment horizontal="justify" vertical="top" wrapText="1"/>
      <protection hidden="1"/>
    </xf>
    <xf numFmtId="0" fontId="17" fillId="0" borderId="5" xfId="0" applyFont="1" applyBorder="1" applyAlignment="1" applyProtection="1">
      <alignment wrapText="1"/>
      <protection hidden="1"/>
    </xf>
    <xf numFmtId="0" fontId="4" fillId="0" borderId="0" xfId="0" applyFont="1" applyAlignment="1" applyProtection="1">
      <alignment wrapText="1"/>
      <protection hidden="1"/>
    </xf>
    <xf numFmtId="0" fontId="5" fillId="0" borderId="0" xfId="0" applyFont="1" applyAlignment="1" applyProtection="1">
      <alignment horizontal="left" vertical="top" wrapText="1"/>
      <protection hidden="1"/>
    </xf>
    <xf numFmtId="0" fontId="5" fillId="0" borderId="0" xfId="0" applyFont="1" applyBorder="1" applyAlignment="1" applyProtection="1">
      <alignment horizontal="justify" vertical="top" wrapText="1"/>
      <protection hidden="1"/>
    </xf>
    <xf numFmtId="0" fontId="5" fillId="0" borderId="5"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11" borderId="0" xfId="0" applyNumberFormat="1" applyFill="1" applyAlignment="1">
      <alignment horizontal="center"/>
    </xf>
    <xf numFmtId="0" fontId="17" fillId="0" borderId="0" xfId="0" applyFont="1" applyAlignment="1" applyProtection="1">
      <alignment horizontal="left" vertical="top" wrapText="1"/>
      <protection hidden="1"/>
    </xf>
    <xf numFmtId="2" fontId="23" fillId="12" borderId="1" xfId="0" applyNumberFormat="1" applyFont="1" applyFill="1" applyBorder="1" applyAlignment="1" applyProtection="1">
      <alignment horizontal="center" vertical="top" wrapText="1"/>
    </xf>
    <xf numFmtId="0" fontId="0" fillId="0" borderId="0" xfId="0" applyProtection="1"/>
    <xf numFmtId="0" fontId="19" fillId="0" borderId="0" xfId="0" applyFont="1" applyProtection="1"/>
    <xf numFmtId="0" fontId="5" fillId="13"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Fill="1" applyBorder="1" applyAlignment="1" applyProtection="1">
      <alignment horizontal="center" vertical="center"/>
      <protection hidden="1"/>
    </xf>
    <xf numFmtId="0" fontId="26" fillId="0" borderId="0" xfId="0" applyFont="1" applyBorder="1" applyAlignment="1">
      <alignment vertical="center" wrapText="1"/>
    </xf>
    <xf numFmtId="0" fontId="26" fillId="0" borderId="0" xfId="0" applyFont="1" applyFill="1" applyBorder="1" applyProtection="1">
      <protection hidden="1"/>
    </xf>
    <xf numFmtId="0" fontId="5" fillId="0" borderId="3" xfId="0" applyFont="1" applyBorder="1" applyAlignment="1">
      <alignment vertical="top" wrapText="1"/>
    </xf>
    <xf numFmtId="0" fontId="5" fillId="0" borderId="0" xfId="0" applyFont="1" applyAlignment="1">
      <alignment horizontal="justify" vertical="top" wrapText="1"/>
    </xf>
    <xf numFmtId="0" fontId="17" fillId="0" borderId="0" xfId="0" applyFont="1" applyAlignment="1">
      <alignment horizontal="justify" vertical="top" wrapText="1"/>
    </xf>
    <xf numFmtId="0" fontId="26" fillId="0" borderId="0" xfId="0" applyFont="1" applyFill="1" applyBorder="1" applyAlignment="1" applyProtection="1">
      <alignment horizontal="center" vertical="center"/>
      <protection hidden="1"/>
    </xf>
    <xf numFmtId="0" fontId="26" fillId="0" borderId="0" xfId="0" applyFont="1" applyFill="1" applyBorder="1" applyAlignment="1" applyProtection="1">
      <alignment wrapText="1"/>
      <protection hidden="1"/>
    </xf>
    <xf numFmtId="0" fontId="26" fillId="0" borderId="0" xfId="0" applyFont="1" applyFill="1" applyBorder="1" applyAlignment="1" applyProtection="1">
      <alignment wrapText="1"/>
    </xf>
    <xf numFmtId="0" fontId="11" fillId="0" borderId="0" xfId="0" applyFont="1" applyFill="1" applyBorder="1" applyProtection="1">
      <protection hidden="1"/>
    </xf>
    <xf numFmtId="0" fontId="18" fillId="0" borderId="0" xfId="0" applyFont="1" applyFill="1" applyBorder="1" applyAlignment="1" applyProtection="1">
      <alignment horizontal="center" vertical="center"/>
      <protection hidden="1"/>
    </xf>
    <xf numFmtId="0" fontId="26" fillId="0" borderId="0" xfId="0" applyFont="1" applyFill="1" applyBorder="1" applyAlignment="1" applyProtection="1">
      <alignment vertical="center" wrapText="1"/>
      <protection hidden="1"/>
    </xf>
    <xf numFmtId="0" fontId="26" fillId="0" borderId="0" xfId="0" applyFont="1" applyBorder="1" applyAlignment="1">
      <alignment horizontal="left" vertical="center" wrapText="1"/>
    </xf>
    <xf numFmtId="0" fontId="26" fillId="0" borderId="0" xfId="0" applyFont="1" applyBorder="1" applyAlignment="1">
      <alignment horizontal="center" vertical="center" wrapText="1"/>
    </xf>
    <xf numFmtId="0" fontId="4" fillId="0" borderId="0" xfId="0" applyFont="1" applyAlignment="1" applyProtection="1">
      <alignment horizontal="left"/>
      <protection locked="0" hidden="1"/>
    </xf>
    <xf numFmtId="0" fontId="4" fillId="0" borderId="4" xfId="0" applyFont="1" applyBorder="1" applyAlignment="1" applyProtection="1">
      <alignment horizontal="left" vertical="top" wrapText="1"/>
      <protection hidden="1"/>
    </xf>
    <xf numFmtId="0" fontId="17" fillId="0" borderId="5" xfId="0" applyFont="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Border="1" applyProtection="1">
      <protection hidden="1"/>
    </xf>
    <xf numFmtId="49" fontId="26" fillId="11" borderId="0" xfId="0" applyNumberFormat="1" applyFont="1" applyFill="1" applyBorder="1" applyAlignment="1" applyProtection="1">
      <alignment vertical="center"/>
      <protection locked="0" hidden="1"/>
    </xf>
    <xf numFmtId="0" fontId="9" fillId="0" borderId="0" xfId="0" applyFont="1" applyFill="1" applyBorder="1" applyAlignment="1" applyProtection="1">
      <alignment vertical="center"/>
      <protection hidden="1"/>
    </xf>
    <xf numFmtId="0" fontId="5" fillId="0" borderId="0" xfId="0" applyFont="1" applyBorder="1" applyAlignment="1" applyProtection="1">
      <alignment wrapText="1"/>
      <protection hidden="1"/>
    </xf>
    <xf numFmtId="0" fontId="4" fillId="0" borderId="0" xfId="0" applyFont="1" applyAlignment="1">
      <alignment horizontal="left"/>
    </xf>
    <xf numFmtId="0" fontId="5" fillId="0" borderId="0" xfId="0" applyFont="1" applyAlignment="1">
      <alignment horizontal="left" vertical="top" wrapText="1"/>
    </xf>
    <xf numFmtId="0" fontId="4" fillId="0" borderId="0" xfId="0" applyFont="1" applyAlignment="1">
      <alignment horizontal="left" vertical="top" wrapText="1"/>
    </xf>
    <xf numFmtId="0" fontId="0" fillId="12" borderId="0" xfId="0" applyFill="1" applyBorder="1"/>
    <xf numFmtId="0" fontId="20" fillId="12" borderId="0" xfId="0" applyFont="1" applyFill="1" applyBorder="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49" fontId="1" fillId="11" borderId="0" xfId="19" applyNumberFormat="1" applyFont="1" applyFill="1" applyAlignment="1" applyProtection="1">
      <alignment vertical="center"/>
      <protection locked="0"/>
    </xf>
    <xf numFmtId="0" fontId="18" fillId="0" borderId="0" xfId="0" applyFont="1" applyProtection="1">
      <protection hidden="1"/>
    </xf>
    <xf numFmtId="0" fontId="5" fillId="0" borderId="0" xfId="0" applyFont="1" applyFill="1" applyAlignment="1" applyProtection="1">
      <alignment horizontal="justify" vertical="top" wrapText="1"/>
      <protection hidden="1"/>
    </xf>
    <xf numFmtId="0" fontId="26" fillId="0" borderId="0" xfId="0" applyFont="1" applyFill="1" applyBorder="1" applyAlignment="1">
      <alignment vertical="center" wrapText="1"/>
    </xf>
    <xf numFmtId="0" fontId="4" fillId="0" borderId="0" xfId="0" applyFont="1" applyFill="1" applyProtection="1">
      <protection hidden="1"/>
    </xf>
    <xf numFmtId="0" fontId="5" fillId="0" borderId="0" xfId="0" applyFont="1" applyFill="1" applyAlignment="1" applyProtection="1">
      <alignment horizontal="left" vertical="top" wrapText="1"/>
      <protection hidden="1"/>
    </xf>
    <xf numFmtId="0" fontId="4" fillId="0" borderId="0" xfId="21" applyFont="1" applyProtection="1">
      <protection hidden="1"/>
    </xf>
    <xf numFmtId="0" fontId="4" fillId="0" borderId="0" xfId="21" applyFont="1" applyProtection="1">
      <protection locked="0" hidden="1"/>
    </xf>
    <xf numFmtId="0" fontId="4" fillId="0" borderId="4" xfId="21" applyFont="1" applyBorder="1" applyAlignment="1" applyProtection="1">
      <alignment horizontal="justify" vertical="top" wrapText="1"/>
      <protection hidden="1"/>
    </xf>
    <xf numFmtId="0" fontId="4" fillId="0" borderId="0" xfId="21" applyFont="1" applyAlignment="1" applyProtection="1">
      <alignment horizontal="justify" vertical="top" wrapText="1"/>
      <protection hidden="1"/>
    </xf>
    <xf numFmtId="0" fontId="5" fillId="0" borderId="5" xfId="21" applyFont="1" applyBorder="1" applyAlignment="1" applyProtection="1">
      <alignment wrapText="1"/>
      <protection hidden="1"/>
    </xf>
    <xf numFmtId="0" fontId="5" fillId="0" borderId="0" xfId="21" applyFont="1" applyProtection="1">
      <protection hidden="1"/>
    </xf>
    <xf numFmtId="0" fontId="5" fillId="0" borderId="0" xfId="21" applyFont="1" applyAlignment="1" applyProtection="1">
      <alignment horizontal="justify" vertical="top" wrapText="1"/>
      <protection hidden="1"/>
    </xf>
    <xf numFmtId="0" fontId="5" fillId="0" borderId="0" xfId="21" applyFont="1" applyBorder="1" applyAlignment="1" applyProtection="1">
      <alignment wrapText="1"/>
      <protection hidden="1"/>
    </xf>
    <xf numFmtId="0" fontId="26" fillId="0" borderId="0" xfId="0" applyFont="1" applyFill="1" applyBorder="1" applyAlignment="1" applyProtection="1">
      <alignment horizontal="left" vertical="center" wrapText="1"/>
      <protection hidden="1"/>
    </xf>
    <xf numFmtId="0" fontId="0" fillId="0" borderId="0" xfId="0" applyProtection="1">
      <protection locked="0"/>
    </xf>
    <xf numFmtId="0" fontId="0" fillId="0" borderId="0" xfId="0" applyProtection="1">
      <protection locked="0" hidden="1"/>
    </xf>
    <xf numFmtId="0" fontId="19" fillId="0" borderId="0" xfId="0" applyFont="1"/>
    <xf numFmtId="0" fontId="0" fillId="0" borderId="0" xfId="0" applyFill="1"/>
    <xf numFmtId="0" fontId="11" fillId="14"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0" fillId="14" borderId="0" xfId="0" applyFill="1" applyBorder="1" applyAlignment="1" applyProtection="1">
      <alignment vertical="center"/>
      <protection hidden="1"/>
    </xf>
    <xf numFmtId="0" fontId="8" fillId="14" borderId="0" xfId="0" applyFont="1" applyFill="1" applyBorder="1" applyAlignment="1" applyProtection="1">
      <alignment vertical="center" wrapText="1"/>
      <protection hidden="1"/>
    </xf>
    <xf numFmtId="0" fontId="9" fillId="14" borderId="0" xfId="0" applyFont="1" applyFill="1" applyBorder="1" applyAlignment="1" applyProtection="1">
      <alignment vertical="center"/>
      <protection hidden="1"/>
    </xf>
    <xf numFmtId="0" fontId="8" fillId="0" borderId="0" xfId="0" applyFont="1" applyFill="1" applyBorder="1" applyAlignment="1" applyProtection="1">
      <alignment vertical="center" wrapText="1"/>
      <protection hidden="1"/>
    </xf>
    <xf numFmtId="0" fontId="0" fillId="0" borderId="0" xfId="0" applyFill="1" applyBorder="1" applyAlignment="1" applyProtection="1">
      <alignment horizontal="left" vertical="center"/>
      <protection locked="0" hidden="1"/>
    </xf>
    <xf numFmtId="0" fontId="18" fillId="0" borderId="0" xfId="0" applyNumberFormat="1" applyFont="1" applyFill="1" applyBorder="1" applyAlignment="1" applyProtection="1">
      <alignment horizontal="center" vertical="center"/>
      <protection hidden="1"/>
    </xf>
    <xf numFmtId="0" fontId="17" fillId="0" borderId="0" xfId="0" applyFont="1" applyAlignment="1">
      <alignment horizontal="left" vertical="top" wrapText="1"/>
    </xf>
    <xf numFmtId="0" fontId="4" fillId="0" borderId="0" xfId="0" applyFont="1" applyAlignment="1" applyProtection="1">
      <alignment horizontal="left" wrapText="1"/>
      <protection hidden="1"/>
    </xf>
    <xf numFmtId="49" fontId="4" fillId="11" borderId="0" xfId="0" applyNumberFormat="1" applyFont="1" applyFill="1" applyBorder="1" applyProtection="1">
      <protection locked="0"/>
    </xf>
    <xf numFmtId="49" fontId="26" fillId="11" borderId="0" xfId="0" applyNumberFormat="1" applyFont="1" applyFill="1" applyBorder="1" applyAlignment="1" applyProtection="1">
      <alignment vertical="center"/>
      <protection locked="0"/>
    </xf>
    <xf numFmtId="0" fontId="5" fillId="12" borderId="0" xfId="21" applyFill="1" applyBorder="1"/>
    <xf numFmtId="0" fontId="4" fillId="0" borderId="0" xfId="0" applyFont="1" applyAlignment="1" applyProtection="1">
      <alignment horizontal="left" vertical="top"/>
      <protection hidden="1"/>
    </xf>
    <xf numFmtId="0" fontId="4" fillId="0" borderId="0" xfId="21" applyFont="1" applyAlignment="1" applyProtection="1">
      <alignment horizontal="left" vertical="top" wrapText="1"/>
      <protection hidden="1"/>
    </xf>
    <xf numFmtId="0" fontId="5" fillId="0" borderId="0" xfId="21" applyFont="1" applyBorder="1" applyProtection="1">
      <protection hidden="1"/>
    </xf>
    <xf numFmtId="0" fontId="5" fillId="0" borderId="6" xfId="0" applyFont="1" applyBorder="1" applyAlignment="1" applyProtection="1">
      <alignment horizontal="left" wrapText="1"/>
    </xf>
    <xf numFmtId="0" fontId="5" fillId="0" borderId="6"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12" borderId="0" xfId="0" applyFont="1" applyFill="1" applyAlignment="1" applyProtection="1">
      <alignment horizontal="left" wrapText="1"/>
    </xf>
    <xf numFmtId="0" fontId="4" fillId="12" borderId="0" xfId="0" applyFont="1" applyFill="1" applyAlignment="1" applyProtection="1">
      <alignment horizontal="left"/>
    </xf>
    <xf numFmtId="0" fontId="8" fillId="12" borderId="6" xfId="0" applyFont="1" applyFill="1" applyBorder="1" applyAlignment="1" applyProtection="1">
      <alignment horizontal="left" wrapText="1"/>
    </xf>
    <xf numFmtId="0" fontId="4" fillId="12" borderId="6" xfId="0" applyFont="1" applyFill="1" applyBorder="1" applyAlignment="1" applyProtection="1">
      <alignment horizontal="left"/>
    </xf>
    <xf numFmtId="0" fontId="4" fillId="12" borderId="0" xfId="0" applyFont="1" applyFill="1" applyBorder="1" applyAlignment="1" applyProtection="1">
      <alignment horizontal="left"/>
    </xf>
    <xf numFmtId="0" fontId="4" fillId="0" borderId="0" xfId="0" applyFont="1" applyFill="1" applyAlignment="1" applyProtection="1">
      <alignment horizontal="left" wrapText="1"/>
    </xf>
    <xf numFmtId="0" fontId="8" fillId="12" borderId="0" xfId="0" applyFont="1" applyFill="1" applyAlignment="1" applyProtection="1">
      <alignment horizontal="left"/>
    </xf>
    <xf numFmtId="0" fontId="8" fillId="12" borderId="0" xfId="0" applyFont="1" applyFill="1" applyAlignment="1" applyProtection="1">
      <alignment horizontal="left" wrapText="1"/>
    </xf>
    <xf numFmtId="0" fontId="4" fillId="0" borderId="0" xfId="0" applyFont="1" applyFill="1" applyAlignment="1" applyProtection="1">
      <alignment horizontal="left"/>
    </xf>
    <xf numFmtId="0" fontId="14" fillId="12"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9" fillId="0" borderId="0" xfId="21" applyFont="1" applyAlignment="1">
      <alignment horizontal="left"/>
    </xf>
    <xf numFmtId="0" fontId="5" fillId="12" borderId="0" xfId="21" applyFont="1" applyFill="1" applyBorder="1" applyAlignment="1">
      <alignment horizontal="left" wrapText="1"/>
    </xf>
    <xf numFmtId="0" fontId="5" fillId="12" borderId="0" xfId="21" applyFill="1" applyBorder="1" applyAlignment="1">
      <alignment horizontal="left" wrapText="1"/>
    </xf>
    <xf numFmtId="0" fontId="0" fillId="0" borderId="0" xfId="0" applyAlignment="1">
      <alignment horizontal="left" vertical="center"/>
    </xf>
    <xf numFmtId="0" fontId="0" fillId="0" borderId="0" xfId="0"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protection hidden="1"/>
    </xf>
    <xf numFmtId="0" fontId="9" fillId="0" borderId="0" xfId="0" applyFont="1" applyFill="1" applyBorder="1" applyAlignment="1" applyProtection="1">
      <alignment horizontal="left" vertical="center"/>
      <protection hidden="1"/>
    </xf>
    <xf numFmtId="0" fontId="5" fillId="13" borderId="0" xfId="0" applyFont="1" applyFill="1" applyBorder="1" applyAlignment="1" applyProtection="1">
      <alignment vertical="center" wrapText="1"/>
      <protection locked="0"/>
    </xf>
    <xf numFmtId="0" fontId="5" fillId="13" borderId="0" xfId="0" applyFont="1" applyFill="1" applyBorder="1" applyAlignment="1" applyProtection="1">
      <alignment vertical="center" wrapText="1"/>
      <protection locked="0" hidden="1"/>
    </xf>
    <xf numFmtId="0" fontId="0" fillId="13" borderId="0" xfId="0" applyFill="1" applyBorder="1" applyAlignment="1" applyProtection="1">
      <alignment horizontal="center"/>
      <protection hidden="1"/>
    </xf>
    <xf numFmtId="0" fontId="0" fillId="13" borderId="0" xfId="0" applyFill="1" applyBorder="1" applyAlignment="1" applyProtection="1">
      <alignment vertical="center" wrapText="1"/>
      <protection locked="0"/>
    </xf>
    <xf numFmtId="0" fontId="0" fillId="13" borderId="0" xfId="0" applyFill="1" applyBorder="1" applyAlignment="1" applyProtection="1">
      <alignment horizontal="left"/>
      <protection hidden="1"/>
    </xf>
    <xf numFmtId="0" fontId="4" fillId="13" borderId="0" xfId="0" applyFont="1" applyFill="1" applyBorder="1" applyAlignment="1" applyProtection="1">
      <alignment vertical="center" wrapText="1"/>
      <protection locked="0"/>
    </xf>
    <xf numFmtId="0" fontId="0" fillId="13" borderId="0" xfId="0" applyNumberFormat="1" applyFill="1" applyBorder="1" applyAlignment="1" applyProtection="1">
      <alignment vertical="center" wrapText="1"/>
      <protection locked="0"/>
    </xf>
    <xf numFmtId="0" fontId="0" fillId="13" borderId="0" xfId="0" applyFill="1" applyBorder="1" applyAlignment="1" applyProtection="1">
      <alignment horizontal="left" vertical="center"/>
      <protection locked="0" hidden="1"/>
    </xf>
    <xf numFmtId="0" fontId="0" fillId="13" borderId="0" xfId="0" applyFill="1" applyBorder="1" applyAlignment="1" applyProtection="1">
      <alignment horizontal="left"/>
      <protection locked="0" hidden="1"/>
    </xf>
    <xf numFmtId="0" fontId="0" fillId="14" borderId="0" xfId="0" applyFill="1" applyBorder="1" applyAlignment="1" applyProtection="1">
      <alignment horizontal="center" vertical="center"/>
      <protection locked="0"/>
    </xf>
    <xf numFmtId="0" fontId="0" fillId="14" borderId="0" xfId="0" applyFill="1" applyBorder="1" applyAlignment="1" applyProtection="1">
      <alignment horizontal="left" vertical="center"/>
      <protection locked="0"/>
    </xf>
    <xf numFmtId="0" fontId="0" fillId="13" borderId="0" xfId="0" applyFill="1" applyBorder="1" applyAlignment="1" applyProtection="1">
      <alignment horizontal="left" vertical="center" wrapText="1"/>
      <protection locked="0" hidden="1"/>
    </xf>
    <xf numFmtId="0" fontId="4" fillId="11" borderId="0" xfId="0" applyFont="1" applyFill="1" applyAlignment="1" applyProtection="1">
      <alignment horizontal="left"/>
      <protection locked="0"/>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5" fillId="16" borderId="0" xfId="0" applyFont="1" applyFill="1" applyAlignment="1">
      <alignment horizontal="left" vertical="center"/>
    </xf>
    <xf numFmtId="49" fontId="5" fillId="11" borderId="0" xfId="0" applyNumberFormat="1" applyFont="1" applyFill="1" applyAlignment="1">
      <alignment horizontal="center"/>
    </xf>
    <xf numFmtId="0" fontId="0" fillId="11" borderId="0" xfId="0" applyNumberFormat="1" applyFill="1" applyAlignment="1">
      <alignment horizontal="center"/>
    </xf>
    <xf numFmtId="0" fontId="23" fillId="0" borderId="0" xfId="0" applyFont="1" applyAlignment="1" applyProtection="1">
      <alignment horizontal="left" vertical="center"/>
      <protection hidden="1"/>
    </xf>
  </cellXfs>
  <cellStyles count="23">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Standard" xfId="0" builtinId="0"/>
    <cellStyle name="Standard 2" xfId="21" xr:uid="{00000000-0005-0000-0000-000015000000}"/>
    <cellStyle name="Standard 3" xfId="22" xr:uid="{00000000-0005-0000-0000-000016000000}"/>
  </cellStyles>
  <dxfs count="38">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20" fmlaLink="Acetat!$B$1" fmlaRange="Acetat!$B$3:$B$13" sel="11" val="0"/>
</file>

<file path=xl/ctrlProps/ctrlProp10.xml><?xml version="1.0" encoding="utf-8"?>
<formControlPr xmlns="http://schemas.microsoft.com/office/spreadsheetml/2009/9/main" objectType="Drop" dropStyle="combo" dx="20" fmlaLink="Ca!$B$2" fmlaRange="Ca!$B$3:$B$10" sel="8" val="0"/>
</file>

<file path=xl/ctrlProps/ctrlProp11.xml><?xml version="1.0" encoding="utf-8"?>
<formControlPr xmlns="http://schemas.microsoft.com/office/spreadsheetml/2009/9/main" objectType="Drop" dropLines="20" dropStyle="combo" dx="20" fmlaLink="Ca!$B$13" fmlaRange="Ca!$B$14:$B$24" sel="11" val="0"/>
</file>

<file path=xl/ctrlProps/ctrlProp12.xml><?xml version="1.0" encoding="utf-8"?>
<formControlPr xmlns="http://schemas.microsoft.com/office/spreadsheetml/2009/9/main" objectType="Drop" dropStyle="combo" dx="20" fmlaLink="Ca!$B$27" fmlaRange="Ca!$B$28:$B$33" sel="6" val="0"/>
</file>

<file path=xl/ctrlProps/ctrlProp13.xml><?xml version="1.0" encoding="utf-8"?>
<formControlPr xmlns="http://schemas.microsoft.com/office/spreadsheetml/2009/9/main" objectType="Drop" dropStyle="combo" dx="20" fmlaLink="Ca!$C$27" fmlaRange="Ca!$C$28:$C$33" sel="6" val="0"/>
</file>

<file path=xl/ctrlProps/ctrlProp14.xml><?xml version="1.0" encoding="utf-8"?>
<formControlPr xmlns="http://schemas.microsoft.com/office/spreadsheetml/2009/9/main" objectType="Drop" dropStyle="combo" dx="20" fmlaLink="Ca!$B$36" fmlaRange="Ca!$B$37:$B$40" sel="4" val="0"/>
</file>

<file path=xl/ctrlProps/ctrlProp15.xml><?xml version="1.0" encoding="utf-8"?>
<formControlPr xmlns="http://schemas.microsoft.com/office/spreadsheetml/2009/9/main" objectType="Drop" dropLines="30" dropStyle="combo" dx="20" fmlaLink="Ca!$B$43" fmlaRange="Ca!$B$44:$B$63" sel="20" val="0"/>
</file>

<file path=xl/ctrlProps/ctrlProp16.xml><?xml version="1.0" encoding="utf-8"?>
<formControlPr xmlns="http://schemas.microsoft.com/office/spreadsheetml/2009/9/main" objectType="Drop" dropLines="30" dropStyle="combo" dx="20" fmlaLink="Ca!$B$66" fmlaRange="Ca!$B$67:$B$97" sel="31" val="0"/>
</file>

<file path=xl/ctrlProps/ctrlProp17.xml><?xml version="1.0" encoding="utf-8"?>
<formControlPr xmlns="http://schemas.microsoft.com/office/spreadsheetml/2009/9/main" objectType="Drop" dropLines="30" dropStyle="combo" dx="20" fmlaLink="Lactat!$C$2" fmlaRange="Lactat!$B$3:$B$12" sel="10" val="0"/>
</file>

<file path=xl/ctrlProps/ctrlProp18.xml><?xml version="1.0" encoding="utf-8"?>
<formControlPr xmlns="http://schemas.microsoft.com/office/spreadsheetml/2009/9/main" objectType="Drop" dropLines="30" dropStyle="combo" dx="20" fmlaLink="Lactat!$D$2" fmlaRange="Lactat!$B$3:$B$12" sel="10" val="0"/>
</file>

<file path=xl/ctrlProps/ctrlProp2.xml><?xml version="1.0" encoding="utf-8"?>
<formControlPr xmlns="http://schemas.microsoft.com/office/spreadsheetml/2009/9/main" objectType="Drop" dropLines="30" dropStyle="combo" dx="20" fmlaLink="Lactose!$B$1" fmlaRange="Lactose!$B$3:$B$25" sel="23" val="0"/>
</file>

<file path=xl/ctrlProps/ctrlProp3.xml><?xml version="1.0" encoding="utf-8"?>
<formControlPr xmlns="http://schemas.microsoft.com/office/spreadsheetml/2009/9/main" objectType="Drop" dropLines="30" dropStyle="combo" dx="20" fmlaLink="Nitrit!$B$1" fmlaRange="Nitrit!$B$3:$B$21" sel="19" val="0"/>
</file>

<file path=xl/ctrlProps/ctrlProp4.xml><?xml version="1.0" encoding="utf-8"?>
<formControlPr xmlns="http://schemas.microsoft.com/office/spreadsheetml/2009/9/main" objectType="Drop" dropLines="50" dropStyle="combo" dx="20" fmlaLink="Nitrat!$B$1" fmlaRange="Nitrat!$B$3:$B$23" sel="21" val="0"/>
</file>

<file path=xl/ctrlProps/ctrlProp5.xml><?xml version="1.0" encoding="utf-8"?>
<formControlPr xmlns="http://schemas.microsoft.com/office/spreadsheetml/2009/9/main" objectType="Drop" dropLines="30" dropStyle="combo" dx="20" fmlaLink="Glutaminsre!$B$1" fmlaRange="Glutaminsre!$B$3:$B$19" sel="17" val="0"/>
</file>

<file path=xl/ctrlProps/ctrlProp6.xml><?xml version="1.0" encoding="utf-8"?>
<formControlPr xmlns="http://schemas.microsoft.com/office/spreadsheetml/2009/9/main" objectType="Drop" dropLines="30" dropStyle="combo" dx="20" fmlaLink="Ascorbinsäure!$B$1" fmlaRange="Ascorbinsäure!$B$3:$B$27" sel="25" val="0"/>
</file>

<file path=xl/ctrlProps/ctrlProp7.xml><?xml version="1.0" encoding="utf-8"?>
<formControlPr xmlns="http://schemas.microsoft.com/office/spreadsheetml/2009/9/main" objectType="Drop" dropLines="30" dropStyle="combo" dx="20" fmlaLink="Isoascorbinsäure!$B$1" fmlaRange="Isoascorbinsäure!$B$3:$B$14" sel="12"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25" dropStyle="combo" dx="20" fmlaLink="Citrat!$B$1" fmlaRange="Citrat!$B$3:$B$13" sel="1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40</xdr:row>
      <xdr:rowOff>137160</xdr:rowOff>
    </xdr:to>
    <xdr:pic>
      <xdr:nvPicPr>
        <xdr:cNvPr id="17492" name="Picture 1">
          <a:extLst>
            <a:ext uri="{FF2B5EF4-FFF2-40B4-BE49-F238E27FC236}">
              <a16:creationId xmlns:a16="http://schemas.microsoft.com/office/drawing/2014/main" id="{00000000-0008-0000-0100-000054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1560"/>
          <a:ext cx="5532120" cy="71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37</xdr:row>
          <xdr:rowOff>15240</xdr:rowOff>
        </xdr:from>
        <xdr:to>
          <xdr:col>7</xdr:col>
          <xdr:colOff>160020</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7620</xdr:rowOff>
        </xdr:from>
        <xdr:to>
          <xdr:col>7</xdr:col>
          <xdr:colOff>160020</xdr:colOff>
          <xdr:row>39</xdr:row>
          <xdr:rowOff>220980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7620</xdr:rowOff>
        </xdr:from>
        <xdr:to>
          <xdr:col>7</xdr:col>
          <xdr:colOff>160020</xdr:colOff>
          <xdr:row>41</xdr:row>
          <xdr:rowOff>220980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7620</xdr:rowOff>
        </xdr:from>
        <xdr:to>
          <xdr:col>7</xdr:col>
          <xdr:colOff>160020</xdr:colOff>
          <xdr:row>43</xdr:row>
          <xdr:rowOff>220980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7620</xdr:rowOff>
        </xdr:from>
        <xdr:to>
          <xdr:col>7</xdr:col>
          <xdr:colOff>160020</xdr:colOff>
          <xdr:row>45</xdr:row>
          <xdr:rowOff>220980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7620</xdr:rowOff>
        </xdr:from>
        <xdr:to>
          <xdr:col>7</xdr:col>
          <xdr:colOff>160020</xdr:colOff>
          <xdr:row>47</xdr:row>
          <xdr:rowOff>220980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7620</xdr:rowOff>
        </xdr:from>
        <xdr:to>
          <xdr:col>7</xdr:col>
          <xdr:colOff>160020</xdr:colOff>
          <xdr:row>49</xdr:row>
          <xdr:rowOff>220980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16</xdr:row>
          <xdr:rowOff>60960</xdr:rowOff>
        </xdr:from>
        <xdr:to>
          <xdr:col>6</xdr:col>
          <xdr:colOff>975360</xdr:colOff>
          <xdr:row>16</xdr:row>
          <xdr:rowOff>327660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15240</xdr:rowOff>
        </xdr:from>
        <xdr:to>
          <xdr:col>7</xdr:col>
          <xdr:colOff>160020</xdr:colOff>
          <xdr:row>35</xdr:row>
          <xdr:rowOff>236220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0</xdr:rowOff>
        </xdr:from>
        <xdr:to>
          <xdr:col>2</xdr:col>
          <xdr:colOff>160020</xdr:colOff>
          <xdr:row>58</xdr:row>
          <xdr:rowOff>213360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7620</xdr:rowOff>
        </xdr:from>
        <xdr:to>
          <xdr:col>7</xdr:col>
          <xdr:colOff>160020</xdr:colOff>
          <xdr:row>59</xdr:row>
          <xdr:rowOff>220980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61</xdr:row>
          <xdr:rowOff>0</xdr:rowOff>
        </xdr:from>
        <xdr:to>
          <xdr:col>7</xdr:col>
          <xdr:colOff>160020</xdr:colOff>
          <xdr:row>61</xdr:row>
          <xdr:rowOff>213360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62</xdr:row>
          <xdr:rowOff>0</xdr:rowOff>
        </xdr:from>
        <xdr:to>
          <xdr:col>7</xdr:col>
          <xdr:colOff>160020</xdr:colOff>
          <xdr:row>62</xdr:row>
          <xdr:rowOff>213360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0</xdr:rowOff>
        </xdr:from>
        <xdr:to>
          <xdr:col>7</xdr:col>
          <xdr:colOff>160020</xdr:colOff>
          <xdr:row>64</xdr:row>
          <xdr:rowOff>213360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0</xdr:rowOff>
        </xdr:from>
        <xdr:to>
          <xdr:col>7</xdr:col>
          <xdr:colOff>152400</xdr:colOff>
          <xdr:row>66</xdr:row>
          <xdr:rowOff>213360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68</xdr:row>
          <xdr:rowOff>0</xdr:rowOff>
        </xdr:from>
        <xdr:to>
          <xdr:col>7</xdr:col>
          <xdr:colOff>160020</xdr:colOff>
          <xdr:row>68</xdr:row>
          <xdr:rowOff>213360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7620</xdr:rowOff>
        </xdr:from>
        <xdr:to>
          <xdr:col>7</xdr:col>
          <xdr:colOff>160020</xdr:colOff>
          <xdr:row>51</xdr:row>
          <xdr:rowOff>220980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7620</xdr:rowOff>
        </xdr:from>
        <xdr:to>
          <xdr:col>7</xdr:col>
          <xdr:colOff>160020</xdr:colOff>
          <xdr:row>53</xdr:row>
          <xdr:rowOff>220980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48" customWidth="1"/>
    <col min="3" max="3" width="30.44140625" style="48" customWidth="1"/>
    <col min="4" max="16384" width="11.44140625" style="48"/>
  </cols>
  <sheetData>
    <row r="1" spans="1:3" ht="30.75" customHeight="1" x14ac:dyDescent="0.3">
      <c r="A1" s="124" t="s">
        <v>88</v>
      </c>
      <c r="B1" s="125"/>
      <c r="C1" s="125"/>
    </row>
    <row r="2" spans="1:3" ht="51.9" customHeight="1" x14ac:dyDescent="0.25">
      <c r="A2" s="127" t="s">
        <v>89</v>
      </c>
      <c r="B2" s="128"/>
      <c r="C2" s="128"/>
    </row>
    <row r="3" spans="1:3" ht="74.25" customHeight="1" x14ac:dyDescent="0.25">
      <c r="A3" s="126" t="s">
        <v>90</v>
      </c>
      <c r="B3" s="126"/>
      <c r="C3" s="126"/>
    </row>
    <row r="4" spans="1:3" ht="80.400000000000006" customHeight="1" x14ac:dyDescent="0.35">
      <c r="A4" s="126" t="s">
        <v>105</v>
      </c>
      <c r="B4" s="129"/>
      <c r="C4" s="129"/>
    </row>
    <row r="5" spans="1:3" ht="30.45" customHeight="1" x14ac:dyDescent="0.3">
      <c r="A5" s="130"/>
      <c r="B5" s="130"/>
      <c r="C5" s="130"/>
    </row>
    <row r="6" spans="1:3" ht="30.45" customHeight="1" x14ac:dyDescent="0.25">
      <c r="A6" s="49" t="s">
        <v>91</v>
      </c>
    </row>
    <row r="7" spans="1:3" ht="54" customHeight="1" x14ac:dyDescent="0.25">
      <c r="A7" s="122" t="s">
        <v>92</v>
      </c>
      <c r="B7" s="123"/>
      <c r="C7" s="123"/>
    </row>
    <row r="9" spans="1:3" x14ac:dyDescent="0.25">
      <c r="A9" s="50" t="s">
        <v>93</v>
      </c>
      <c r="B9" s="50" t="s">
        <v>94</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47">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21</v>
      </c>
      <c r="H1" s="88">
        <f>COUNTA(A2:G38)</f>
        <v>0</v>
      </c>
    </row>
    <row r="2" spans="1:8" x14ac:dyDescent="0.3">
      <c r="A2" s="167"/>
      <c r="B2" s="167"/>
      <c r="C2" s="167"/>
      <c r="D2" s="167"/>
      <c r="E2" s="167"/>
      <c r="F2" s="167"/>
      <c r="G2" s="167"/>
    </row>
    <row r="3" spans="1:8" x14ac:dyDescent="0.3">
      <c r="A3" s="167"/>
      <c r="B3" s="167"/>
      <c r="C3" s="167"/>
      <c r="D3" s="167"/>
      <c r="E3" s="167"/>
      <c r="F3" s="167"/>
      <c r="G3" s="167"/>
    </row>
    <row r="4" spans="1:8" x14ac:dyDescent="0.3">
      <c r="A4" s="167"/>
      <c r="B4" s="167"/>
      <c r="C4" s="167"/>
      <c r="D4" s="167"/>
      <c r="E4" s="167"/>
      <c r="F4" s="167"/>
      <c r="G4" s="167"/>
    </row>
    <row r="5" spans="1:8" x14ac:dyDescent="0.3">
      <c r="A5" s="167"/>
      <c r="B5" s="167"/>
      <c r="C5" s="167"/>
      <c r="D5" s="167"/>
      <c r="E5" s="167"/>
      <c r="F5" s="167"/>
      <c r="G5" s="167"/>
    </row>
    <row r="6" spans="1:8" x14ac:dyDescent="0.3">
      <c r="A6" s="167"/>
      <c r="B6" s="167"/>
      <c r="C6" s="167"/>
      <c r="D6" s="167"/>
      <c r="E6" s="167"/>
      <c r="F6" s="167"/>
      <c r="G6" s="167"/>
    </row>
    <row r="7" spans="1:8" x14ac:dyDescent="0.3">
      <c r="A7" s="167"/>
      <c r="B7" s="167"/>
      <c r="C7" s="167"/>
      <c r="D7" s="167"/>
      <c r="E7" s="167"/>
      <c r="F7" s="167"/>
      <c r="G7" s="167"/>
    </row>
    <row r="8" spans="1:8" x14ac:dyDescent="0.3">
      <c r="A8" s="167"/>
      <c r="B8" s="167"/>
      <c r="C8" s="167"/>
      <c r="D8" s="167"/>
      <c r="E8" s="167"/>
      <c r="F8" s="167"/>
      <c r="G8" s="167"/>
    </row>
    <row r="9" spans="1:8" x14ac:dyDescent="0.3">
      <c r="A9" s="167"/>
      <c r="B9" s="167"/>
      <c r="C9" s="167"/>
      <c r="D9" s="167"/>
      <c r="E9" s="167"/>
      <c r="F9" s="167"/>
      <c r="G9" s="167"/>
    </row>
    <row r="10" spans="1:8" x14ac:dyDescent="0.3">
      <c r="A10" s="167"/>
      <c r="B10" s="167"/>
      <c r="C10" s="167"/>
      <c r="D10" s="167"/>
      <c r="E10" s="167"/>
      <c r="F10" s="167"/>
      <c r="G10" s="167"/>
    </row>
    <row r="11" spans="1:8" x14ac:dyDescent="0.3">
      <c r="A11" s="167"/>
      <c r="B11" s="167"/>
      <c r="C11" s="167"/>
      <c r="D11" s="167"/>
      <c r="E11" s="167"/>
      <c r="F11" s="167"/>
      <c r="G11" s="167"/>
    </row>
    <row r="12" spans="1:8" x14ac:dyDescent="0.3">
      <c r="A12" s="167"/>
      <c r="B12" s="167"/>
      <c r="C12" s="167"/>
      <c r="D12" s="167"/>
      <c r="E12" s="167"/>
      <c r="F12" s="167"/>
      <c r="G12" s="167"/>
    </row>
    <row r="13" spans="1:8" x14ac:dyDescent="0.3">
      <c r="A13" s="167"/>
      <c r="B13" s="167"/>
      <c r="C13" s="167"/>
      <c r="D13" s="167"/>
      <c r="E13" s="167"/>
      <c r="F13" s="167"/>
      <c r="G13" s="167"/>
    </row>
    <row r="14" spans="1:8" x14ac:dyDescent="0.3">
      <c r="A14" s="167"/>
      <c r="B14" s="167"/>
      <c r="C14" s="167"/>
      <c r="D14" s="167"/>
      <c r="E14" s="167"/>
      <c r="F14" s="167"/>
      <c r="G14" s="167"/>
    </row>
    <row r="15" spans="1:8" x14ac:dyDescent="0.3">
      <c r="A15" s="167"/>
      <c r="B15" s="167"/>
      <c r="C15" s="167"/>
      <c r="D15" s="167"/>
      <c r="E15" s="167"/>
      <c r="F15" s="167"/>
      <c r="G15" s="167"/>
    </row>
    <row r="16" spans="1:8" x14ac:dyDescent="0.3">
      <c r="A16" s="167"/>
      <c r="B16" s="167"/>
      <c r="C16" s="167"/>
      <c r="D16" s="167"/>
      <c r="E16" s="167"/>
      <c r="F16" s="167"/>
      <c r="G16" s="167"/>
    </row>
    <row r="17" spans="1:7" x14ac:dyDescent="0.3">
      <c r="A17" s="167"/>
      <c r="B17" s="167"/>
      <c r="C17" s="167"/>
      <c r="D17" s="167"/>
      <c r="E17" s="167"/>
      <c r="F17" s="167"/>
      <c r="G17" s="167"/>
    </row>
    <row r="18" spans="1:7" x14ac:dyDescent="0.3">
      <c r="A18" s="167"/>
      <c r="B18" s="167"/>
      <c r="C18" s="167"/>
      <c r="D18" s="167"/>
      <c r="E18" s="167"/>
      <c r="F18" s="167"/>
      <c r="G18" s="167"/>
    </row>
    <row r="19" spans="1:7" x14ac:dyDescent="0.3">
      <c r="A19" s="167"/>
      <c r="B19" s="167"/>
      <c r="C19" s="167"/>
      <c r="D19" s="167"/>
      <c r="E19" s="167"/>
      <c r="F19" s="167"/>
      <c r="G19" s="167"/>
    </row>
    <row r="20" spans="1:7" x14ac:dyDescent="0.3">
      <c r="A20" s="167"/>
      <c r="B20" s="167"/>
      <c r="C20" s="167"/>
      <c r="D20" s="167"/>
      <c r="E20" s="167"/>
      <c r="F20" s="167"/>
      <c r="G20" s="167"/>
    </row>
    <row r="21" spans="1:7" x14ac:dyDescent="0.3">
      <c r="A21" s="167"/>
      <c r="B21" s="167"/>
      <c r="C21" s="167"/>
      <c r="D21" s="167"/>
      <c r="E21" s="167"/>
      <c r="F21" s="167"/>
      <c r="G21" s="167"/>
    </row>
    <row r="22" spans="1:7" x14ac:dyDescent="0.3">
      <c r="A22" s="167"/>
      <c r="B22" s="167"/>
      <c r="C22" s="167"/>
      <c r="D22" s="167"/>
      <c r="E22" s="167"/>
      <c r="F22" s="167"/>
      <c r="G22" s="167"/>
    </row>
    <row r="23" spans="1:7" x14ac:dyDescent="0.3">
      <c r="A23" s="167"/>
      <c r="B23" s="167"/>
      <c r="C23" s="167"/>
      <c r="D23" s="167"/>
      <c r="E23" s="167"/>
      <c r="F23" s="167"/>
      <c r="G23" s="167"/>
    </row>
    <row r="24" spans="1:7" x14ac:dyDescent="0.3">
      <c r="A24" s="167"/>
      <c r="B24" s="167"/>
      <c r="C24" s="167"/>
      <c r="D24" s="167"/>
      <c r="E24" s="167"/>
      <c r="F24" s="167"/>
      <c r="G24" s="167"/>
    </row>
    <row r="25" spans="1:7" x14ac:dyDescent="0.3">
      <c r="A25" s="167"/>
      <c r="B25" s="167"/>
      <c r="C25" s="167"/>
      <c r="D25" s="167"/>
      <c r="E25" s="167"/>
      <c r="F25" s="167"/>
      <c r="G25" s="167"/>
    </row>
    <row r="26" spans="1:7" x14ac:dyDescent="0.3">
      <c r="A26" s="167"/>
      <c r="B26" s="167"/>
      <c r="C26" s="167"/>
      <c r="D26" s="167"/>
      <c r="E26" s="167"/>
      <c r="F26" s="167"/>
      <c r="G26" s="167"/>
    </row>
    <row r="27" spans="1:7" x14ac:dyDescent="0.3">
      <c r="A27" s="167"/>
      <c r="B27" s="167"/>
      <c r="C27" s="167"/>
      <c r="D27" s="167"/>
      <c r="E27" s="167"/>
      <c r="F27" s="167"/>
      <c r="G27" s="167"/>
    </row>
    <row r="28" spans="1:7" x14ac:dyDescent="0.3">
      <c r="A28" s="167"/>
      <c r="B28" s="167"/>
      <c r="C28" s="167"/>
      <c r="D28" s="167"/>
      <c r="E28" s="167"/>
      <c r="F28" s="167"/>
      <c r="G28" s="167"/>
    </row>
    <row r="29" spans="1:7" x14ac:dyDescent="0.3">
      <c r="A29" s="167"/>
      <c r="B29" s="167"/>
      <c r="C29" s="167"/>
      <c r="D29" s="167"/>
      <c r="E29" s="167"/>
      <c r="F29" s="167"/>
      <c r="G29" s="167"/>
    </row>
    <row r="30" spans="1:7" x14ac:dyDescent="0.3">
      <c r="A30" s="167"/>
      <c r="B30" s="167"/>
      <c r="C30" s="167"/>
      <c r="D30" s="167"/>
      <c r="E30" s="167"/>
      <c r="F30" s="167"/>
      <c r="G30" s="167"/>
    </row>
    <row r="31" spans="1:7" x14ac:dyDescent="0.3">
      <c r="A31" s="167"/>
      <c r="B31" s="167"/>
      <c r="C31" s="167"/>
      <c r="D31" s="167"/>
      <c r="E31" s="167"/>
      <c r="F31" s="167"/>
      <c r="G31" s="167"/>
    </row>
    <row r="32" spans="1:7" x14ac:dyDescent="0.3">
      <c r="A32" s="167"/>
      <c r="B32" s="167"/>
      <c r="C32" s="167"/>
      <c r="D32" s="167"/>
      <c r="E32" s="167"/>
      <c r="F32" s="167"/>
      <c r="G32" s="167"/>
    </row>
    <row r="33" spans="1:7" x14ac:dyDescent="0.3">
      <c r="A33" s="167"/>
      <c r="B33" s="167"/>
      <c r="C33" s="167"/>
      <c r="D33" s="167"/>
      <c r="E33" s="167"/>
      <c r="F33" s="167"/>
      <c r="G33" s="167"/>
    </row>
    <row r="34" spans="1:7" x14ac:dyDescent="0.3">
      <c r="A34" s="167"/>
      <c r="B34" s="167"/>
      <c r="C34" s="167"/>
      <c r="D34" s="167"/>
      <c r="E34" s="167"/>
      <c r="F34" s="167"/>
      <c r="G34" s="167"/>
    </row>
    <row r="35" spans="1:7" x14ac:dyDescent="0.3">
      <c r="A35" s="167"/>
      <c r="B35" s="167"/>
      <c r="C35" s="167"/>
      <c r="D35" s="167"/>
      <c r="E35" s="167"/>
      <c r="F35" s="167"/>
      <c r="G35" s="167"/>
    </row>
    <row r="36" spans="1:7" x14ac:dyDescent="0.3">
      <c r="A36" s="167"/>
      <c r="B36" s="167"/>
      <c r="C36" s="167"/>
      <c r="D36" s="167"/>
      <c r="E36" s="167"/>
      <c r="F36" s="167"/>
      <c r="G36" s="167"/>
    </row>
    <row r="37" spans="1:7" x14ac:dyDescent="0.3">
      <c r="A37" s="167"/>
      <c r="B37" s="167"/>
      <c r="C37" s="167"/>
      <c r="D37" s="167"/>
      <c r="E37" s="167"/>
      <c r="F37" s="167"/>
      <c r="G37" s="167"/>
    </row>
    <row r="38" spans="1:7" x14ac:dyDescent="0.3">
      <c r="A38" s="167"/>
      <c r="B38" s="167"/>
      <c r="C38" s="167"/>
      <c r="D38" s="167"/>
      <c r="E38" s="167"/>
      <c r="F38" s="167"/>
      <c r="G38" s="167"/>
    </row>
  </sheetData>
  <sheetProtection algorithmName="SHA-512" hashValue="q9t+5//iBY2V70+sGUrXwh6xr7fdpXXBJERpyg01BcvGn1/7fFNgTfwdweWGW2IfbYRXDOT7YarLVGricgg8IA==" saltValue="foqXVJxakqWy8CKqSNrB+Q=="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workbookViewId="0">
      <selection activeCell="A2" sqref="A2:G2"/>
    </sheetView>
  </sheetViews>
  <sheetFormatPr baseColWidth="10" defaultColWidth="11.44140625" defaultRowHeight="15.6" x14ac:dyDescent="0.3"/>
  <cols>
    <col min="1" max="1" width="13.109375" style="26" customWidth="1"/>
    <col min="2" max="2" width="62.88671875" style="26" customWidth="1"/>
    <col min="3" max="256" width="11.44140625" style="26"/>
    <col min="257" max="257" width="13.109375" style="26" customWidth="1"/>
    <col min="258" max="258" width="62.88671875" style="26" customWidth="1"/>
    <col min="259" max="512" width="11.44140625" style="26"/>
    <col min="513" max="513" width="13.109375" style="26" customWidth="1"/>
    <col min="514" max="514" width="62.88671875" style="26" customWidth="1"/>
    <col min="515" max="768" width="11.44140625" style="26"/>
    <col min="769" max="769" width="13.109375" style="26" customWidth="1"/>
    <col min="770" max="770" width="62.88671875" style="26" customWidth="1"/>
    <col min="771" max="1024" width="11.44140625" style="26"/>
    <col min="1025" max="1025" width="13.109375" style="26" customWidth="1"/>
    <col min="1026" max="1026" width="62.88671875" style="26" customWidth="1"/>
    <col min="1027" max="1280" width="11.44140625" style="26"/>
    <col min="1281" max="1281" width="13.109375" style="26" customWidth="1"/>
    <col min="1282" max="1282" width="62.88671875" style="26" customWidth="1"/>
    <col min="1283" max="1536" width="11.44140625" style="26"/>
    <col min="1537" max="1537" width="13.109375" style="26" customWidth="1"/>
    <col min="1538" max="1538" width="62.88671875" style="26" customWidth="1"/>
    <col min="1539" max="1792" width="11.44140625" style="26"/>
    <col min="1793" max="1793" width="13.109375" style="26" customWidth="1"/>
    <col min="1794" max="1794" width="62.88671875" style="26" customWidth="1"/>
    <col min="1795" max="2048" width="11.44140625" style="26"/>
    <col min="2049" max="2049" width="13.109375" style="26" customWidth="1"/>
    <col min="2050" max="2050" width="62.88671875" style="26" customWidth="1"/>
    <col min="2051" max="2304" width="11.44140625" style="26"/>
    <col min="2305" max="2305" width="13.109375" style="26" customWidth="1"/>
    <col min="2306" max="2306" width="62.88671875" style="26" customWidth="1"/>
    <col min="2307" max="2560" width="11.44140625" style="26"/>
    <col min="2561" max="2561" width="13.109375" style="26" customWidth="1"/>
    <col min="2562" max="2562" width="62.88671875" style="26" customWidth="1"/>
    <col min="2563" max="2816" width="11.44140625" style="26"/>
    <col min="2817" max="2817" width="13.109375" style="26" customWidth="1"/>
    <col min="2818" max="2818" width="62.88671875" style="26" customWidth="1"/>
    <col min="2819" max="3072" width="11.44140625" style="26"/>
    <col min="3073" max="3073" width="13.109375" style="26" customWidth="1"/>
    <col min="3074" max="3074" width="62.88671875" style="26" customWidth="1"/>
    <col min="3075" max="3328" width="11.44140625" style="26"/>
    <col min="3329" max="3329" width="13.109375" style="26" customWidth="1"/>
    <col min="3330" max="3330" width="62.88671875" style="26" customWidth="1"/>
    <col min="3331" max="3584" width="11.44140625" style="26"/>
    <col min="3585" max="3585" width="13.109375" style="26" customWidth="1"/>
    <col min="3586" max="3586" width="62.88671875" style="26" customWidth="1"/>
    <col min="3587" max="3840" width="11.44140625" style="26"/>
    <col min="3841" max="3841" width="13.109375" style="26" customWidth="1"/>
    <col min="3842" max="3842" width="62.88671875" style="26" customWidth="1"/>
    <col min="3843" max="4096" width="11.44140625" style="26"/>
    <col min="4097" max="4097" width="13.109375" style="26" customWidth="1"/>
    <col min="4098" max="4098" width="62.88671875" style="26" customWidth="1"/>
    <col min="4099" max="4352" width="11.44140625" style="26"/>
    <col min="4353" max="4353" width="13.109375" style="26" customWidth="1"/>
    <col min="4354" max="4354" width="62.88671875" style="26" customWidth="1"/>
    <col min="4355" max="4608" width="11.44140625" style="26"/>
    <col min="4609" max="4609" width="13.109375" style="26" customWidth="1"/>
    <col min="4610" max="4610" width="62.88671875" style="26" customWidth="1"/>
    <col min="4611" max="4864" width="11.44140625" style="26"/>
    <col min="4865" max="4865" width="13.109375" style="26" customWidth="1"/>
    <col min="4866" max="4866" width="62.88671875" style="26" customWidth="1"/>
    <col min="4867" max="5120" width="11.44140625" style="26"/>
    <col min="5121" max="5121" width="13.109375" style="26" customWidth="1"/>
    <col min="5122" max="5122" width="62.88671875" style="26" customWidth="1"/>
    <col min="5123" max="5376" width="11.44140625" style="26"/>
    <col min="5377" max="5377" width="13.109375" style="26" customWidth="1"/>
    <col min="5378" max="5378" width="62.88671875" style="26" customWidth="1"/>
    <col min="5379" max="5632" width="11.44140625" style="26"/>
    <col min="5633" max="5633" width="13.109375" style="26" customWidth="1"/>
    <col min="5634" max="5634" width="62.88671875" style="26" customWidth="1"/>
    <col min="5635" max="5888" width="11.44140625" style="26"/>
    <col min="5889" max="5889" width="13.109375" style="26" customWidth="1"/>
    <col min="5890" max="5890" width="62.88671875" style="26" customWidth="1"/>
    <col min="5891" max="6144" width="11.44140625" style="26"/>
    <col min="6145" max="6145" width="13.109375" style="26" customWidth="1"/>
    <col min="6146" max="6146" width="62.88671875" style="26" customWidth="1"/>
    <col min="6147" max="6400" width="11.44140625" style="26"/>
    <col min="6401" max="6401" width="13.109375" style="26" customWidth="1"/>
    <col min="6402" max="6402" width="62.88671875" style="26" customWidth="1"/>
    <col min="6403" max="6656" width="11.44140625" style="26"/>
    <col min="6657" max="6657" width="13.109375" style="26" customWidth="1"/>
    <col min="6658" max="6658" width="62.88671875" style="26" customWidth="1"/>
    <col min="6659" max="6912" width="11.44140625" style="26"/>
    <col min="6913" max="6913" width="13.109375" style="26" customWidth="1"/>
    <col min="6914" max="6914" width="62.88671875" style="26" customWidth="1"/>
    <col min="6915" max="7168" width="11.44140625" style="26"/>
    <col min="7169" max="7169" width="13.109375" style="26" customWidth="1"/>
    <col min="7170" max="7170" width="62.88671875" style="26" customWidth="1"/>
    <col min="7171" max="7424" width="11.44140625" style="26"/>
    <col min="7425" max="7425" width="13.109375" style="26" customWidth="1"/>
    <col min="7426" max="7426" width="62.88671875" style="26" customWidth="1"/>
    <col min="7427" max="7680" width="11.44140625" style="26"/>
    <col min="7681" max="7681" width="13.109375" style="26" customWidth="1"/>
    <col min="7682" max="7682" width="62.88671875" style="26" customWidth="1"/>
    <col min="7683" max="7936" width="11.44140625" style="26"/>
    <col min="7937" max="7937" width="13.109375" style="26" customWidth="1"/>
    <col min="7938" max="7938" width="62.88671875" style="26" customWidth="1"/>
    <col min="7939" max="8192" width="11.44140625" style="26"/>
    <col min="8193" max="8193" width="13.109375" style="26" customWidth="1"/>
    <col min="8194" max="8194" width="62.88671875" style="26" customWidth="1"/>
    <col min="8195" max="8448" width="11.44140625" style="26"/>
    <col min="8449" max="8449" width="13.109375" style="26" customWidth="1"/>
    <col min="8450" max="8450" width="62.88671875" style="26" customWidth="1"/>
    <col min="8451" max="8704" width="11.44140625" style="26"/>
    <col min="8705" max="8705" width="13.109375" style="26" customWidth="1"/>
    <col min="8706" max="8706" width="62.88671875" style="26" customWidth="1"/>
    <col min="8707" max="8960" width="11.44140625" style="26"/>
    <col min="8961" max="8961" width="13.109375" style="26" customWidth="1"/>
    <col min="8962" max="8962" width="62.88671875" style="26" customWidth="1"/>
    <col min="8963" max="9216" width="11.44140625" style="26"/>
    <col min="9217" max="9217" width="13.109375" style="26" customWidth="1"/>
    <col min="9218" max="9218" width="62.88671875" style="26" customWidth="1"/>
    <col min="9219" max="9472" width="11.44140625" style="26"/>
    <col min="9473" max="9473" width="13.109375" style="26" customWidth="1"/>
    <col min="9474" max="9474" width="62.88671875" style="26" customWidth="1"/>
    <col min="9475" max="9728" width="11.44140625" style="26"/>
    <col min="9729" max="9729" width="13.109375" style="26" customWidth="1"/>
    <col min="9730" max="9730" width="62.88671875" style="26" customWidth="1"/>
    <col min="9731" max="9984" width="11.44140625" style="26"/>
    <col min="9985" max="9985" width="13.109375" style="26" customWidth="1"/>
    <col min="9986" max="9986" width="62.88671875" style="26" customWidth="1"/>
    <col min="9987" max="10240" width="11.44140625" style="26"/>
    <col min="10241" max="10241" width="13.109375" style="26" customWidth="1"/>
    <col min="10242" max="10242" width="62.88671875" style="26" customWidth="1"/>
    <col min="10243" max="10496" width="11.44140625" style="26"/>
    <col min="10497" max="10497" width="13.109375" style="26" customWidth="1"/>
    <col min="10498" max="10498" width="62.88671875" style="26" customWidth="1"/>
    <col min="10499" max="10752" width="11.44140625" style="26"/>
    <col min="10753" max="10753" width="13.109375" style="26" customWidth="1"/>
    <col min="10754" max="10754" width="62.88671875" style="26" customWidth="1"/>
    <col min="10755" max="11008" width="11.44140625" style="26"/>
    <col min="11009" max="11009" width="13.109375" style="26" customWidth="1"/>
    <col min="11010" max="11010" width="62.88671875" style="26" customWidth="1"/>
    <col min="11011" max="11264" width="11.44140625" style="26"/>
    <col min="11265" max="11265" width="13.109375" style="26" customWidth="1"/>
    <col min="11266" max="11266" width="62.88671875" style="26" customWidth="1"/>
    <col min="11267" max="11520" width="11.44140625" style="26"/>
    <col min="11521" max="11521" width="13.109375" style="26" customWidth="1"/>
    <col min="11522" max="11522" width="62.88671875" style="26" customWidth="1"/>
    <col min="11523" max="11776" width="11.44140625" style="26"/>
    <col min="11777" max="11777" width="13.109375" style="26" customWidth="1"/>
    <col min="11778" max="11778" width="62.88671875" style="26" customWidth="1"/>
    <col min="11779" max="12032" width="11.44140625" style="26"/>
    <col min="12033" max="12033" width="13.109375" style="26" customWidth="1"/>
    <col min="12034" max="12034" width="62.88671875" style="26" customWidth="1"/>
    <col min="12035" max="12288" width="11.44140625" style="26"/>
    <col min="12289" max="12289" width="13.109375" style="26" customWidth="1"/>
    <col min="12290" max="12290" width="62.88671875" style="26" customWidth="1"/>
    <col min="12291" max="12544" width="11.44140625" style="26"/>
    <col min="12545" max="12545" width="13.109375" style="26" customWidth="1"/>
    <col min="12546" max="12546" width="62.88671875" style="26" customWidth="1"/>
    <col min="12547" max="12800" width="11.44140625" style="26"/>
    <col min="12801" max="12801" width="13.109375" style="26" customWidth="1"/>
    <col min="12802" max="12802" width="62.88671875" style="26" customWidth="1"/>
    <col min="12803" max="13056" width="11.44140625" style="26"/>
    <col min="13057" max="13057" width="13.109375" style="26" customWidth="1"/>
    <col min="13058" max="13058" width="62.88671875" style="26" customWidth="1"/>
    <col min="13059" max="13312" width="11.44140625" style="26"/>
    <col min="13313" max="13313" width="13.109375" style="26" customWidth="1"/>
    <col min="13314" max="13314" width="62.88671875" style="26" customWidth="1"/>
    <col min="13315" max="13568" width="11.44140625" style="26"/>
    <col min="13569" max="13569" width="13.109375" style="26" customWidth="1"/>
    <col min="13570" max="13570" width="62.88671875" style="26" customWidth="1"/>
    <col min="13571" max="13824" width="11.44140625" style="26"/>
    <col min="13825" max="13825" width="13.109375" style="26" customWidth="1"/>
    <col min="13826" max="13826" width="62.88671875" style="26" customWidth="1"/>
    <col min="13827" max="14080" width="11.44140625" style="26"/>
    <col min="14081" max="14081" width="13.109375" style="26" customWidth="1"/>
    <col min="14082" max="14082" width="62.88671875" style="26" customWidth="1"/>
    <col min="14083" max="14336" width="11.44140625" style="26"/>
    <col min="14337" max="14337" width="13.109375" style="26" customWidth="1"/>
    <col min="14338" max="14338" width="62.88671875" style="26" customWidth="1"/>
    <col min="14339" max="14592" width="11.44140625" style="26"/>
    <col min="14593" max="14593" width="13.109375" style="26" customWidth="1"/>
    <col min="14594" max="14594" width="62.88671875" style="26" customWidth="1"/>
    <col min="14595" max="14848" width="11.44140625" style="26"/>
    <col min="14849" max="14849" width="13.109375" style="26" customWidth="1"/>
    <col min="14850" max="14850" width="62.88671875" style="26" customWidth="1"/>
    <col min="14851" max="15104" width="11.44140625" style="26"/>
    <col min="15105" max="15105" width="13.109375" style="26" customWidth="1"/>
    <col min="15106" max="15106" width="62.88671875" style="26" customWidth="1"/>
    <col min="15107" max="15360" width="11.44140625" style="26"/>
    <col min="15361" max="15361" width="13.109375" style="26" customWidth="1"/>
    <col min="15362" max="15362" width="62.88671875" style="26" customWidth="1"/>
    <col min="15363" max="15616" width="11.44140625" style="26"/>
    <col min="15617" max="15617" width="13.109375" style="26" customWidth="1"/>
    <col min="15618" max="15618" width="62.88671875" style="26" customWidth="1"/>
    <col min="15619" max="15872" width="11.44140625" style="26"/>
    <col min="15873" max="15873" width="13.109375" style="26" customWidth="1"/>
    <col min="15874" max="15874" width="62.88671875" style="26" customWidth="1"/>
    <col min="15875" max="16128" width="11.44140625" style="26"/>
    <col min="16129" max="16129" width="13.109375" style="26" customWidth="1"/>
    <col min="16130" max="16130" width="62.88671875" style="26" customWidth="1"/>
    <col min="16131" max="16384" width="11.44140625" style="26"/>
  </cols>
  <sheetData>
    <row r="1" spans="1:6" ht="63" thickBot="1" x14ac:dyDescent="0.35">
      <c r="A1" s="38" t="s">
        <v>411</v>
      </c>
      <c r="B1" s="44">
        <f>MAX($A$3:$A$12)-1</f>
        <v>9</v>
      </c>
      <c r="C1" s="26" t="s">
        <v>412</v>
      </c>
      <c r="D1" s="26" t="s">
        <v>413</v>
      </c>
    </row>
    <row r="2" spans="1:6" ht="16.2" thickTop="1" x14ac:dyDescent="0.3">
      <c r="A2" s="34" t="s">
        <v>41</v>
      </c>
      <c r="B2" s="34" t="s">
        <v>42</v>
      </c>
      <c r="C2" s="26">
        <v>10</v>
      </c>
      <c r="D2" s="26">
        <v>10</v>
      </c>
      <c r="F2" s="119"/>
    </row>
    <row r="3" spans="1:6" x14ac:dyDescent="0.3">
      <c r="A3" s="29">
        <v>1</v>
      </c>
      <c r="B3" s="33" t="s">
        <v>414</v>
      </c>
      <c r="C3" s="31"/>
      <c r="F3" s="119"/>
    </row>
    <row r="4" spans="1:6" x14ac:dyDescent="0.3">
      <c r="A4" s="29">
        <v>2</v>
      </c>
      <c r="B4" s="33" t="s">
        <v>415</v>
      </c>
      <c r="C4" s="26" t="s">
        <v>45</v>
      </c>
      <c r="F4" s="119"/>
    </row>
    <row r="5" spans="1:6" x14ac:dyDescent="0.3">
      <c r="A5" s="29">
        <v>3</v>
      </c>
      <c r="B5" s="40" t="s">
        <v>416</v>
      </c>
      <c r="C5" s="32"/>
      <c r="F5" s="119"/>
    </row>
    <row r="6" spans="1:6" ht="27.6" x14ac:dyDescent="0.3">
      <c r="A6" s="29">
        <v>4</v>
      </c>
      <c r="B6" s="40" t="s">
        <v>417</v>
      </c>
      <c r="C6" s="32"/>
    </row>
    <row r="7" spans="1:6" x14ac:dyDescent="0.3">
      <c r="A7" s="29">
        <v>5</v>
      </c>
      <c r="B7" s="40" t="s">
        <v>422</v>
      </c>
      <c r="C7" s="32"/>
    </row>
    <row r="8" spans="1:6" x14ac:dyDescent="0.3">
      <c r="A8" s="29">
        <v>6</v>
      </c>
      <c r="B8" s="40" t="s">
        <v>274</v>
      </c>
      <c r="C8" s="32"/>
    </row>
    <row r="9" spans="1:6" x14ac:dyDescent="0.3">
      <c r="A9" s="29">
        <v>7</v>
      </c>
      <c r="B9" s="40" t="s">
        <v>421</v>
      </c>
      <c r="C9" s="32"/>
    </row>
    <row r="10" spans="1:6" x14ac:dyDescent="0.3">
      <c r="A10" s="29">
        <v>8</v>
      </c>
      <c r="B10" s="40" t="s">
        <v>432</v>
      </c>
      <c r="C10" s="32"/>
    </row>
    <row r="11" spans="1:6" x14ac:dyDescent="0.3">
      <c r="A11" s="29">
        <v>9</v>
      </c>
      <c r="B11" s="33" t="s">
        <v>6</v>
      </c>
      <c r="C11" s="31"/>
    </row>
    <row r="12" spans="1:6" x14ac:dyDescent="0.3">
      <c r="A12" s="29">
        <v>10</v>
      </c>
      <c r="B12" s="25"/>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97"/>
  <sheetViews>
    <sheetView topLeftCell="A40" workbookViewId="0">
      <selection activeCell="A2" sqref="A2:G2"/>
    </sheetView>
  </sheetViews>
  <sheetFormatPr baseColWidth="10" defaultRowHeight="13.8" x14ac:dyDescent="0.25"/>
  <cols>
    <col min="1" max="1" width="16.44140625" bestFit="1" customWidth="1"/>
    <col min="2" max="2" width="54.44140625" bestFit="1" customWidth="1"/>
    <col min="3" max="3" width="13.44140625" bestFit="1" customWidth="1"/>
  </cols>
  <sheetData>
    <row r="1" spans="1:2" x14ac:dyDescent="0.25">
      <c r="A1" t="s">
        <v>285</v>
      </c>
    </row>
    <row r="2" spans="1:2" x14ac:dyDescent="0.25">
      <c r="A2" s="104" t="s">
        <v>286</v>
      </c>
      <c r="B2" s="103">
        <v>8</v>
      </c>
    </row>
    <row r="3" spans="1:2" x14ac:dyDescent="0.25">
      <c r="A3">
        <v>1</v>
      </c>
      <c r="B3" t="s">
        <v>287</v>
      </c>
    </row>
    <row r="4" spans="1:2" x14ac:dyDescent="0.25">
      <c r="A4">
        <v>2</v>
      </c>
      <c r="B4" t="s">
        <v>288</v>
      </c>
    </row>
    <row r="5" spans="1:2" x14ac:dyDescent="0.25">
      <c r="A5">
        <v>3</v>
      </c>
      <c r="B5" t="s">
        <v>289</v>
      </c>
    </row>
    <row r="6" spans="1:2" x14ac:dyDescent="0.25">
      <c r="A6">
        <v>4</v>
      </c>
      <c r="B6" t="s">
        <v>290</v>
      </c>
    </row>
    <row r="7" spans="1:2" x14ac:dyDescent="0.25">
      <c r="A7">
        <v>5</v>
      </c>
      <c r="B7" t="s">
        <v>291</v>
      </c>
    </row>
    <row r="8" spans="1:2" x14ac:dyDescent="0.25">
      <c r="A8">
        <v>6</v>
      </c>
      <c r="B8" t="s">
        <v>292</v>
      </c>
    </row>
    <row r="9" spans="1:2" x14ac:dyDescent="0.25">
      <c r="A9">
        <v>7</v>
      </c>
      <c r="B9" t="s">
        <v>293</v>
      </c>
    </row>
    <row r="10" spans="1:2" x14ac:dyDescent="0.25">
      <c r="A10">
        <v>8</v>
      </c>
    </row>
    <row r="13" spans="1:2" x14ac:dyDescent="0.25">
      <c r="A13" s="104" t="s">
        <v>294</v>
      </c>
      <c r="B13" s="103">
        <v>11</v>
      </c>
    </row>
    <row r="14" spans="1:2" x14ac:dyDescent="0.25">
      <c r="A14">
        <v>1</v>
      </c>
      <c r="B14" s="75" t="s">
        <v>420</v>
      </c>
    </row>
    <row r="15" spans="1:2" x14ac:dyDescent="0.25">
      <c r="A15">
        <v>2</v>
      </c>
      <c r="B15" t="s">
        <v>295</v>
      </c>
    </row>
    <row r="16" spans="1:2" x14ac:dyDescent="0.25">
      <c r="A16">
        <v>3</v>
      </c>
      <c r="B16" t="s">
        <v>296</v>
      </c>
    </row>
    <row r="17" spans="1:3" x14ac:dyDescent="0.25">
      <c r="A17">
        <v>4</v>
      </c>
      <c r="B17" t="s">
        <v>297</v>
      </c>
    </row>
    <row r="18" spans="1:3" x14ac:dyDescent="0.25">
      <c r="A18">
        <v>5</v>
      </c>
      <c r="B18" t="s">
        <v>298</v>
      </c>
    </row>
    <row r="19" spans="1:3" x14ac:dyDescent="0.25">
      <c r="A19">
        <v>6</v>
      </c>
      <c r="B19" t="s">
        <v>299</v>
      </c>
    </row>
    <row r="20" spans="1:3" x14ac:dyDescent="0.25">
      <c r="A20">
        <v>7</v>
      </c>
      <c r="B20" t="s">
        <v>300</v>
      </c>
    </row>
    <row r="21" spans="1:3" x14ac:dyDescent="0.25">
      <c r="A21">
        <v>8</v>
      </c>
      <c r="B21" t="s">
        <v>301</v>
      </c>
    </row>
    <row r="22" spans="1:3" x14ac:dyDescent="0.25">
      <c r="A22">
        <v>9</v>
      </c>
      <c r="B22" s="105" t="s">
        <v>302</v>
      </c>
    </row>
    <row r="23" spans="1:3" x14ac:dyDescent="0.25">
      <c r="A23">
        <v>10</v>
      </c>
      <c r="B23" s="105" t="s">
        <v>303</v>
      </c>
    </row>
    <row r="24" spans="1:3" x14ac:dyDescent="0.25">
      <c r="A24">
        <v>11</v>
      </c>
      <c r="B24" s="105"/>
    </row>
    <row r="27" spans="1:3" x14ac:dyDescent="0.25">
      <c r="A27" t="s">
        <v>304</v>
      </c>
      <c r="B27" s="103">
        <v>6</v>
      </c>
      <c r="C27" s="103">
        <v>6</v>
      </c>
    </row>
    <row r="28" spans="1:3" x14ac:dyDescent="0.25">
      <c r="A28">
        <v>1</v>
      </c>
      <c r="B28" t="s">
        <v>305</v>
      </c>
      <c r="C28" t="s">
        <v>305</v>
      </c>
    </row>
    <row r="29" spans="1:3" ht="16.2" x14ac:dyDescent="0.35">
      <c r="A29">
        <v>2</v>
      </c>
      <c r="B29" t="s">
        <v>306</v>
      </c>
      <c r="C29" t="s">
        <v>306</v>
      </c>
    </row>
    <row r="30" spans="1:3" ht="16.2" x14ac:dyDescent="0.35">
      <c r="A30">
        <v>3</v>
      </c>
      <c r="B30" t="s">
        <v>307</v>
      </c>
      <c r="C30" t="s">
        <v>307</v>
      </c>
    </row>
    <row r="31" spans="1:3" x14ac:dyDescent="0.25">
      <c r="A31">
        <v>4</v>
      </c>
      <c r="B31" t="s">
        <v>308</v>
      </c>
      <c r="C31" t="s">
        <v>308</v>
      </c>
    </row>
    <row r="32" spans="1:3" x14ac:dyDescent="0.25">
      <c r="A32">
        <v>5</v>
      </c>
      <c r="B32" t="s">
        <v>309</v>
      </c>
      <c r="C32" t="s">
        <v>309</v>
      </c>
    </row>
    <row r="33" spans="1:2" x14ac:dyDescent="0.25">
      <c r="A33">
        <v>6</v>
      </c>
    </row>
    <row r="36" spans="1:2" x14ac:dyDescent="0.25">
      <c r="A36" s="104" t="s">
        <v>310</v>
      </c>
      <c r="B36" s="103">
        <v>4</v>
      </c>
    </row>
    <row r="37" spans="1:2" ht="16.2" x14ac:dyDescent="0.35">
      <c r="A37">
        <v>1</v>
      </c>
      <c r="B37" t="s">
        <v>311</v>
      </c>
    </row>
    <row r="38" spans="1:2" x14ac:dyDescent="0.25">
      <c r="A38">
        <v>2</v>
      </c>
      <c r="B38" t="s">
        <v>312</v>
      </c>
    </row>
    <row r="39" spans="1:2" x14ac:dyDescent="0.25">
      <c r="A39">
        <v>3</v>
      </c>
      <c r="B39" t="s">
        <v>313</v>
      </c>
    </row>
    <row r="40" spans="1:2" x14ac:dyDescent="0.25">
      <c r="A40">
        <v>4</v>
      </c>
    </row>
    <row r="43" spans="1:2" x14ac:dyDescent="0.25">
      <c r="A43" s="104" t="s">
        <v>314</v>
      </c>
      <c r="B43" s="103">
        <v>20</v>
      </c>
    </row>
    <row r="44" spans="1:2" x14ac:dyDescent="0.25">
      <c r="A44">
        <v>1</v>
      </c>
      <c r="B44" t="s">
        <v>315</v>
      </c>
    </row>
    <row r="45" spans="1:2" x14ac:dyDescent="0.25">
      <c r="A45">
        <v>2</v>
      </c>
      <c r="B45" t="s">
        <v>316</v>
      </c>
    </row>
    <row r="46" spans="1:2" x14ac:dyDescent="0.25">
      <c r="A46">
        <v>3</v>
      </c>
      <c r="B46" t="s">
        <v>317</v>
      </c>
    </row>
    <row r="47" spans="1:2" x14ac:dyDescent="0.25">
      <c r="A47">
        <v>4</v>
      </c>
      <c r="B47" t="s">
        <v>318</v>
      </c>
    </row>
    <row r="48" spans="1:2" x14ac:dyDescent="0.25">
      <c r="A48">
        <v>5</v>
      </c>
      <c r="B48" t="s">
        <v>319</v>
      </c>
    </row>
    <row r="49" spans="1:2" x14ac:dyDescent="0.25">
      <c r="A49">
        <v>6</v>
      </c>
      <c r="B49" t="s">
        <v>320</v>
      </c>
    </row>
    <row r="50" spans="1:2" x14ac:dyDescent="0.25">
      <c r="A50">
        <v>7</v>
      </c>
      <c r="B50" t="s">
        <v>321</v>
      </c>
    </row>
    <row r="51" spans="1:2" x14ac:dyDescent="0.25">
      <c r="A51">
        <v>8</v>
      </c>
      <c r="B51" t="s">
        <v>322</v>
      </c>
    </row>
    <row r="52" spans="1:2" x14ac:dyDescent="0.25">
      <c r="A52">
        <v>9</v>
      </c>
      <c r="B52" t="s">
        <v>323</v>
      </c>
    </row>
    <row r="53" spans="1:2" x14ac:dyDescent="0.25">
      <c r="A53">
        <v>10</v>
      </c>
      <c r="B53" t="s">
        <v>324</v>
      </c>
    </row>
    <row r="54" spans="1:2" x14ac:dyDescent="0.25">
      <c r="A54">
        <v>11</v>
      </c>
      <c r="B54" t="s">
        <v>325</v>
      </c>
    </row>
    <row r="55" spans="1:2" x14ac:dyDescent="0.25">
      <c r="A55">
        <v>12</v>
      </c>
      <c r="B55" t="s">
        <v>326</v>
      </c>
    </row>
    <row r="56" spans="1:2" x14ac:dyDescent="0.25">
      <c r="A56">
        <v>13</v>
      </c>
      <c r="B56" t="s">
        <v>327</v>
      </c>
    </row>
    <row r="57" spans="1:2" x14ac:dyDescent="0.25">
      <c r="A57">
        <v>14</v>
      </c>
      <c r="B57" t="s">
        <v>328</v>
      </c>
    </row>
    <row r="58" spans="1:2" x14ac:dyDescent="0.25">
      <c r="A58">
        <v>15</v>
      </c>
      <c r="B58" t="s">
        <v>329</v>
      </c>
    </row>
    <row r="59" spans="1:2" x14ac:dyDescent="0.25">
      <c r="A59">
        <v>16</v>
      </c>
      <c r="B59" t="s">
        <v>330</v>
      </c>
    </row>
    <row r="60" spans="1:2" x14ac:dyDescent="0.25">
      <c r="A60">
        <v>17</v>
      </c>
      <c r="B60" t="s">
        <v>331</v>
      </c>
    </row>
    <row r="61" spans="1:2" x14ac:dyDescent="0.25">
      <c r="A61">
        <v>18</v>
      </c>
      <c r="B61" s="75" t="s">
        <v>391</v>
      </c>
    </row>
    <row r="62" spans="1:2" x14ac:dyDescent="0.25">
      <c r="A62">
        <v>19</v>
      </c>
      <c r="B62" t="s">
        <v>6</v>
      </c>
    </row>
    <row r="63" spans="1:2" x14ac:dyDescent="0.25">
      <c r="A63">
        <v>20</v>
      </c>
    </row>
    <row r="66" spans="1:3" x14ac:dyDescent="0.25">
      <c r="A66" t="s">
        <v>332</v>
      </c>
      <c r="B66" s="102">
        <v>31</v>
      </c>
      <c r="C66">
        <f>MAX(A67:A97)-1</f>
        <v>30</v>
      </c>
    </row>
    <row r="67" spans="1:3" x14ac:dyDescent="0.25">
      <c r="A67">
        <v>1</v>
      </c>
      <c r="B67" t="s">
        <v>333</v>
      </c>
    </row>
    <row r="68" spans="1:3" x14ac:dyDescent="0.25">
      <c r="A68">
        <v>2</v>
      </c>
      <c r="B68" t="s">
        <v>334</v>
      </c>
      <c r="C68" t="s">
        <v>45</v>
      </c>
    </row>
    <row r="69" spans="1:3" x14ac:dyDescent="0.25">
      <c r="A69">
        <v>3</v>
      </c>
      <c r="B69" t="s">
        <v>335</v>
      </c>
    </row>
    <row r="70" spans="1:3" x14ac:dyDescent="0.25">
      <c r="A70">
        <v>4</v>
      </c>
      <c r="B70" t="s">
        <v>336</v>
      </c>
      <c r="C70" t="s">
        <v>45</v>
      </c>
    </row>
    <row r="71" spans="1:3" x14ac:dyDescent="0.25">
      <c r="A71">
        <v>5</v>
      </c>
      <c r="B71" s="75" t="s">
        <v>389</v>
      </c>
    </row>
    <row r="72" spans="1:3" x14ac:dyDescent="0.25">
      <c r="A72">
        <v>6</v>
      </c>
      <c r="B72" s="75" t="s">
        <v>390</v>
      </c>
      <c r="C72" s="75" t="s">
        <v>45</v>
      </c>
    </row>
    <row r="73" spans="1:3" x14ac:dyDescent="0.25">
      <c r="A73">
        <v>7</v>
      </c>
      <c r="B73" s="75" t="s">
        <v>435</v>
      </c>
    </row>
    <row r="74" spans="1:3" x14ac:dyDescent="0.25">
      <c r="A74">
        <v>8</v>
      </c>
      <c r="B74" s="75" t="s">
        <v>436</v>
      </c>
      <c r="C74" t="s">
        <v>45</v>
      </c>
    </row>
    <row r="75" spans="1:3" x14ac:dyDescent="0.25">
      <c r="A75">
        <v>9</v>
      </c>
      <c r="B75" t="s">
        <v>339</v>
      </c>
    </row>
    <row r="76" spans="1:3" x14ac:dyDescent="0.25">
      <c r="A76">
        <v>10</v>
      </c>
      <c r="B76" t="s">
        <v>340</v>
      </c>
      <c r="C76" t="s">
        <v>45</v>
      </c>
    </row>
    <row r="77" spans="1:3" x14ac:dyDescent="0.25">
      <c r="A77">
        <v>11</v>
      </c>
      <c r="B77" t="s">
        <v>337</v>
      </c>
    </row>
    <row r="78" spans="1:3" x14ac:dyDescent="0.25">
      <c r="A78">
        <v>12</v>
      </c>
      <c r="B78" t="s">
        <v>338</v>
      </c>
      <c r="C78" t="s">
        <v>45</v>
      </c>
    </row>
    <row r="79" spans="1:3" x14ac:dyDescent="0.25">
      <c r="A79">
        <v>13</v>
      </c>
      <c r="B79" s="75" t="s">
        <v>379</v>
      </c>
    </row>
    <row r="80" spans="1:3" x14ac:dyDescent="0.25">
      <c r="A80">
        <v>14</v>
      </c>
      <c r="B80" s="75" t="s">
        <v>380</v>
      </c>
      <c r="C80" t="s">
        <v>45</v>
      </c>
    </row>
    <row r="81" spans="1:3" x14ac:dyDescent="0.25">
      <c r="A81">
        <v>15</v>
      </c>
      <c r="B81" t="s">
        <v>341</v>
      </c>
    </row>
    <row r="82" spans="1:3" x14ac:dyDescent="0.25">
      <c r="A82">
        <v>16</v>
      </c>
      <c r="B82" t="s">
        <v>342</v>
      </c>
      <c r="C82" t="s">
        <v>45</v>
      </c>
    </row>
    <row r="83" spans="1:3" x14ac:dyDescent="0.25">
      <c r="A83">
        <v>17</v>
      </c>
      <c r="B83" t="s">
        <v>343</v>
      </c>
    </row>
    <row r="84" spans="1:3" x14ac:dyDescent="0.25">
      <c r="A84">
        <v>18</v>
      </c>
      <c r="B84" t="s">
        <v>344</v>
      </c>
      <c r="C84" t="s">
        <v>45</v>
      </c>
    </row>
    <row r="85" spans="1:3" x14ac:dyDescent="0.25">
      <c r="A85">
        <v>19</v>
      </c>
      <c r="B85" t="s">
        <v>345</v>
      </c>
    </row>
    <row r="86" spans="1:3" x14ac:dyDescent="0.25">
      <c r="A86">
        <v>20</v>
      </c>
      <c r="B86" t="s">
        <v>346</v>
      </c>
      <c r="C86" t="s">
        <v>45</v>
      </c>
    </row>
    <row r="87" spans="1:3" x14ac:dyDescent="0.25">
      <c r="A87">
        <v>21</v>
      </c>
      <c r="B87" s="75" t="s">
        <v>347</v>
      </c>
    </row>
    <row r="88" spans="1:3" x14ac:dyDescent="0.25">
      <c r="A88">
        <v>22</v>
      </c>
      <c r="B88" t="s">
        <v>348</v>
      </c>
    </row>
    <row r="89" spans="1:3" x14ac:dyDescent="0.25">
      <c r="A89">
        <v>23</v>
      </c>
      <c r="B89" t="s">
        <v>349</v>
      </c>
    </row>
    <row r="90" spans="1:3" x14ac:dyDescent="0.25">
      <c r="A90">
        <v>24</v>
      </c>
      <c r="B90" t="s">
        <v>350</v>
      </c>
    </row>
    <row r="91" spans="1:3" x14ac:dyDescent="0.25">
      <c r="A91">
        <v>25</v>
      </c>
      <c r="B91" t="s">
        <v>351</v>
      </c>
    </row>
    <row r="92" spans="1:3" x14ac:dyDescent="0.25">
      <c r="A92">
        <v>26</v>
      </c>
      <c r="B92" t="s">
        <v>352</v>
      </c>
    </row>
    <row r="93" spans="1:3" x14ac:dyDescent="0.25">
      <c r="A93">
        <v>27</v>
      </c>
      <c r="B93" t="s">
        <v>353</v>
      </c>
    </row>
    <row r="94" spans="1:3" x14ac:dyDescent="0.25">
      <c r="A94">
        <v>28</v>
      </c>
      <c r="B94" t="s">
        <v>378</v>
      </c>
    </row>
    <row r="95" spans="1:3" x14ac:dyDescent="0.25">
      <c r="A95">
        <v>29</v>
      </c>
      <c r="B95" s="75" t="s">
        <v>388</v>
      </c>
    </row>
    <row r="96" spans="1:3" x14ac:dyDescent="0.25">
      <c r="A96">
        <v>30</v>
      </c>
      <c r="B96" t="s">
        <v>6</v>
      </c>
    </row>
    <row r="97" spans="1:1" x14ac:dyDescent="0.25">
      <c r="A97">
        <v>31</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7"/>
  <sheetViews>
    <sheetView workbookViewId="0">
      <selection activeCell="A2" sqref="A2:G2"/>
    </sheetView>
  </sheetViews>
  <sheetFormatPr baseColWidth="10" defaultColWidth="11.44140625" defaultRowHeight="15.6" x14ac:dyDescent="0.3"/>
  <cols>
    <col min="1" max="1" width="13.109375" style="93" customWidth="1"/>
    <col min="2" max="2" width="62.88671875" style="93" customWidth="1"/>
    <col min="3" max="16384" width="11.44140625" style="93"/>
  </cols>
  <sheetData>
    <row r="1" spans="1:3" ht="16.2" thickBot="1" x14ac:dyDescent="0.35">
      <c r="A1" s="93" t="s">
        <v>183</v>
      </c>
      <c r="B1" s="94">
        <v>25</v>
      </c>
      <c r="C1" s="93">
        <f>MAX($A$14:$A$27)-1</f>
        <v>24</v>
      </c>
    </row>
    <row r="2" spans="1:3" ht="16.2" thickTop="1" x14ac:dyDescent="0.3">
      <c r="A2" s="95" t="s">
        <v>41</v>
      </c>
      <c r="B2" s="95" t="s">
        <v>42</v>
      </c>
      <c r="C2" s="93" t="s">
        <v>43</v>
      </c>
    </row>
    <row r="3" spans="1:3" x14ac:dyDescent="0.3">
      <c r="A3" s="96">
        <v>1</v>
      </c>
      <c r="B3" s="96" t="s">
        <v>211</v>
      </c>
      <c r="C3" s="97"/>
    </row>
    <row r="4" spans="1:3" ht="31.2" x14ac:dyDescent="0.3">
      <c r="A4" s="96">
        <v>2</v>
      </c>
      <c r="B4" s="96" t="s">
        <v>214</v>
      </c>
      <c r="C4" s="121" t="s">
        <v>45</v>
      </c>
    </row>
    <row r="5" spans="1:3" x14ac:dyDescent="0.3">
      <c r="A5" s="96">
        <v>3</v>
      </c>
      <c r="B5" s="96" t="s">
        <v>212</v>
      </c>
      <c r="C5" s="100"/>
    </row>
    <row r="6" spans="1:3" ht="31.2" x14ac:dyDescent="0.3">
      <c r="A6" s="96">
        <v>4</v>
      </c>
      <c r="B6" s="96" t="s">
        <v>213</v>
      </c>
      <c r="C6" s="98" t="s">
        <v>45</v>
      </c>
    </row>
    <row r="7" spans="1:3" x14ac:dyDescent="0.3">
      <c r="A7" s="96">
        <v>5</v>
      </c>
      <c r="B7" s="96" t="s">
        <v>201</v>
      </c>
      <c r="C7" s="98"/>
    </row>
    <row r="8" spans="1:3" x14ac:dyDescent="0.3">
      <c r="A8" s="96">
        <v>6</v>
      </c>
      <c r="B8" s="96" t="s">
        <v>202</v>
      </c>
      <c r="C8" s="98"/>
    </row>
    <row r="9" spans="1:3" x14ac:dyDescent="0.3">
      <c r="A9" s="96">
        <v>7</v>
      </c>
      <c r="B9" s="96" t="s">
        <v>203</v>
      </c>
      <c r="C9" s="98"/>
    </row>
    <row r="10" spans="1:3" x14ac:dyDescent="0.3">
      <c r="A10" s="96">
        <v>8</v>
      </c>
      <c r="B10" s="96" t="s">
        <v>204</v>
      </c>
      <c r="C10" s="98"/>
    </row>
    <row r="11" spans="1:3" x14ac:dyDescent="0.3">
      <c r="A11" s="96">
        <v>9</v>
      </c>
      <c r="B11" s="96" t="s">
        <v>205</v>
      </c>
      <c r="C11" s="98"/>
    </row>
    <row r="12" spans="1:3" x14ac:dyDescent="0.3">
      <c r="A12" s="96">
        <v>10</v>
      </c>
      <c r="B12" s="96" t="s">
        <v>206</v>
      </c>
      <c r="C12" s="98"/>
    </row>
    <row r="13" spans="1:3" x14ac:dyDescent="0.3">
      <c r="A13" s="96">
        <v>11</v>
      </c>
      <c r="B13" s="96" t="s">
        <v>207</v>
      </c>
      <c r="C13" s="98"/>
    </row>
    <row r="14" spans="1:3" x14ac:dyDescent="0.3">
      <c r="A14" s="96">
        <v>12</v>
      </c>
      <c r="B14" s="96" t="s">
        <v>208</v>
      </c>
      <c r="C14" s="98"/>
    </row>
    <row r="15" spans="1:3" x14ac:dyDescent="0.3">
      <c r="A15" s="96">
        <v>13</v>
      </c>
      <c r="B15" s="96" t="s">
        <v>254</v>
      </c>
      <c r="C15" s="98"/>
    </row>
    <row r="16" spans="1:3" x14ac:dyDescent="0.3">
      <c r="A16" s="96">
        <v>14</v>
      </c>
      <c r="B16" s="96" t="s">
        <v>209</v>
      </c>
      <c r="C16" s="98"/>
    </row>
    <row r="17" spans="1:3" x14ac:dyDescent="0.3">
      <c r="A17" s="96">
        <v>15</v>
      </c>
      <c r="B17" s="96" t="s">
        <v>210</v>
      </c>
      <c r="C17" s="98"/>
    </row>
    <row r="18" spans="1:3" x14ac:dyDescent="0.3">
      <c r="A18" s="96">
        <v>16</v>
      </c>
      <c r="B18" s="96" t="s">
        <v>354</v>
      </c>
      <c r="C18" s="98"/>
    </row>
    <row r="19" spans="1:3" x14ac:dyDescent="0.3">
      <c r="A19" s="96">
        <v>17</v>
      </c>
      <c r="B19" s="96" t="s">
        <v>265</v>
      </c>
      <c r="C19" s="98"/>
    </row>
    <row r="20" spans="1:3" x14ac:dyDescent="0.3">
      <c r="A20" s="96">
        <v>18</v>
      </c>
      <c r="B20" s="96" t="s">
        <v>274</v>
      </c>
      <c r="C20" s="98"/>
    </row>
    <row r="21" spans="1:3" x14ac:dyDescent="0.3">
      <c r="A21" s="96">
        <v>19</v>
      </c>
      <c r="B21" s="96" t="s">
        <v>385</v>
      </c>
      <c r="C21" s="98"/>
    </row>
    <row r="22" spans="1:3" x14ac:dyDescent="0.3">
      <c r="A22" s="96">
        <v>20</v>
      </c>
      <c r="B22" s="96" t="s">
        <v>386</v>
      </c>
      <c r="C22" s="98"/>
    </row>
    <row r="23" spans="1:3" x14ac:dyDescent="0.3">
      <c r="A23" s="96">
        <v>21</v>
      </c>
      <c r="B23" s="96" t="s">
        <v>392</v>
      </c>
      <c r="C23" s="98"/>
    </row>
    <row r="24" spans="1:3" x14ac:dyDescent="0.3">
      <c r="A24" s="96">
        <v>22</v>
      </c>
      <c r="B24" s="96" t="s">
        <v>423</v>
      </c>
      <c r="C24" s="98"/>
    </row>
    <row r="25" spans="1:3" ht="31.2" x14ac:dyDescent="0.3">
      <c r="A25" s="96">
        <v>23</v>
      </c>
      <c r="B25" s="120" t="s">
        <v>424</v>
      </c>
      <c r="C25" s="98" t="s">
        <v>45</v>
      </c>
    </row>
    <row r="26" spans="1:3" x14ac:dyDescent="0.3">
      <c r="A26" s="96">
        <v>24</v>
      </c>
      <c r="B26" s="96" t="s">
        <v>6</v>
      </c>
    </row>
    <row r="27" spans="1:3" x14ac:dyDescent="0.3">
      <c r="A27" s="96">
        <v>25</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workbookViewId="0">
      <selection activeCell="A2" sqref="A2:G2"/>
    </sheetView>
  </sheetViews>
  <sheetFormatPr baseColWidth="10" defaultColWidth="11.44140625" defaultRowHeight="15.6" x14ac:dyDescent="0.3"/>
  <cols>
    <col min="1" max="1" width="13.109375" style="93" customWidth="1"/>
    <col min="2" max="2" width="62.88671875" style="93" customWidth="1"/>
    <col min="3" max="16384" width="11.44140625" style="93"/>
  </cols>
  <sheetData>
    <row r="1" spans="1:3" ht="16.2" thickBot="1" x14ac:dyDescent="0.35">
      <c r="A1" s="93" t="s">
        <v>184</v>
      </c>
      <c r="B1" s="94">
        <v>12</v>
      </c>
      <c r="C1" s="93">
        <f>MAX($A$3:$A$14)-1</f>
        <v>11</v>
      </c>
    </row>
    <row r="2" spans="1:3" ht="16.2" thickTop="1" x14ac:dyDescent="0.3">
      <c r="A2" s="95" t="s">
        <v>41</v>
      </c>
      <c r="B2" s="95" t="s">
        <v>42</v>
      </c>
      <c r="C2" s="93" t="s">
        <v>43</v>
      </c>
    </row>
    <row r="3" spans="1:3" x14ac:dyDescent="0.3">
      <c r="A3" s="99">
        <v>1</v>
      </c>
      <c r="B3" s="96" t="s">
        <v>231</v>
      </c>
      <c r="C3" s="97"/>
    </row>
    <row r="4" spans="1:3" x14ac:dyDescent="0.3">
      <c r="A4" s="99">
        <v>2</v>
      </c>
      <c r="B4" s="96" t="s">
        <v>211</v>
      </c>
      <c r="C4" s="100"/>
    </row>
    <row r="5" spans="1:3" ht="31.2" x14ac:dyDescent="0.3">
      <c r="A5" s="99">
        <v>3</v>
      </c>
      <c r="B5" s="96" t="s">
        <v>214</v>
      </c>
      <c r="C5" s="100" t="s">
        <v>45</v>
      </c>
    </row>
    <row r="6" spans="1:3" x14ac:dyDescent="0.3">
      <c r="A6" s="99">
        <v>4</v>
      </c>
      <c r="B6" s="96" t="s">
        <v>201</v>
      </c>
      <c r="C6" s="98"/>
    </row>
    <row r="7" spans="1:3" x14ac:dyDescent="0.3">
      <c r="A7" s="99">
        <v>5</v>
      </c>
      <c r="B7" s="96" t="s">
        <v>202</v>
      </c>
      <c r="C7" s="98"/>
    </row>
    <row r="8" spans="1:3" x14ac:dyDescent="0.3">
      <c r="A8" s="99">
        <v>6</v>
      </c>
      <c r="B8" s="96" t="s">
        <v>204</v>
      </c>
      <c r="C8" s="98"/>
    </row>
    <row r="9" spans="1:3" x14ac:dyDescent="0.3">
      <c r="A9" s="99">
        <v>7</v>
      </c>
      <c r="B9" s="96" t="s">
        <v>264</v>
      </c>
      <c r="C9" s="98"/>
    </row>
    <row r="10" spans="1:3" x14ac:dyDescent="0.3">
      <c r="A10" s="99">
        <v>8</v>
      </c>
      <c r="B10" s="96" t="s">
        <v>392</v>
      </c>
      <c r="C10" s="98"/>
    </row>
    <row r="11" spans="1:3" x14ac:dyDescent="0.3">
      <c r="A11" s="99">
        <v>9</v>
      </c>
      <c r="B11" s="96" t="s">
        <v>423</v>
      </c>
      <c r="C11" s="98"/>
    </row>
    <row r="12" spans="1:3" ht="31.2" x14ac:dyDescent="0.3">
      <c r="A12" s="99">
        <v>10</v>
      </c>
      <c r="B12" s="120" t="s">
        <v>424</v>
      </c>
      <c r="C12" s="98" t="s">
        <v>45</v>
      </c>
    </row>
    <row r="13" spans="1:3" x14ac:dyDescent="0.3">
      <c r="A13" s="99">
        <v>11</v>
      </c>
      <c r="B13" s="96" t="s">
        <v>6</v>
      </c>
    </row>
    <row r="14" spans="1:3" x14ac:dyDescent="0.3">
      <c r="A14" s="99">
        <v>12</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A2" sqref="A2:G2"/>
    </sheetView>
  </sheetViews>
  <sheetFormatPr baseColWidth="10" defaultColWidth="11.44140625" defaultRowHeight="15.6" x14ac:dyDescent="0.3"/>
  <cols>
    <col min="1" max="1" width="24.44140625" style="26" customWidth="1"/>
    <col min="2" max="2" width="55.109375" style="25" customWidth="1"/>
    <col min="3" max="16384" width="11.44140625" style="26"/>
  </cols>
  <sheetData>
    <row r="1" spans="1:3" ht="16.2" thickBot="1" x14ac:dyDescent="0.35">
      <c r="A1" s="24" t="s">
        <v>259</v>
      </c>
      <c r="B1" s="43">
        <v>7</v>
      </c>
      <c r="C1" s="26">
        <f>MAX($A$3:$A$9)-1</f>
        <v>6</v>
      </c>
    </row>
    <row r="2" spans="1:3" ht="16.2" thickTop="1" x14ac:dyDescent="0.3">
      <c r="A2" s="27"/>
      <c r="B2" s="28" t="s">
        <v>42</v>
      </c>
      <c r="C2" s="26" t="s">
        <v>44</v>
      </c>
    </row>
    <row r="3" spans="1:3" x14ac:dyDescent="0.3">
      <c r="A3" s="29">
        <v>1</v>
      </c>
      <c r="B3" s="33" t="s">
        <v>261</v>
      </c>
      <c r="C3" s="31"/>
    </row>
    <row r="4" spans="1:3" ht="27.6" x14ac:dyDescent="0.3">
      <c r="A4" s="29">
        <v>2</v>
      </c>
      <c r="B4" s="39" t="s">
        <v>269</v>
      </c>
      <c r="C4" s="32" t="s">
        <v>45</v>
      </c>
    </row>
    <row r="5" spans="1:3" x14ac:dyDescent="0.3">
      <c r="A5" s="29">
        <v>3</v>
      </c>
      <c r="B5" s="33" t="s">
        <v>262</v>
      </c>
      <c r="C5" s="32"/>
    </row>
    <row r="6" spans="1:3" x14ac:dyDescent="0.3">
      <c r="A6" s="29">
        <v>4</v>
      </c>
      <c r="B6" s="33" t="s">
        <v>263</v>
      </c>
      <c r="C6" s="32"/>
    </row>
    <row r="7" spans="1:3" x14ac:dyDescent="0.3">
      <c r="A7" s="29">
        <v>5</v>
      </c>
      <c r="B7" s="33" t="s">
        <v>275</v>
      </c>
      <c r="C7" s="32"/>
    </row>
    <row r="8" spans="1:3" x14ac:dyDescent="0.3">
      <c r="A8" s="29">
        <v>6</v>
      </c>
      <c r="B8" s="33" t="s">
        <v>6</v>
      </c>
      <c r="C8" s="31"/>
    </row>
    <row r="9" spans="1:3" x14ac:dyDescent="0.3">
      <c r="A9" s="29">
        <v>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workbookViewId="0">
      <selection activeCell="A2" sqref="A2:G2"/>
    </sheetView>
  </sheetViews>
  <sheetFormatPr baseColWidth="10" defaultColWidth="11.44140625" defaultRowHeight="15.6" x14ac:dyDescent="0.3"/>
  <cols>
    <col min="1" max="1" width="24.44140625" style="26" customWidth="1"/>
    <col min="2" max="2" width="55.109375" style="25" customWidth="1"/>
    <col min="3" max="16384" width="11.44140625" style="26"/>
  </cols>
  <sheetData>
    <row r="1" spans="1:3" ht="16.2" thickBot="1" x14ac:dyDescent="0.35">
      <c r="A1" s="24" t="s">
        <v>252</v>
      </c>
      <c r="B1" s="43">
        <v>11</v>
      </c>
      <c r="C1" s="26">
        <f>MAX($A$3:$A$13)-1</f>
        <v>10</v>
      </c>
    </row>
    <row r="2" spans="1:3" ht="16.2" thickTop="1" x14ac:dyDescent="0.3">
      <c r="A2" s="27"/>
      <c r="B2" s="28" t="s">
        <v>42</v>
      </c>
      <c r="C2" s="26" t="s">
        <v>44</v>
      </c>
    </row>
    <row r="3" spans="1:3" x14ac:dyDescent="0.3">
      <c r="A3" s="29">
        <v>1</v>
      </c>
      <c r="B3" s="33" t="s">
        <v>256</v>
      </c>
      <c r="C3" s="31"/>
    </row>
    <row r="4" spans="1:3" ht="27.6" x14ac:dyDescent="0.3">
      <c r="A4" s="29">
        <v>2</v>
      </c>
      <c r="B4" s="33" t="s">
        <v>257</v>
      </c>
      <c r="C4" s="32" t="s">
        <v>45</v>
      </c>
    </row>
    <row r="5" spans="1:3" x14ac:dyDescent="0.3">
      <c r="A5" s="29">
        <v>3</v>
      </c>
      <c r="B5" s="33" t="s">
        <v>255</v>
      </c>
      <c r="C5" s="32"/>
    </row>
    <row r="6" spans="1:3" x14ac:dyDescent="0.3">
      <c r="A6" s="29">
        <v>4</v>
      </c>
      <c r="B6" s="40" t="s">
        <v>274</v>
      </c>
      <c r="C6" s="32"/>
    </row>
    <row r="7" spans="1:3" ht="27.6" x14ac:dyDescent="0.3">
      <c r="A7" s="29">
        <v>5</v>
      </c>
      <c r="B7" s="40" t="s">
        <v>276</v>
      </c>
      <c r="C7" s="32"/>
    </row>
    <row r="8" spans="1:3" x14ac:dyDescent="0.3">
      <c r="A8" s="29">
        <v>6</v>
      </c>
      <c r="B8" s="40" t="s">
        <v>277</v>
      </c>
      <c r="C8" s="32"/>
    </row>
    <row r="9" spans="1:3" x14ac:dyDescent="0.3">
      <c r="A9" s="29">
        <v>7</v>
      </c>
      <c r="B9" s="40" t="s">
        <v>278</v>
      </c>
      <c r="C9" s="32"/>
    </row>
    <row r="10" spans="1:3" x14ac:dyDescent="0.3">
      <c r="A10" s="29">
        <v>8</v>
      </c>
      <c r="B10" s="40" t="s">
        <v>279</v>
      </c>
      <c r="C10" s="32"/>
    </row>
    <row r="11" spans="1:3" x14ac:dyDescent="0.3">
      <c r="A11" s="29">
        <v>9</v>
      </c>
      <c r="B11" s="40" t="s">
        <v>147</v>
      </c>
      <c r="C11" s="32"/>
    </row>
    <row r="12" spans="1:3" x14ac:dyDescent="0.3">
      <c r="A12" s="29">
        <v>10</v>
      </c>
      <c r="B12" s="33" t="s">
        <v>6</v>
      </c>
      <c r="C12" s="31"/>
    </row>
    <row r="13" spans="1:3" x14ac:dyDescent="0.3">
      <c r="A13" s="29">
        <v>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3"/>
  <sheetViews>
    <sheetView workbookViewId="0">
      <selection activeCell="A2" sqref="A2:G2"/>
    </sheetView>
  </sheetViews>
  <sheetFormatPr baseColWidth="10" defaultColWidth="11.44140625" defaultRowHeight="15.6" x14ac:dyDescent="0.3"/>
  <cols>
    <col min="1" max="1" width="24.44140625" style="26" customWidth="1"/>
    <col min="2" max="2" width="55.109375" style="25" customWidth="1"/>
    <col min="3" max="16384" width="11.44140625" style="26"/>
  </cols>
  <sheetData>
    <row r="1" spans="1:3" ht="28.2" thickBot="1" x14ac:dyDescent="0.35">
      <c r="A1" s="24" t="s">
        <v>50</v>
      </c>
      <c r="B1" s="43">
        <v>11</v>
      </c>
      <c r="C1" s="26">
        <f>MAX($A$3:$A$13)-1</f>
        <v>10</v>
      </c>
    </row>
    <row r="2" spans="1:3" ht="16.2" thickTop="1" x14ac:dyDescent="0.3">
      <c r="A2" s="27"/>
      <c r="B2" s="28" t="s">
        <v>42</v>
      </c>
      <c r="C2" s="26" t="s">
        <v>44</v>
      </c>
    </row>
    <row r="3" spans="1:3" x14ac:dyDescent="0.3">
      <c r="A3" s="29">
        <v>1</v>
      </c>
      <c r="B3" s="30" t="s">
        <v>185</v>
      </c>
      <c r="C3" s="31"/>
    </row>
    <row r="4" spans="1:3" ht="26.4" x14ac:dyDescent="0.3">
      <c r="A4" s="29">
        <v>2</v>
      </c>
      <c r="B4" s="30" t="s">
        <v>230</v>
      </c>
      <c r="C4" s="32" t="s">
        <v>45</v>
      </c>
    </row>
    <row r="5" spans="1:3" x14ac:dyDescent="0.3">
      <c r="A5" s="29">
        <v>3</v>
      </c>
      <c r="B5" s="30" t="s">
        <v>55</v>
      </c>
      <c r="C5" s="32"/>
    </row>
    <row r="6" spans="1:3" x14ac:dyDescent="0.3">
      <c r="A6" s="29">
        <v>4</v>
      </c>
      <c r="B6" s="30" t="s">
        <v>152</v>
      </c>
      <c r="C6" s="32"/>
    </row>
    <row r="7" spans="1:3" x14ac:dyDescent="0.3">
      <c r="A7" s="29">
        <v>5</v>
      </c>
      <c r="B7" s="30" t="s">
        <v>147</v>
      </c>
      <c r="C7" s="32"/>
    </row>
    <row r="8" spans="1:3" ht="27.6" x14ac:dyDescent="0.3">
      <c r="A8" s="29">
        <v>6</v>
      </c>
      <c r="B8" s="40" t="s">
        <v>249</v>
      </c>
      <c r="C8" s="32"/>
    </row>
    <row r="9" spans="1:3" x14ac:dyDescent="0.3">
      <c r="A9" s="29">
        <v>7</v>
      </c>
      <c r="B9" s="40" t="s">
        <v>274</v>
      </c>
      <c r="C9" s="32"/>
    </row>
    <row r="10" spans="1:3" x14ac:dyDescent="0.3">
      <c r="A10" s="29">
        <v>8</v>
      </c>
      <c r="B10" s="40" t="s">
        <v>375</v>
      </c>
      <c r="C10" s="32"/>
    </row>
    <row r="11" spans="1:3" x14ac:dyDescent="0.3">
      <c r="A11" s="29">
        <v>9</v>
      </c>
      <c r="B11" s="40" t="s">
        <v>433</v>
      </c>
      <c r="C11" s="32"/>
    </row>
    <row r="12" spans="1:3" x14ac:dyDescent="0.3">
      <c r="A12" s="29">
        <v>10</v>
      </c>
      <c r="B12" s="33" t="s">
        <v>6</v>
      </c>
      <c r="C12" s="31"/>
    </row>
    <row r="13" spans="1:3" x14ac:dyDescent="0.3">
      <c r="A13" s="29">
        <v>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5"/>
  <sheetViews>
    <sheetView workbookViewId="0">
      <selection activeCell="A2" sqref="A2:G2"/>
    </sheetView>
  </sheetViews>
  <sheetFormatPr baseColWidth="10" defaultColWidth="11.44140625" defaultRowHeight="15.6" x14ac:dyDescent="0.3"/>
  <cols>
    <col min="1" max="1" width="13.109375" style="26" customWidth="1"/>
    <col min="2" max="2" width="62.88671875" style="26" customWidth="1"/>
    <col min="3" max="16384" width="11.44140625" style="26"/>
  </cols>
  <sheetData>
    <row r="1" spans="1:3" ht="16.2" thickBot="1" x14ac:dyDescent="0.35">
      <c r="A1" s="38" t="s">
        <v>376</v>
      </c>
      <c r="B1" s="44">
        <v>23</v>
      </c>
      <c r="C1" s="26">
        <f>MAX($A$3:$A$25)-1</f>
        <v>22</v>
      </c>
    </row>
    <row r="2" spans="1:3" ht="16.2" thickTop="1" x14ac:dyDescent="0.3">
      <c r="A2" s="34" t="s">
        <v>41</v>
      </c>
      <c r="B2" s="34" t="s">
        <v>42</v>
      </c>
      <c r="C2" s="26" t="s">
        <v>43</v>
      </c>
    </row>
    <row r="3" spans="1:3" x14ac:dyDescent="0.3">
      <c r="A3" s="33">
        <v>1</v>
      </c>
      <c r="B3" s="114" t="s">
        <v>360</v>
      </c>
    </row>
    <row r="4" spans="1:3" x14ac:dyDescent="0.3">
      <c r="A4" s="33">
        <v>2</v>
      </c>
      <c r="B4" s="114" t="s">
        <v>361</v>
      </c>
      <c r="C4" s="26" t="s">
        <v>45</v>
      </c>
    </row>
    <row r="5" spans="1:3" x14ac:dyDescent="0.3">
      <c r="A5" s="33">
        <v>3</v>
      </c>
      <c r="B5" s="114" t="s">
        <v>362</v>
      </c>
      <c r="C5" s="115"/>
    </row>
    <row r="6" spans="1:3" x14ac:dyDescent="0.3">
      <c r="A6" s="33">
        <v>4</v>
      </c>
      <c r="B6" s="114" t="s">
        <v>363</v>
      </c>
      <c r="C6" s="115" t="s">
        <v>45</v>
      </c>
    </row>
    <row r="7" spans="1:3" x14ac:dyDescent="0.3">
      <c r="A7" s="33">
        <v>5</v>
      </c>
      <c r="B7" s="114" t="s">
        <v>364</v>
      </c>
      <c r="C7" s="115"/>
    </row>
    <row r="8" spans="1:3" x14ac:dyDescent="0.3">
      <c r="A8" s="33">
        <v>6</v>
      </c>
      <c r="B8" s="114" t="s">
        <v>365</v>
      </c>
      <c r="C8" s="115"/>
    </row>
    <row r="9" spans="1:3" x14ac:dyDescent="0.3">
      <c r="A9" s="33">
        <v>7</v>
      </c>
      <c r="B9" s="114" t="s">
        <v>366</v>
      </c>
      <c r="C9" s="115"/>
    </row>
    <row r="10" spans="1:3" x14ac:dyDescent="0.3">
      <c r="A10" s="33">
        <v>8</v>
      </c>
      <c r="B10" s="114" t="s">
        <v>147</v>
      </c>
      <c r="C10" s="115"/>
    </row>
    <row r="11" spans="1:3" x14ac:dyDescent="0.3">
      <c r="A11" s="33">
        <v>9</v>
      </c>
      <c r="B11" s="114" t="s">
        <v>367</v>
      </c>
      <c r="C11" s="115"/>
    </row>
    <row r="12" spans="1:3" x14ac:dyDescent="0.3">
      <c r="A12" s="33">
        <v>10</v>
      </c>
      <c r="B12" s="114" t="s">
        <v>368</v>
      </c>
      <c r="C12" s="115"/>
    </row>
    <row r="13" spans="1:3" ht="26.4" x14ac:dyDescent="0.3">
      <c r="A13" s="33">
        <v>11</v>
      </c>
      <c r="B13" s="114" t="s">
        <v>369</v>
      </c>
      <c r="C13" s="115"/>
    </row>
    <row r="14" spans="1:3" ht="26.4" x14ac:dyDescent="0.3">
      <c r="A14" s="33">
        <v>12</v>
      </c>
      <c r="B14" s="114" t="s">
        <v>370</v>
      </c>
      <c r="C14" s="115"/>
    </row>
    <row r="15" spans="1:3" x14ac:dyDescent="0.3">
      <c r="A15" s="33">
        <v>13</v>
      </c>
      <c r="B15" s="114" t="s">
        <v>371</v>
      </c>
      <c r="C15" s="115"/>
    </row>
    <row r="16" spans="1:3" x14ac:dyDescent="0.3">
      <c r="A16" s="33">
        <v>14</v>
      </c>
      <c r="B16" s="114" t="s">
        <v>372</v>
      </c>
      <c r="C16" s="115"/>
    </row>
    <row r="17" spans="1:3" ht="26.4" x14ac:dyDescent="0.3">
      <c r="A17" s="33">
        <v>15</v>
      </c>
      <c r="B17" s="114" t="s">
        <v>373</v>
      </c>
      <c r="C17" s="115"/>
    </row>
    <row r="18" spans="1:3" ht="26.4" x14ac:dyDescent="0.3">
      <c r="A18" s="33">
        <v>16</v>
      </c>
      <c r="B18" s="114" t="s">
        <v>381</v>
      </c>
      <c r="C18" s="115"/>
    </row>
    <row r="19" spans="1:3" x14ac:dyDescent="0.3">
      <c r="A19" s="33">
        <v>17</v>
      </c>
      <c r="B19" s="114" t="s">
        <v>387</v>
      </c>
      <c r="C19" s="115"/>
    </row>
    <row r="20" spans="1:3" x14ac:dyDescent="0.3">
      <c r="A20" s="33">
        <v>18</v>
      </c>
      <c r="B20" s="114" t="s">
        <v>429</v>
      </c>
      <c r="C20" s="115"/>
    </row>
    <row r="21" spans="1:3" ht="26.4" x14ac:dyDescent="0.3">
      <c r="A21" s="33">
        <v>19</v>
      </c>
      <c r="B21" s="114" t="s">
        <v>427</v>
      </c>
      <c r="C21" s="115"/>
    </row>
    <row r="22" spans="1:3" x14ac:dyDescent="0.3">
      <c r="A22" s="33">
        <v>20</v>
      </c>
      <c r="B22" s="114" t="s">
        <v>430</v>
      </c>
      <c r="C22" s="115"/>
    </row>
    <row r="23" spans="1:3" x14ac:dyDescent="0.3">
      <c r="A23" s="33">
        <v>21</v>
      </c>
      <c r="B23" s="114" t="s">
        <v>431</v>
      </c>
      <c r="C23" s="115"/>
    </row>
    <row r="24" spans="1:3" x14ac:dyDescent="0.3">
      <c r="A24" s="33">
        <v>22</v>
      </c>
      <c r="B24" s="114" t="s">
        <v>374</v>
      </c>
      <c r="C24" s="115"/>
    </row>
    <row r="25" spans="1:3" x14ac:dyDescent="0.3">
      <c r="A25" s="33">
        <v>23</v>
      </c>
      <c r="B25" s="73"/>
      <c r="C25"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1"/>
  <sheetViews>
    <sheetView workbookViewId="0">
      <selection activeCell="A2" sqref="A2:G2"/>
    </sheetView>
  </sheetViews>
  <sheetFormatPr baseColWidth="10" defaultColWidth="11.44140625" defaultRowHeight="15.6" x14ac:dyDescent="0.3"/>
  <cols>
    <col min="1" max="1" width="13.109375" style="26" customWidth="1"/>
    <col min="2" max="2" width="55.109375" style="26" customWidth="1"/>
    <col min="3" max="16384" width="11.44140625" style="26"/>
  </cols>
  <sheetData>
    <row r="1" spans="1:3" ht="16.2" thickBot="1" x14ac:dyDescent="0.35">
      <c r="A1" s="26" t="s">
        <v>245</v>
      </c>
      <c r="B1" s="44">
        <v>19</v>
      </c>
      <c r="C1" s="26">
        <f>MAX($A$3:$A$21)-1</f>
        <v>18</v>
      </c>
    </row>
    <row r="2" spans="1:3" ht="16.2" thickTop="1" x14ac:dyDescent="0.3">
      <c r="A2" s="34" t="s">
        <v>41</v>
      </c>
      <c r="B2" s="34" t="s">
        <v>42</v>
      </c>
      <c r="C2" s="26" t="s">
        <v>43</v>
      </c>
    </row>
    <row r="3" spans="1:3" x14ac:dyDescent="0.3">
      <c r="A3" s="33">
        <v>1</v>
      </c>
      <c r="B3" s="33" t="s">
        <v>187</v>
      </c>
      <c r="C3" s="41"/>
    </row>
    <row r="4" spans="1:3" ht="27.6" x14ac:dyDescent="0.3">
      <c r="A4" s="33">
        <v>2</v>
      </c>
      <c r="B4" s="33" t="s">
        <v>226</v>
      </c>
      <c r="C4" s="25" t="s">
        <v>45</v>
      </c>
    </row>
    <row r="5" spans="1:3" x14ac:dyDescent="0.3">
      <c r="A5" s="33">
        <v>3</v>
      </c>
      <c r="B5" s="33" t="s">
        <v>271</v>
      </c>
      <c r="C5" s="42"/>
    </row>
    <row r="6" spans="1:3" ht="27.6" x14ac:dyDescent="0.3">
      <c r="A6" s="33">
        <v>4</v>
      </c>
      <c r="B6" s="33" t="s">
        <v>272</v>
      </c>
      <c r="C6" s="42" t="s">
        <v>45</v>
      </c>
    </row>
    <row r="7" spans="1:3" x14ac:dyDescent="0.3">
      <c r="A7" s="33">
        <v>5</v>
      </c>
      <c r="B7" s="33" t="s">
        <v>189</v>
      </c>
      <c r="C7" s="42"/>
    </row>
    <row r="8" spans="1:3" ht="27.6" x14ac:dyDescent="0.3">
      <c r="A8" s="33">
        <v>6</v>
      </c>
      <c r="B8" s="33" t="s">
        <v>228</v>
      </c>
      <c r="C8" s="42" t="s">
        <v>45</v>
      </c>
    </row>
    <row r="9" spans="1:3" x14ac:dyDescent="0.3">
      <c r="A9" s="33">
        <v>7</v>
      </c>
      <c r="B9" s="33" t="s">
        <v>186</v>
      </c>
      <c r="C9" s="42"/>
    </row>
    <row r="10" spans="1:3" ht="27.6" x14ac:dyDescent="0.3">
      <c r="A10" s="33">
        <v>8</v>
      </c>
      <c r="B10" s="33" t="s">
        <v>229</v>
      </c>
      <c r="C10" s="42" t="s">
        <v>45</v>
      </c>
    </row>
    <row r="11" spans="1:3" x14ac:dyDescent="0.3">
      <c r="A11" s="33">
        <v>9</v>
      </c>
      <c r="B11" s="33" t="s">
        <v>145</v>
      </c>
      <c r="C11" s="42"/>
    </row>
    <row r="12" spans="1:3" x14ac:dyDescent="0.3">
      <c r="A12" s="33">
        <v>10</v>
      </c>
      <c r="B12" s="33" t="s">
        <v>147</v>
      </c>
      <c r="C12" s="42"/>
    </row>
    <row r="13" spans="1:3" x14ac:dyDescent="0.3">
      <c r="A13" s="33">
        <v>11</v>
      </c>
      <c r="B13" s="33" t="s">
        <v>188</v>
      </c>
      <c r="C13" s="42"/>
    </row>
    <row r="14" spans="1:3" ht="27.6" x14ac:dyDescent="0.3">
      <c r="A14" s="33">
        <v>12</v>
      </c>
      <c r="B14" s="33" t="s">
        <v>227</v>
      </c>
      <c r="C14" s="42"/>
    </row>
    <row r="15" spans="1:3" x14ac:dyDescent="0.3">
      <c r="A15" s="33">
        <v>13</v>
      </c>
      <c r="B15" s="33" t="s">
        <v>248</v>
      </c>
      <c r="C15" s="42"/>
    </row>
    <row r="16" spans="1:3" x14ac:dyDescent="0.3">
      <c r="A16" s="33">
        <v>14</v>
      </c>
      <c r="B16" s="33" t="s">
        <v>247</v>
      </c>
      <c r="C16" s="42"/>
    </row>
    <row r="17" spans="1:3" x14ac:dyDescent="0.3">
      <c r="A17" s="33">
        <v>15</v>
      </c>
      <c r="B17" s="33" t="s">
        <v>280</v>
      </c>
      <c r="C17" s="42"/>
    </row>
    <row r="18" spans="1:3" x14ac:dyDescent="0.3">
      <c r="A18" s="33">
        <v>16</v>
      </c>
      <c r="B18" s="33" t="s">
        <v>377</v>
      </c>
      <c r="C18" s="42"/>
    </row>
    <row r="19" spans="1:3" ht="27.6" x14ac:dyDescent="0.3">
      <c r="A19" s="33">
        <v>17</v>
      </c>
      <c r="B19" s="33" t="s">
        <v>384</v>
      </c>
      <c r="C19" s="42"/>
    </row>
    <row r="20" spans="1:3" x14ac:dyDescent="0.3">
      <c r="A20" s="33">
        <v>18</v>
      </c>
      <c r="B20" s="33" t="s">
        <v>6</v>
      </c>
    </row>
    <row r="21" spans="1:3" x14ac:dyDescent="0.3">
      <c r="A21" s="33">
        <v>19</v>
      </c>
      <c r="B21" s="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83"/>
  </cols>
  <sheetData/>
  <sheetProtection algorithmName="SHA-512" hashValue="qWT2AhlPJKReu3FkHbFUXy4gH6d2acTih32Xgjcyww6YDjn+NphVxZOsXXtjoqik5usZWVCUfdgdJQD32Kf7Pg==" saltValue="5TEn3PDgY34Ced9cqdY8u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3"/>
  <sheetViews>
    <sheetView workbookViewId="0">
      <selection activeCell="A2" sqref="A2:G2"/>
    </sheetView>
  </sheetViews>
  <sheetFormatPr baseColWidth="10" defaultColWidth="11.44140625" defaultRowHeight="15.6" x14ac:dyDescent="0.3"/>
  <cols>
    <col min="1" max="1" width="13.109375" style="26" customWidth="1"/>
    <col min="2" max="2" width="55.109375" style="25" customWidth="1"/>
    <col min="3" max="16384" width="11.44140625" style="26"/>
  </cols>
  <sheetData>
    <row r="1" spans="1:3" ht="16.2" thickBot="1" x14ac:dyDescent="0.35">
      <c r="A1" s="38" t="s">
        <v>244</v>
      </c>
      <c r="B1" s="43">
        <v>21</v>
      </c>
      <c r="C1" s="26">
        <f>MAX($A$3:$A$23)-1</f>
        <v>20</v>
      </c>
    </row>
    <row r="2" spans="1:3" ht="16.2" thickTop="1" x14ac:dyDescent="0.3">
      <c r="A2" s="34" t="s">
        <v>41</v>
      </c>
      <c r="B2" s="28" t="s">
        <v>42</v>
      </c>
      <c r="C2" s="26" t="s">
        <v>43</v>
      </c>
    </row>
    <row r="3" spans="1:3" x14ac:dyDescent="0.3">
      <c r="A3" s="33">
        <v>1</v>
      </c>
      <c r="B3" s="33" t="s">
        <v>187</v>
      </c>
      <c r="C3" s="41"/>
    </row>
    <row r="4" spans="1:3" ht="27.6" x14ac:dyDescent="0.3">
      <c r="A4" s="33">
        <v>2</v>
      </c>
      <c r="B4" s="33" t="s">
        <v>226</v>
      </c>
      <c r="C4" s="25" t="s">
        <v>45</v>
      </c>
    </row>
    <row r="5" spans="1:3" x14ac:dyDescent="0.3">
      <c r="A5" s="33">
        <v>3</v>
      </c>
      <c r="B5" s="33" t="s">
        <v>271</v>
      </c>
      <c r="C5" s="25"/>
    </row>
    <row r="6" spans="1:3" ht="27.6" x14ac:dyDescent="0.3">
      <c r="A6" s="33">
        <v>4</v>
      </c>
      <c r="B6" s="33" t="s">
        <v>272</v>
      </c>
      <c r="C6" s="42" t="s">
        <v>45</v>
      </c>
    </row>
    <row r="7" spans="1:3" x14ac:dyDescent="0.3">
      <c r="A7" s="33">
        <v>5</v>
      </c>
      <c r="B7" s="33" t="s">
        <v>189</v>
      </c>
      <c r="C7" s="42"/>
    </row>
    <row r="8" spans="1:3" ht="27.6" x14ac:dyDescent="0.3">
      <c r="A8" s="33">
        <v>6</v>
      </c>
      <c r="B8" s="33" t="s">
        <v>228</v>
      </c>
      <c r="C8" s="42" t="s">
        <v>45</v>
      </c>
    </row>
    <row r="9" spans="1:3" x14ac:dyDescent="0.3">
      <c r="A9" s="33">
        <v>7</v>
      </c>
      <c r="B9" s="33" t="s">
        <v>186</v>
      </c>
      <c r="C9" s="42"/>
    </row>
    <row r="10" spans="1:3" ht="27.6" x14ac:dyDescent="0.3">
      <c r="A10" s="33">
        <v>8</v>
      </c>
      <c r="B10" s="33" t="s">
        <v>229</v>
      </c>
      <c r="C10" s="42" t="s">
        <v>45</v>
      </c>
    </row>
    <row r="11" spans="1:3" x14ac:dyDescent="0.3">
      <c r="A11" s="33">
        <v>9</v>
      </c>
      <c r="B11" s="33" t="s">
        <v>146</v>
      </c>
      <c r="C11" s="42"/>
    </row>
    <row r="12" spans="1:3" x14ac:dyDescent="0.3">
      <c r="A12" s="33">
        <v>10</v>
      </c>
      <c r="B12" s="33" t="s">
        <v>145</v>
      </c>
      <c r="C12" s="42"/>
    </row>
    <row r="13" spans="1:3" x14ac:dyDescent="0.3">
      <c r="A13" s="33">
        <v>11</v>
      </c>
      <c r="B13" s="33" t="s">
        <v>147</v>
      </c>
      <c r="C13" s="42"/>
    </row>
    <row r="14" spans="1:3" ht="27.6" x14ac:dyDescent="0.3">
      <c r="A14" s="33">
        <v>12</v>
      </c>
      <c r="B14" s="39" t="s">
        <v>153</v>
      </c>
      <c r="C14" s="42"/>
    </row>
    <row r="15" spans="1:3" x14ac:dyDescent="0.3">
      <c r="A15" s="33">
        <v>13</v>
      </c>
      <c r="B15" s="33" t="s">
        <v>271</v>
      </c>
      <c r="C15" s="42"/>
    </row>
    <row r="16" spans="1:3" ht="27.6" x14ac:dyDescent="0.3">
      <c r="A16" s="33">
        <v>14</v>
      </c>
      <c r="B16" s="33" t="s">
        <v>272</v>
      </c>
      <c r="C16" s="42" t="s">
        <v>45</v>
      </c>
    </row>
    <row r="17" spans="1:3" x14ac:dyDescent="0.3">
      <c r="A17" s="33">
        <v>15</v>
      </c>
      <c r="B17" s="33" t="s">
        <v>280</v>
      </c>
      <c r="C17" s="42"/>
    </row>
    <row r="18" spans="1:3" x14ac:dyDescent="0.3">
      <c r="A18" s="33">
        <v>16</v>
      </c>
      <c r="B18" s="33" t="s">
        <v>377</v>
      </c>
      <c r="C18" s="42"/>
    </row>
    <row r="19" spans="1:3" ht="27.6" x14ac:dyDescent="0.3">
      <c r="A19" s="33">
        <v>17</v>
      </c>
      <c r="B19" s="33" t="s">
        <v>384</v>
      </c>
      <c r="C19" s="42"/>
    </row>
    <row r="20" spans="1:3" x14ac:dyDescent="0.3">
      <c r="A20" s="33">
        <v>18</v>
      </c>
      <c r="B20" s="33" t="s">
        <v>426</v>
      </c>
      <c r="C20" s="41"/>
    </row>
    <row r="21" spans="1:3" ht="27.6" x14ac:dyDescent="0.3">
      <c r="A21" s="33">
        <v>19</v>
      </c>
      <c r="B21" s="33" t="s">
        <v>227</v>
      </c>
      <c r="C21" s="25" t="s">
        <v>45</v>
      </c>
    </row>
    <row r="22" spans="1:3" x14ac:dyDescent="0.3">
      <c r="A22" s="33">
        <v>20</v>
      </c>
      <c r="B22" s="33" t="s">
        <v>6</v>
      </c>
    </row>
    <row r="23" spans="1:3" x14ac:dyDescent="0.3">
      <c r="A23" s="33">
        <v>21</v>
      </c>
      <c r="B23" s="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6"/>
  <sheetViews>
    <sheetView workbookViewId="0">
      <selection activeCell="A2" sqref="A2:G2"/>
    </sheetView>
  </sheetViews>
  <sheetFormatPr baseColWidth="10" defaultColWidth="11.44140625" defaultRowHeight="15.6" x14ac:dyDescent="0.3"/>
  <cols>
    <col min="1" max="1" width="13.109375" style="26" customWidth="1"/>
    <col min="2" max="2" width="55.109375" style="25" customWidth="1"/>
    <col min="3" max="16384" width="11.44140625" style="26"/>
  </cols>
  <sheetData>
    <row r="1" spans="1:3" ht="16.2" thickBot="1" x14ac:dyDescent="0.35">
      <c r="A1" s="38" t="s">
        <v>154</v>
      </c>
      <c r="B1" s="43">
        <v>4</v>
      </c>
      <c r="C1" s="26">
        <f>MAX($A$3:$A$6)-1</f>
        <v>3</v>
      </c>
    </row>
    <row r="2" spans="1:3" ht="16.2" thickTop="1" x14ac:dyDescent="0.3">
      <c r="A2" s="34" t="s">
        <v>41</v>
      </c>
      <c r="B2" s="28" t="s">
        <v>42</v>
      </c>
      <c r="C2" s="26" t="s">
        <v>43</v>
      </c>
    </row>
    <row r="3" spans="1:3" x14ac:dyDescent="0.3">
      <c r="A3" s="29">
        <v>1</v>
      </c>
      <c r="B3" s="33" t="s">
        <v>190</v>
      </c>
      <c r="C3" s="31"/>
    </row>
    <row r="4" spans="1:3" ht="27.6" x14ac:dyDescent="0.3">
      <c r="A4" s="29">
        <v>2</v>
      </c>
      <c r="B4" s="33" t="s">
        <v>225</v>
      </c>
      <c r="C4" s="26" t="s">
        <v>45</v>
      </c>
    </row>
    <row r="5" spans="1:3" x14ac:dyDescent="0.3">
      <c r="A5" s="29">
        <v>3</v>
      </c>
      <c r="B5" s="33" t="s">
        <v>6</v>
      </c>
      <c r="C5" s="31"/>
    </row>
    <row r="6" spans="1:3" x14ac:dyDescent="0.3">
      <c r="A6" s="29">
        <v>4</v>
      </c>
      <c r="B6" s="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9"/>
  <sheetViews>
    <sheetView workbookViewId="0">
      <selection activeCell="A2" sqref="A2:G2"/>
    </sheetView>
  </sheetViews>
  <sheetFormatPr baseColWidth="10" defaultColWidth="11.44140625" defaultRowHeight="15.6" x14ac:dyDescent="0.3"/>
  <cols>
    <col min="1" max="1" width="13.109375" style="26" customWidth="1"/>
    <col min="2" max="2" width="55.109375" style="25" customWidth="1"/>
    <col min="3" max="3" width="11.44140625" style="91"/>
    <col min="4" max="16384" width="11.44140625" style="26"/>
  </cols>
  <sheetData>
    <row r="1" spans="1:3" ht="16.2" thickBot="1" x14ac:dyDescent="0.35">
      <c r="A1" s="26" t="s">
        <v>47</v>
      </c>
      <c r="B1" s="43">
        <v>17</v>
      </c>
      <c r="C1" s="91">
        <f>MAX($A$3:$A$19)-1</f>
        <v>16</v>
      </c>
    </row>
    <row r="2" spans="1:3" ht="16.2" thickTop="1" x14ac:dyDescent="0.3">
      <c r="A2" s="34" t="s">
        <v>41</v>
      </c>
      <c r="B2" s="28" t="s">
        <v>42</v>
      </c>
      <c r="C2" s="91" t="s">
        <v>43</v>
      </c>
    </row>
    <row r="3" spans="1:3" x14ac:dyDescent="0.3">
      <c r="A3" s="29">
        <v>1</v>
      </c>
      <c r="B3" s="33" t="s">
        <v>191</v>
      </c>
      <c r="C3" s="89"/>
    </row>
    <row r="4" spans="1:3" ht="27.6" x14ac:dyDescent="0.3">
      <c r="A4" s="29">
        <v>2</v>
      </c>
      <c r="B4" s="89" t="s">
        <v>224</v>
      </c>
      <c r="C4" s="89" t="s">
        <v>45</v>
      </c>
    </row>
    <row r="5" spans="1:3" x14ac:dyDescent="0.3">
      <c r="A5" s="29">
        <v>3</v>
      </c>
      <c r="B5" s="92" t="s">
        <v>281</v>
      </c>
    </row>
    <row r="6" spans="1:3" ht="27.6" x14ac:dyDescent="0.3">
      <c r="A6" s="29">
        <v>4</v>
      </c>
      <c r="B6" s="92" t="s">
        <v>282</v>
      </c>
      <c r="C6" s="89" t="s">
        <v>45</v>
      </c>
    </row>
    <row r="7" spans="1:3" x14ac:dyDescent="0.3">
      <c r="A7" s="29">
        <v>5</v>
      </c>
      <c r="B7" s="89" t="s">
        <v>53</v>
      </c>
      <c r="C7" s="89"/>
    </row>
    <row r="8" spans="1:3" x14ac:dyDescent="0.3">
      <c r="A8" s="29">
        <v>6</v>
      </c>
      <c r="B8" s="33" t="s">
        <v>64</v>
      </c>
      <c r="C8" s="89"/>
    </row>
    <row r="9" spans="1:3" x14ac:dyDescent="0.3">
      <c r="A9" s="29">
        <v>7</v>
      </c>
      <c r="B9" s="33" t="s">
        <v>69</v>
      </c>
      <c r="C9" s="89"/>
    </row>
    <row r="10" spans="1:3" x14ac:dyDescent="0.3">
      <c r="A10" s="29">
        <v>8</v>
      </c>
      <c r="B10" s="33" t="s">
        <v>155</v>
      </c>
      <c r="C10" s="89"/>
    </row>
    <row r="11" spans="1:3" x14ac:dyDescent="0.3">
      <c r="A11" s="29">
        <v>9</v>
      </c>
      <c r="B11" s="33" t="s">
        <v>169</v>
      </c>
      <c r="C11" s="89"/>
    </row>
    <row r="12" spans="1:3" ht="27.6" x14ac:dyDescent="0.3">
      <c r="A12" s="29">
        <v>10</v>
      </c>
      <c r="B12" s="33" t="s">
        <v>266</v>
      </c>
      <c r="C12" s="89"/>
    </row>
    <row r="13" spans="1:3" x14ac:dyDescent="0.3">
      <c r="A13" s="29">
        <v>11</v>
      </c>
      <c r="B13" s="33" t="s">
        <v>267</v>
      </c>
      <c r="C13" s="89"/>
    </row>
    <row r="14" spans="1:3" x14ac:dyDescent="0.3">
      <c r="A14" s="29">
        <v>12</v>
      </c>
      <c r="B14" s="89" t="s">
        <v>274</v>
      </c>
      <c r="C14" s="89"/>
    </row>
    <row r="15" spans="1:3" x14ac:dyDescent="0.3">
      <c r="A15" s="29">
        <v>13</v>
      </c>
      <c r="B15" s="89" t="s">
        <v>408</v>
      </c>
      <c r="C15" s="89"/>
    </row>
    <row r="16" spans="1:3" ht="27.6" x14ac:dyDescent="0.3">
      <c r="A16" s="29">
        <v>14</v>
      </c>
      <c r="B16" s="89" t="s">
        <v>425</v>
      </c>
      <c r="C16" s="89"/>
    </row>
    <row r="17" spans="1:3" x14ac:dyDescent="0.3">
      <c r="A17" s="29">
        <v>15</v>
      </c>
      <c r="B17" s="89" t="s">
        <v>434</v>
      </c>
      <c r="C17" s="89"/>
    </row>
    <row r="18" spans="1:3" x14ac:dyDescent="0.3">
      <c r="A18" s="29">
        <v>16</v>
      </c>
      <c r="B18" s="33" t="s">
        <v>6</v>
      </c>
      <c r="C18" s="89"/>
    </row>
    <row r="19" spans="1:3" x14ac:dyDescent="0.3">
      <c r="A19" s="29">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4"/>
  <sheetViews>
    <sheetView workbookViewId="0">
      <selection activeCell="A2" sqref="A2:G2"/>
    </sheetView>
  </sheetViews>
  <sheetFormatPr baseColWidth="10" defaultColWidth="11.44140625" defaultRowHeight="15.6" x14ac:dyDescent="0.3"/>
  <cols>
    <col min="1" max="1" width="13.109375" style="26" customWidth="1"/>
    <col min="2" max="2" width="56.6640625" style="26" customWidth="1"/>
    <col min="3" max="16384" width="11.44140625" style="26"/>
  </cols>
  <sheetData>
    <row r="1" spans="1:3" ht="16.2" thickBot="1" x14ac:dyDescent="0.35">
      <c r="A1" s="26" t="s">
        <v>54</v>
      </c>
      <c r="B1" s="44">
        <v>3</v>
      </c>
      <c r="C1" s="26">
        <f>MAX($A$3:$A$7)-1</f>
        <v>4</v>
      </c>
    </row>
    <row r="2" spans="1:3" ht="16.2" thickTop="1" x14ac:dyDescent="0.3">
      <c r="A2" s="34" t="s">
        <v>41</v>
      </c>
      <c r="B2" s="34" t="s">
        <v>42</v>
      </c>
      <c r="C2" s="26" t="s">
        <v>43</v>
      </c>
    </row>
    <row r="3" spans="1:3" x14ac:dyDescent="0.3">
      <c r="A3" s="29">
        <v>1</v>
      </c>
      <c r="B3" s="29" t="s">
        <v>192</v>
      </c>
      <c r="C3" s="31"/>
    </row>
    <row r="4" spans="1:3" ht="31.2" x14ac:dyDescent="0.3">
      <c r="A4" s="29">
        <v>2</v>
      </c>
      <c r="B4" s="29" t="s">
        <v>223</v>
      </c>
      <c r="C4" s="26" t="s">
        <v>45</v>
      </c>
    </row>
    <row r="5" spans="1:3" x14ac:dyDescent="0.3">
      <c r="A5" s="29">
        <v>3</v>
      </c>
      <c r="B5" s="29" t="s">
        <v>56</v>
      </c>
      <c r="C5" s="32"/>
    </row>
    <row r="6" spans="1:3" x14ac:dyDescent="0.3">
      <c r="A6" s="29">
        <v>4</v>
      </c>
      <c r="B6" s="29" t="s">
        <v>6</v>
      </c>
      <c r="C6" s="31"/>
    </row>
    <row r="7" spans="1:3" x14ac:dyDescent="0.3">
      <c r="A7" s="29">
        <v>5</v>
      </c>
    </row>
    <row r="21" spans="1:2" x14ac:dyDescent="0.3">
      <c r="A21" s="26" t="s">
        <v>148</v>
      </c>
      <c r="B21" s="44">
        <v>3</v>
      </c>
    </row>
    <row r="22" spans="1:2" x14ac:dyDescent="0.3">
      <c r="A22" s="26">
        <v>1</v>
      </c>
      <c r="B22" s="26" t="s">
        <v>149</v>
      </c>
    </row>
    <row r="23" spans="1:2" x14ac:dyDescent="0.3">
      <c r="A23" s="26">
        <v>2</v>
      </c>
      <c r="B23" s="26" t="s">
        <v>150</v>
      </c>
    </row>
    <row r="24" spans="1:2" x14ac:dyDescent="0.3">
      <c r="A24" s="26">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4"/>
  <sheetViews>
    <sheetView workbookViewId="0">
      <selection activeCell="A2" sqref="A2:G2"/>
    </sheetView>
  </sheetViews>
  <sheetFormatPr baseColWidth="10" defaultColWidth="11.44140625" defaultRowHeight="15.6" x14ac:dyDescent="0.3"/>
  <cols>
    <col min="1" max="1" width="13.109375" style="26" customWidth="1"/>
    <col min="2" max="2" width="56.6640625" style="26" customWidth="1"/>
    <col min="3" max="16384" width="11.44140625" style="26"/>
  </cols>
  <sheetData>
    <row r="1" spans="1:3" ht="16.2" thickBot="1" x14ac:dyDescent="0.35">
      <c r="A1" s="26" t="s">
        <v>48</v>
      </c>
      <c r="B1" s="44">
        <v>5</v>
      </c>
      <c r="C1" s="26">
        <f>MAX($A$3:$A$7)-1</f>
        <v>4</v>
      </c>
    </row>
    <row r="2" spans="1:3" ht="16.2" thickTop="1" x14ac:dyDescent="0.3">
      <c r="A2" s="34" t="s">
        <v>41</v>
      </c>
      <c r="B2" s="34" t="s">
        <v>42</v>
      </c>
      <c r="C2" s="26" t="s">
        <v>43</v>
      </c>
    </row>
    <row r="3" spans="1:3" x14ac:dyDescent="0.3">
      <c r="A3" s="29">
        <v>1</v>
      </c>
      <c r="B3" s="33" t="s">
        <v>193</v>
      </c>
      <c r="C3" s="37"/>
    </row>
    <row r="4" spans="1:3" ht="27.6" x14ac:dyDescent="0.3">
      <c r="A4" s="29">
        <v>2</v>
      </c>
      <c r="B4" s="33" t="s">
        <v>222</v>
      </c>
      <c r="C4" s="32" t="s">
        <v>45</v>
      </c>
    </row>
    <row r="5" spans="1:3" x14ac:dyDescent="0.3">
      <c r="A5" s="29">
        <v>3</v>
      </c>
      <c r="B5" s="33" t="s">
        <v>57</v>
      </c>
      <c r="C5" s="32"/>
    </row>
    <row r="6" spans="1:3" x14ac:dyDescent="0.3">
      <c r="A6" s="29">
        <v>4</v>
      </c>
      <c r="B6" s="29" t="s">
        <v>6</v>
      </c>
      <c r="C6" s="31"/>
    </row>
    <row r="7" spans="1:3" x14ac:dyDescent="0.3">
      <c r="A7" s="29">
        <v>5</v>
      </c>
    </row>
    <row r="21" spans="1:2" x14ac:dyDescent="0.3">
      <c r="A21" s="26" t="s">
        <v>148</v>
      </c>
      <c r="B21" s="44">
        <v>3</v>
      </c>
    </row>
    <row r="22" spans="1:2" x14ac:dyDescent="0.3">
      <c r="A22" s="26">
        <v>1</v>
      </c>
      <c r="B22" s="26" t="s">
        <v>149</v>
      </c>
    </row>
    <row r="23" spans="1:2" x14ac:dyDescent="0.3">
      <c r="A23" s="26">
        <v>2</v>
      </c>
      <c r="B23" s="26" t="s">
        <v>150</v>
      </c>
    </row>
    <row r="24" spans="1:2" x14ac:dyDescent="0.3">
      <c r="A24" s="26">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21"/>
  <sheetViews>
    <sheetView workbookViewId="0">
      <selection activeCell="A2" sqref="A2:G2"/>
    </sheetView>
  </sheetViews>
  <sheetFormatPr baseColWidth="10" defaultRowHeight="13.8" x14ac:dyDescent="0.25"/>
  <cols>
    <col min="2" max="2" width="52.33203125" customWidth="1"/>
  </cols>
  <sheetData>
    <row r="1" spans="1:3" ht="16.2" thickBot="1" x14ac:dyDescent="0.35">
      <c r="A1" s="59" t="s">
        <v>112</v>
      </c>
      <c r="B1" s="44">
        <v>20</v>
      </c>
      <c r="C1" s="26">
        <v>20</v>
      </c>
    </row>
    <row r="2" spans="1:3" ht="16.2" thickTop="1" x14ac:dyDescent="0.3">
      <c r="A2" s="34" t="s">
        <v>113</v>
      </c>
      <c r="B2" s="34" t="s">
        <v>114</v>
      </c>
      <c r="C2" s="26"/>
    </row>
    <row r="3" spans="1:3" x14ac:dyDescent="0.25">
      <c r="A3">
        <v>1</v>
      </c>
      <c r="B3" t="s">
        <v>115</v>
      </c>
    </row>
    <row r="4" spans="1:3" x14ac:dyDescent="0.25">
      <c r="A4">
        <v>2</v>
      </c>
      <c r="B4" t="s">
        <v>116</v>
      </c>
    </row>
    <row r="5" spans="1:3" x14ac:dyDescent="0.25">
      <c r="A5">
        <v>3</v>
      </c>
      <c r="B5" t="s">
        <v>117</v>
      </c>
    </row>
    <row r="6" spans="1:3" x14ac:dyDescent="0.25">
      <c r="A6">
        <v>4</v>
      </c>
      <c r="B6" t="s">
        <v>118</v>
      </c>
    </row>
    <row r="7" spans="1:3" x14ac:dyDescent="0.25">
      <c r="A7">
        <v>5</v>
      </c>
      <c r="B7" t="s">
        <v>119</v>
      </c>
    </row>
    <row r="8" spans="1:3" x14ac:dyDescent="0.25">
      <c r="A8">
        <v>6</v>
      </c>
      <c r="B8" t="s">
        <v>120</v>
      </c>
    </row>
    <row r="9" spans="1:3" x14ac:dyDescent="0.25">
      <c r="A9">
        <v>7</v>
      </c>
      <c r="B9" t="s">
        <v>121</v>
      </c>
    </row>
    <row r="10" spans="1:3" x14ac:dyDescent="0.25">
      <c r="A10">
        <v>8</v>
      </c>
      <c r="B10" t="s">
        <v>122</v>
      </c>
    </row>
    <row r="11" spans="1:3" x14ac:dyDescent="0.25">
      <c r="A11">
        <v>9</v>
      </c>
      <c r="B11" t="s">
        <v>123</v>
      </c>
    </row>
    <row r="12" spans="1:3" x14ac:dyDescent="0.25">
      <c r="A12">
        <v>10</v>
      </c>
      <c r="B12" t="s">
        <v>124</v>
      </c>
    </row>
    <row r="13" spans="1:3" x14ac:dyDescent="0.25">
      <c r="A13">
        <v>11</v>
      </c>
      <c r="B13" t="s">
        <v>125</v>
      </c>
    </row>
    <row r="14" spans="1:3" x14ac:dyDescent="0.25">
      <c r="A14">
        <v>12</v>
      </c>
      <c r="B14" t="s">
        <v>126</v>
      </c>
    </row>
    <row r="15" spans="1:3" x14ac:dyDescent="0.25">
      <c r="A15">
        <v>13</v>
      </c>
      <c r="B15" t="s">
        <v>127</v>
      </c>
    </row>
    <row r="16" spans="1:3" x14ac:dyDescent="0.25">
      <c r="A16">
        <v>14</v>
      </c>
      <c r="B16" t="s">
        <v>128</v>
      </c>
    </row>
    <row r="17" spans="1:2" x14ac:dyDescent="0.25">
      <c r="A17">
        <v>15</v>
      </c>
      <c r="B17" t="s">
        <v>129</v>
      </c>
    </row>
    <row r="18" spans="1:2" x14ac:dyDescent="0.25">
      <c r="A18">
        <v>16</v>
      </c>
      <c r="B18" t="s">
        <v>130</v>
      </c>
    </row>
    <row r="19" spans="1:2" x14ac:dyDescent="0.25">
      <c r="A19">
        <v>17</v>
      </c>
      <c r="B19" t="s">
        <v>161</v>
      </c>
    </row>
    <row r="20" spans="1:2" x14ac:dyDescent="0.25">
      <c r="A20">
        <v>18</v>
      </c>
      <c r="B20" t="s">
        <v>160</v>
      </c>
    </row>
    <row r="21" spans="1:2" x14ac:dyDescent="0.25">
      <c r="A21">
        <v>19</v>
      </c>
      <c r="B21" t="s">
        <v>159</v>
      </c>
    </row>
  </sheetData>
  <phoneticPr fontId="0" type="noConversion"/>
  <pageMargins left="0.78740157499999996" right="0.78740157499999996" top="0.984251969" bottom="0.984251969" header="0.4921259845" footer="0.492125984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0"/>
  <sheetViews>
    <sheetView workbookViewId="0">
      <selection activeCell="A2" sqref="A2:G2"/>
    </sheetView>
  </sheetViews>
  <sheetFormatPr baseColWidth="10" defaultColWidth="11.44140625" defaultRowHeight="15.6" x14ac:dyDescent="0.3"/>
  <cols>
    <col min="1" max="1" width="13.109375" style="26" customWidth="1"/>
    <col min="2" max="2" width="55.109375" style="74" customWidth="1"/>
    <col min="3" max="16384" width="11.44140625" style="26"/>
  </cols>
  <sheetData>
    <row r="1" spans="1:3" ht="16.2" thickBot="1" x14ac:dyDescent="0.35">
      <c r="A1" s="25" t="s">
        <v>170</v>
      </c>
      <c r="B1" s="70">
        <v>6</v>
      </c>
      <c r="C1" s="26">
        <f>MAX($A$3:$A$20)-1</f>
        <v>17</v>
      </c>
    </row>
    <row r="2" spans="1:3" ht="16.2" thickTop="1" x14ac:dyDescent="0.3">
      <c r="A2" s="34" t="s">
        <v>41</v>
      </c>
      <c r="B2" s="71" t="s">
        <v>42</v>
      </c>
      <c r="C2" s="26" t="s">
        <v>43</v>
      </c>
    </row>
    <row r="3" spans="1:3" x14ac:dyDescent="0.3">
      <c r="A3" s="35">
        <v>1</v>
      </c>
      <c r="B3" s="72" t="s">
        <v>194</v>
      </c>
      <c r="C3" s="35"/>
    </row>
    <row r="4" spans="1:3" ht="26.4" x14ac:dyDescent="0.3">
      <c r="A4" s="36">
        <v>2</v>
      </c>
      <c r="B4" s="46" t="s">
        <v>220</v>
      </c>
      <c r="C4" s="30" t="s">
        <v>45</v>
      </c>
    </row>
    <row r="5" spans="1:3" x14ac:dyDescent="0.3">
      <c r="A5" s="36">
        <v>3</v>
      </c>
      <c r="B5" s="61" t="s">
        <v>195</v>
      </c>
      <c r="C5" s="30"/>
    </row>
    <row r="6" spans="1:3" ht="26.4" x14ac:dyDescent="0.3">
      <c r="A6" s="36">
        <v>4</v>
      </c>
      <c r="B6" s="61" t="s">
        <v>221</v>
      </c>
      <c r="C6" s="30" t="s">
        <v>45</v>
      </c>
    </row>
    <row r="7" spans="1:3" ht="26.4" x14ac:dyDescent="0.3">
      <c r="A7" s="36">
        <v>5</v>
      </c>
      <c r="B7" s="61" t="s">
        <v>171</v>
      </c>
      <c r="C7" s="30"/>
    </row>
    <row r="8" spans="1:3" ht="26.4" x14ac:dyDescent="0.3">
      <c r="A8" s="36">
        <v>6</v>
      </c>
      <c r="B8" s="61" t="s">
        <v>172</v>
      </c>
      <c r="C8" s="30"/>
    </row>
    <row r="9" spans="1:3" ht="26.4" x14ac:dyDescent="0.3">
      <c r="A9" s="36">
        <v>7</v>
      </c>
      <c r="B9" s="61" t="s">
        <v>173</v>
      </c>
      <c r="C9" s="30"/>
    </row>
    <row r="10" spans="1:3" x14ac:dyDescent="0.3">
      <c r="A10" s="36">
        <v>8</v>
      </c>
      <c r="B10" s="61" t="s">
        <v>174</v>
      </c>
      <c r="C10" s="30"/>
    </row>
    <row r="11" spans="1:3" x14ac:dyDescent="0.3">
      <c r="A11" s="36">
        <v>9</v>
      </c>
      <c r="B11" s="39" t="s">
        <v>175</v>
      </c>
      <c r="C11" s="30"/>
    </row>
    <row r="12" spans="1:3" x14ac:dyDescent="0.3">
      <c r="A12" s="36">
        <v>10</v>
      </c>
      <c r="B12" s="39" t="s">
        <v>176</v>
      </c>
      <c r="C12" s="30"/>
    </row>
    <row r="13" spans="1:3" x14ac:dyDescent="0.3">
      <c r="A13" s="36">
        <v>11</v>
      </c>
      <c r="B13" s="39" t="s">
        <v>177</v>
      </c>
      <c r="C13" s="30"/>
    </row>
    <row r="14" spans="1:3" x14ac:dyDescent="0.3">
      <c r="A14" s="36">
        <v>12</v>
      </c>
      <c r="B14" s="39" t="s">
        <v>178</v>
      </c>
      <c r="C14" s="30"/>
    </row>
    <row r="15" spans="1:3" x14ac:dyDescent="0.3">
      <c r="A15" s="36">
        <v>13</v>
      </c>
      <c r="B15" s="61" t="s">
        <v>179</v>
      </c>
      <c r="C15" s="30"/>
    </row>
    <row r="16" spans="1:3" x14ac:dyDescent="0.3">
      <c r="A16" s="36">
        <v>14</v>
      </c>
      <c r="B16" s="39" t="s">
        <v>180</v>
      </c>
      <c r="C16" s="30"/>
    </row>
    <row r="17" spans="1:3" ht="27.6" x14ac:dyDescent="0.3">
      <c r="A17" s="35">
        <v>15</v>
      </c>
      <c r="B17" s="39" t="s">
        <v>181</v>
      </c>
      <c r="C17" s="30"/>
    </row>
    <row r="18" spans="1:3" x14ac:dyDescent="0.3">
      <c r="A18" s="36">
        <v>16</v>
      </c>
      <c r="B18" s="39" t="s">
        <v>182</v>
      </c>
      <c r="C18" s="30"/>
    </row>
    <row r="19" spans="1:3" x14ac:dyDescent="0.3">
      <c r="A19" s="36">
        <v>17</v>
      </c>
      <c r="B19" s="73" t="s">
        <v>6</v>
      </c>
      <c r="C19" s="31"/>
    </row>
    <row r="20" spans="1:3" x14ac:dyDescent="0.3">
      <c r="A20" s="35">
        <v>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2"/>
  <sheetViews>
    <sheetView workbookViewId="0">
      <selection activeCell="A2" sqref="A2:G2"/>
    </sheetView>
  </sheetViews>
  <sheetFormatPr baseColWidth="10" defaultColWidth="11.44140625" defaultRowHeight="15.6" x14ac:dyDescent="0.3"/>
  <cols>
    <col min="1" max="1" width="13.109375" style="26" customWidth="1"/>
    <col min="2" max="2" width="55.109375" style="74" customWidth="1"/>
    <col min="3" max="16384" width="11.44140625" style="26"/>
  </cols>
  <sheetData>
    <row r="1" spans="1:3" ht="16.2" thickBot="1" x14ac:dyDescent="0.35">
      <c r="A1" s="25" t="s">
        <v>49</v>
      </c>
      <c r="B1" s="70">
        <v>20</v>
      </c>
      <c r="C1" s="26">
        <f>MAX($A$3:$A$22)-1</f>
        <v>19</v>
      </c>
    </row>
    <row r="2" spans="1:3" ht="16.2" thickTop="1" x14ac:dyDescent="0.3">
      <c r="A2" s="34" t="s">
        <v>41</v>
      </c>
      <c r="B2" s="71" t="s">
        <v>42</v>
      </c>
      <c r="C2" s="26" t="s">
        <v>43</v>
      </c>
    </row>
    <row r="3" spans="1:3" ht="26.4" x14ac:dyDescent="0.3">
      <c r="A3" s="35">
        <v>1</v>
      </c>
      <c r="B3" s="72" t="s">
        <v>196</v>
      </c>
      <c r="C3" s="35"/>
    </row>
    <row r="4" spans="1:3" ht="26.4" x14ac:dyDescent="0.3">
      <c r="A4" s="36">
        <v>2</v>
      </c>
      <c r="B4" s="46" t="s">
        <v>216</v>
      </c>
      <c r="C4" s="30" t="s">
        <v>45</v>
      </c>
    </row>
    <row r="5" spans="1:3" x14ac:dyDescent="0.3">
      <c r="A5" s="35">
        <v>3</v>
      </c>
      <c r="B5" s="46" t="s">
        <v>197</v>
      </c>
      <c r="C5" s="30"/>
    </row>
    <row r="6" spans="1:3" ht="26.4" x14ac:dyDescent="0.3">
      <c r="A6" s="36">
        <v>4</v>
      </c>
      <c r="B6" s="46" t="s">
        <v>217</v>
      </c>
      <c r="C6" s="30" t="s">
        <v>45</v>
      </c>
    </row>
    <row r="7" spans="1:3" x14ac:dyDescent="0.3">
      <c r="A7" s="35">
        <v>5</v>
      </c>
      <c r="B7" s="46" t="s">
        <v>198</v>
      </c>
      <c r="C7" s="30"/>
    </row>
    <row r="8" spans="1:3" ht="26.4" x14ac:dyDescent="0.3">
      <c r="A8" s="36">
        <v>6</v>
      </c>
      <c r="B8" s="46" t="s">
        <v>218</v>
      </c>
      <c r="C8" s="30" t="s">
        <v>45</v>
      </c>
    </row>
    <row r="9" spans="1:3" x14ac:dyDescent="0.3">
      <c r="A9" s="35">
        <v>7</v>
      </c>
      <c r="B9" s="46" t="s">
        <v>199</v>
      </c>
      <c r="C9" s="30"/>
    </row>
    <row r="10" spans="1:3" ht="26.4" x14ac:dyDescent="0.3">
      <c r="A10" s="36">
        <v>8</v>
      </c>
      <c r="B10" s="46" t="s">
        <v>219</v>
      </c>
      <c r="C10" s="30" t="s">
        <v>45</v>
      </c>
    </row>
    <row r="11" spans="1:3" x14ac:dyDescent="0.3">
      <c r="A11" s="35">
        <v>9</v>
      </c>
      <c r="B11" s="46" t="s">
        <v>58</v>
      </c>
      <c r="C11" s="30"/>
    </row>
    <row r="12" spans="1:3" x14ac:dyDescent="0.3">
      <c r="A12" s="36">
        <v>10</v>
      </c>
      <c r="B12" s="46" t="s">
        <v>61</v>
      </c>
      <c r="C12" s="30"/>
    </row>
    <row r="13" spans="1:3" x14ac:dyDescent="0.3">
      <c r="A13" s="35">
        <v>11</v>
      </c>
      <c r="B13" s="46" t="s">
        <v>62</v>
      </c>
      <c r="C13" s="30"/>
    </row>
    <row r="14" spans="1:3" ht="26.4" x14ac:dyDescent="0.3">
      <c r="A14" s="36">
        <v>12</v>
      </c>
      <c r="B14" s="46" t="s">
        <v>70</v>
      </c>
      <c r="C14" s="30"/>
    </row>
    <row r="15" spans="1:3" ht="26.4" x14ac:dyDescent="0.3">
      <c r="A15" s="35">
        <v>13</v>
      </c>
      <c r="B15" s="46" t="s">
        <v>156</v>
      </c>
      <c r="C15" s="30"/>
    </row>
    <row r="16" spans="1:3" ht="26.4" x14ac:dyDescent="0.3">
      <c r="A16" s="36">
        <v>14</v>
      </c>
      <c r="B16" s="46" t="s">
        <v>71</v>
      </c>
      <c r="C16" s="30"/>
    </row>
    <row r="17" spans="1:3" ht="39.6" x14ac:dyDescent="0.3">
      <c r="A17" s="35">
        <v>15</v>
      </c>
      <c r="B17" s="46" t="s">
        <v>232</v>
      </c>
      <c r="C17" s="30"/>
    </row>
    <row r="18" spans="1:3" ht="26.4" x14ac:dyDescent="0.3">
      <c r="A18" s="36">
        <v>16</v>
      </c>
      <c r="B18" s="46" t="s">
        <v>72</v>
      </c>
      <c r="C18" s="30"/>
    </row>
    <row r="19" spans="1:3" ht="26.4" x14ac:dyDescent="0.3">
      <c r="A19" s="35">
        <v>17</v>
      </c>
      <c r="B19" s="46" t="s">
        <v>157</v>
      </c>
      <c r="C19" s="30"/>
    </row>
    <row r="20" spans="1:3" x14ac:dyDescent="0.3">
      <c r="A20" s="36">
        <v>18</v>
      </c>
      <c r="B20" s="46" t="s">
        <v>158</v>
      </c>
      <c r="C20" s="30"/>
    </row>
    <row r="21" spans="1:3" x14ac:dyDescent="0.3">
      <c r="A21" s="35">
        <v>19</v>
      </c>
      <c r="B21" s="73" t="s">
        <v>6</v>
      </c>
      <c r="C21" s="31"/>
    </row>
    <row r="22" spans="1:3" x14ac:dyDescent="0.3">
      <c r="A22" s="36">
        <v>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15"/>
  <sheetViews>
    <sheetView workbookViewId="0">
      <selection activeCell="A2" sqref="A2:G2"/>
    </sheetView>
  </sheetViews>
  <sheetFormatPr baseColWidth="10" defaultColWidth="11.44140625" defaultRowHeight="15.6" x14ac:dyDescent="0.3"/>
  <cols>
    <col min="1" max="1" width="13.109375" style="26" customWidth="1"/>
    <col min="2" max="2" width="55.109375" style="26" customWidth="1"/>
    <col min="3" max="16384" width="11.44140625" style="26"/>
  </cols>
  <sheetData>
    <row r="1" spans="1:3" ht="16.2" thickBot="1" x14ac:dyDescent="0.35">
      <c r="A1" s="25" t="s">
        <v>63</v>
      </c>
      <c r="B1" s="44">
        <v>13</v>
      </c>
      <c r="C1" s="26">
        <f>MAX($A$3:$A$15)-1</f>
        <v>12</v>
      </c>
    </row>
    <row r="2" spans="1:3" ht="16.2" thickTop="1" x14ac:dyDescent="0.3">
      <c r="A2" s="34" t="s">
        <v>41</v>
      </c>
      <c r="B2" s="34" t="s">
        <v>42</v>
      </c>
      <c r="C2" s="26" t="s">
        <v>43</v>
      </c>
    </row>
    <row r="3" spans="1:3" ht="26.4" x14ac:dyDescent="0.3">
      <c r="A3" s="35">
        <v>1</v>
      </c>
      <c r="B3" s="72" t="s">
        <v>196</v>
      </c>
      <c r="C3" s="35"/>
    </row>
    <row r="4" spans="1:3" ht="26.4" x14ac:dyDescent="0.3">
      <c r="A4" s="36">
        <v>2</v>
      </c>
      <c r="B4" s="46" t="s">
        <v>216</v>
      </c>
      <c r="C4" s="30" t="s">
        <v>45</v>
      </c>
    </row>
    <row r="5" spans="1:3" x14ac:dyDescent="0.3">
      <c r="A5" s="36">
        <v>3</v>
      </c>
      <c r="B5" s="46" t="s">
        <v>197</v>
      </c>
      <c r="C5" s="30"/>
    </row>
    <row r="6" spans="1:3" ht="26.4" x14ac:dyDescent="0.3">
      <c r="A6" s="36">
        <v>4</v>
      </c>
      <c r="B6" s="46" t="s">
        <v>217</v>
      </c>
      <c r="C6" s="30" t="s">
        <v>45</v>
      </c>
    </row>
    <row r="7" spans="1:3" x14ac:dyDescent="0.3">
      <c r="A7" s="36">
        <v>5</v>
      </c>
      <c r="B7" s="46" t="s">
        <v>198</v>
      </c>
      <c r="C7" s="30"/>
    </row>
    <row r="8" spans="1:3" ht="26.4" x14ac:dyDescent="0.3">
      <c r="A8" s="36">
        <v>6</v>
      </c>
      <c r="B8" s="46" t="s">
        <v>218</v>
      </c>
      <c r="C8" s="30" t="s">
        <v>45</v>
      </c>
    </row>
    <row r="9" spans="1:3" x14ac:dyDescent="0.3">
      <c r="A9" s="36">
        <v>7</v>
      </c>
      <c r="B9" s="46" t="s">
        <v>199</v>
      </c>
      <c r="C9" s="30"/>
    </row>
    <row r="10" spans="1:3" ht="26.4" x14ac:dyDescent="0.3">
      <c r="A10" s="36">
        <v>8</v>
      </c>
      <c r="B10" s="46" t="s">
        <v>219</v>
      </c>
      <c r="C10" s="30" t="s">
        <v>45</v>
      </c>
    </row>
    <row r="11" spans="1:3" x14ac:dyDescent="0.3">
      <c r="A11" s="36">
        <v>9</v>
      </c>
      <c r="B11" s="30" t="s">
        <v>58</v>
      </c>
      <c r="C11" s="30"/>
    </row>
    <row r="12" spans="1:3" x14ac:dyDescent="0.3">
      <c r="A12" s="36">
        <v>10</v>
      </c>
      <c r="B12" s="30" t="s">
        <v>61</v>
      </c>
      <c r="C12" s="30"/>
    </row>
    <row r="13" spans="1:3" x14ac:dyDescent="0.3">
      <c r="A13" s="36">
        <v>11</v>
      </c>
      <c r="B13" s="30" t="s">
        <v>62</v>
      </c>
      <c r="C13" s="30"/>
    </row>
    <row r="14" spans="1:3" x14ac:dyDescent="0.3">
      <c r="A14" s="36">
        <v>12</v>
      </c>
      <c r="B14" s="29" t="s">
        <v>6</v>
      </c>
      <c r="C14" s="31"/>
    </row>
    <row r="15" spans="1:3" x14ac:dyDescent="0.3">
      <c r="A15" s="36">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56"/>
  <sheetViews>
    <sheetView workbookViewId="0">
      <selection activeCell="A2" sqref="A2:G2"/>
    </sheetView>
  </sheetViews>
  <sheetFormatPr baseColWidth="10" defaultRowHeight="13.8" x14ac:dyDescent="0.25"/>
  <cols>
    <col min="2" max="2" width="52.33203125" customWidth="1"/>
  </cols>
  <sheetData>
    <row r="1" spans="1:3" ht="16.2" thickBot="1" x14ac:dyDescent="0.35">
      <c r="A1" s="59" t="s">
        <v>112</v>
      </c>
      <c r="B1" s="44">
        <v>20</v>
      </c>
      <c r="C1" s="26">
        <v>20</v>
      </c>
    </row>
    <row r="2" spans="1:3" ht="16.2" thickTop="1" x14ac:dyDescent="0.3">
      <c r="A2" s="34" t="s">
        <v>113</v>
      </c>
      <c r="B2" s="34" t="s">
        <v>114</v>
      </c>
      <c r="C2" s="26"/>
    </row>
    <row r="3" spans="1:3" x14ac:dyDescent="0.25">
      <c r="A3">
        <v>1</v>
      </c>
      <c r="B3" t="s">
        <v>115</v>
      </c>
    </row>
    <row r="4" spans="1:3" x14ac:dyDescent="0.25">
      <c r="A4">
        <v>2</v>
      </c>
      <c r="B4" t="s">
        <v>116</v>
      </c>
    </row>
    <row r="5" spans="1:3" x14ac:dyDescent="0.25">
      <c r="A5">
        <v>3</v>
      </c>
      <c r="B5" t="s">
        <v>117</v>
      </c>
    </row>
    <row r="6" spans="1:3" x14ac:dyDescent="0.25">
      <c r="A6">
        <v>4</v>
      </c>
      <c r="B6" t="s">
        <v>118</v>
      </c>
    </row>
    <row r="7" spans="1:3" x14ac:dyDescent="0.25">
      <c r="A7">
        <v>5</v>
      </c>
      <c r="B7" t="s">
        <v>119</v>
      </c>
    </row>
    <row r="8" spans="1:3" x14ac:dyDescent="0.25">
      <c r="A8">
        <v>6</v>
      </c>
      <c r="B8" t="s">
        <v>120</v>
      </c>
    </row>
    <row r="9" spans="1:3" x14ac:dyDescent="0.25">
      <c r="A9">
        <v>7</v>
      </c>
      <c r="B9" t="s">
        <v>121</v>
      </c>
    </row>
    <row r="10" spans="1:3" x14ac:dyDescent="0.25">
      <c r="A10">
        <v>8</v>
      </c>
      <c r="B10" t="s">
        <v>122</v>
      </c>
    </row>
    <row r="11" spans="1:3" x14ac:dyDescent="0.25">
      <c r="A11">
        <v>9</v>
      </c>
      <c r="B11" t="s">
        <v>123</v>
      </c>
    </row>
    <row r="12" spans="1:3" x14ac:dyDescent="0.25">
      <c r="A12">
        <v>10</v>
      </c>
      <c r="B12" t="s">
        <v>124</v>
      </c>
    </row>
    <row r="13" spans="1:3" x14ac:dyDescent="0.25">
      <c r="A13">
        <v>11</v>
      </c>
      <c r="B13" t="s">
        <v>125</v>
      </c>
    </row>
    <row r="14" spans="1:3" x14ac:dyDescent="0.25">
      <c r="A14">
        <v>12</v>
      </c>
      <c r="B14" t="s">
        <v>126</v>
      </c>
    </row>
    <row r="15" spans="1:3" x14ac:dyDescent="0.25">
      <c r="A15">
        <v>13</v>
      </c>
      <c r="B15" t="s">
        <v>127</v>
      </c>
    </row>
    <row r="16" spans="1:3" x14ac:dyDescent="0.25">
      <c r="A16">
        <v>14</v>
      </c>
      <c r="B16" t="s">
        <v>128</v>
      </c>
    </row>
    <row r="17" spans="1:2" x14ac:dyDescent="0.25">
      <c r="A17">
        <v>15</v>
      </c>
      <c r="B17" t="s">
        <v>129</v>
      </c>
    </row>
    <row r="18" spans="1:2" x14ac:dyDescent="0.25">
      <c r="A18">
        <v>16</v>
      </c>
      <c r="B18" t="s">
        <v>130</v>
      </c>
    </row>
    <row r="19" spans="1:2" x14ac:dyDescent="0.25">
      <c r="A19">
        <v>17</v>
      </c>
      <c r="B19" t="s">
        <v>161</v>
      </c>
    </row>
    <row r="20" spans="1:2" x14ac:dyDescent="0.25">
      <c r="A20">
        <v>18</v>
      </c>
      <c r="B20" t="s">
        <v>160</v>
      </c>
    </row>
    <row r="21" spans="1:2" x14ac:dyDescent="0.25">
      <c r="A21">
        <v>19</v>
      </c>
      <c r="B21" t="s">
        <v>159</v>
      </c>
    </row>
    <row r="22" spans="1:2" x14ac:dyDescent="0.25">
      <c r="A22">
        <v>17</v>
      </c>
      <c r="B22" t="s">
        <v>131</v>
      </c>
    </row>
    <row r="31" spans="1:2" x14ac:dyDescent="0.25">
      <c r="B31" t="s">
        <v>132</v>
      </c>
    </row>
    <row r="32" spans="1:2" x14ac:dyDescent="0.25">
      <c r="B32" t="s">
        <v>133</v>
      </c>
    </row>
    <row r="43" spans="1:3" ht="16.2" thickBot="1" x14ac:dyDescent="0.35">
      <c r="A43" s="59"/>
      <c r="B43" s="44">
        <v>12</v>
      </c>
      <c r="C43" s="26">
        <f>MAX(A45:A56)-1</f>
        <v>11</v>
      </c>
    </row>
    <row r="44" spans="1:3" ht="16.2" thickTop="1" x14ac:dyDescent="0.3">
      <c r="A44" s="34" t="s">
        <v>41</v>
      </c>
      <c r="B44" s="34" t="s">
        <v>42</v>
      </c>
      <c r="C44" s="26" t="s">
        <v>43</v>
      </c>
    </row>
    <row r="45" spans="1:3" x14ac:dyDescent="0.25">
      <c r="A45" s="60">
        <v>1</v>
      </c>
      <c r="B45" s="33" t="s">
        <v>134</v>
      </c>
      <c r="C45" s="61"/>
    </row>
    <row r="46" spans="1:3" x14ac:dyDescent="0.25">
      <c r="A46" s="60">
        <v>2</v>
      </c>
      <c r="B46" s="33" t="s">
        <v>135</v>
      </c>
      <c r="C46" s="61" t="s">
        <v>45</v>
      </c>
    </row>
    <row r="47" spans="1:3" x14ac:dyDescent="0.25">
      <c r="A47" s="60">
        <v>3</v>
      </c>
      <c r="B47" s="33" t="s">
        <v>136</v>
      </c>
      <c r="C47" s="61"/>
    </row>
    <row r="48" spans="1:3" x14ac:dyDescent="0.25">
      <c r="A48" s="60">
        <v>4</v>
      </c>
      <c r="B48" s="33" t="s">
        <v>137</v>
      </c>
      <c r="C48" s="61"/>
    </row>
    <row r="49" spans="1:3" x14ac:dyDescent="0.25">
      <c r="A49" s="60">
        <v>5</v>
      </c>
      <c r="B49" s="33" t="s">
        <v>138</v>
      </c>
      <c r="C49" s="61"/>
    </row>
    <row r="50" spans="1:3" x14ac:dyDescent="0.25">
      <c r="A50" s="60">
        <v>6</v>
      </c>
      <c r="B50" s="33" t="s">
        <v>139</v>
      </c>
      <c r="C50" s="61"/>
    </row>
    <row r="51" spans="1:3" x14ac:dyDescent="0.25">
      <c r="A51" s="60">
        <v>7</v>
      </c>
      <c r="B51" s="33" t="s">
        <v>140</v>
      </c>
      <c r="C51" s="61"/>
    </row>
    <row r="52" spans="1:3" x14ac:dyDescent="0.25">
      <c r="A52" s="60">
        <v>8</v>
      </c>
      <c r="B52" s="33" t="s">
        <v>141</v>
      </c>
      <c r="C52" s="61"/>
    </row>
    <row r="53" spans="1:3" x14ac:dyDescent="0.25">
      <c r="A53" s="60">
        <v>9</v>
      </c>
      <c r="B53" s="33" t="s">
        <v>142</v>
      </c>
      <c r="C53" s="61"/>
    </row>
    <row r="54" spans="1:3" x14ac:dyDescent="0.25">
      <c r="A54" s="60">
        <v>10</v>
      </c>
      <c r="B54" s="33" t="s">
        <v>143</v>
      </c>
      <c r="C54" s="61"/>
    </row>
    <row r="55" spans="1:3" x14ac:dyDescent="0.25">
      <c r="A55" s="60">
        <v>11</v>
      </c>
      <c r="B55" s="33" t="s">
        <v>6</v>
      </c>
      <c r="C55" s="33"/>
    </row>
    <row r="56" spans="1:3" ht="15.6" x14ac:dyDescent="0.3">
      <c r="A56" s="60">
        <v>12</v>
      </c>
      <c r="B56" s="25"/>
      <c r="C56" s="26"/>
    </row>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37" t="s">
        <v>73</v>
      </c>
      <c r="B1" s="137"/>
      <c r="C1" s="137"/>
    </row>
    <row r="2" spans="1:5" ht="54" customHeight="1" x14ac:dyDescent="0.3">
      <c r="A2" s="136" t="s">
        <v>74</v>
      </c>
      <c r="B2" s="136"/>
      <c r="C2" s="136"/>
    </row>
    <row r="3" spans="1:5" ht="98.4" customHeight="1" x14ac:dyDescent="0.3">
      <c r="A3" s="131" t="s">
        <v>65</v>
      </c>
      <c r="B3" s="131"/>
      <c r="C3" s="131"/>
    </row>
    <row r="4" spans="1:5" ht="39.9" customHeight="1" x14ac:dyDescent="0.3">
      <c r="A4" s="140" t="s">
        <v>75</v>
      </c>
      <c r="B4" s="140"/>
      <c r="C4" s="140"/>
    </row>
    <row r="5" spans="1:5" ht="96.75" customHeight="1" x14ac:dyDescent="0.3">
      <c r="A5" s="138" t="s">
        <v>151</v>
      </c>
      <c r="B5" s="132"/>
      <c r="C5" s="132"/>
    </row>
    <row r="6" spans="1:5" ht="96.75" customHeight="1" x14ac:dyDescent="0.3">
      <c r="A6" s="138" t="s">
        <v>162</v>
      </c>
      <c r="B6" s="131"/>
      <c r="C6" s="131"/>
    </row>
    <row r="7" spans="1:5" ht="117.75" customHeight="1" x14ac:dyDescent="0.3">
      <c r="A7" s="136" t="s">
        <v>76</v>
      </c>
      <c r="B7" s="139"/>
      <c r="C7" s="139"/>
      <c r="E7" s="6"/>
    </row>
    <row r="8" spans="1:5" ht="66.75" customHeight="1" x14ac:dyDescent="0.3">
      <c r="A8" s="133" t="s">
        <v>23</v>
      </c>
      <c r="B8" s="134"/>
      <c r="C8" s="135"/>
      <c r="E8" s="6"/>
    </row>
    <row r="9" spans="1:5" ht="31.2" x14ac:dyDescent="0.3">
      <c r="A9" s="7" t="s">
        <v>51</v>
      </c>
      <c r="B9" s="7" t="s">
        <v>77</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47">
        <v>7.8</v>
      </c>
    </row>
    <row r="14" spans="1:5" ht="24" hidden="1" customHeight="1" x14ac:dyDescent="0.3">
      <c r="A14" s="131"/>
      <c r="B14" s="132"/>
      <c r="C14" s="132"/>
    </row>
    <row r="15" spans="1:5" ht="126" customHeight="1" x14ac:dyDescent="0.3">
      <c r="A15" s="136" t="s">
        <v>78</v>
      </c>
      <c r="B15" s="136"/>
      <c r="C15" s="136"/>
    </row>
    <row r="16" spans="1:5" ht="84.3" customHeight="1" x14ac:dyDescent="0.3">
      <c r="A16" s="136" t="s">
        <v>79</v>
      </c>
      <c r="B16" s="136"/>
      <c r="C16" s="136"/>
    </row>
    <row r="17" spans="1:3" ht="50.1" customHeight="1" x14ac:dyDescent="0.3">
      <c r="A17" s="131" t="s">
        <v>80</v>
      </c>
      <c r="B17" s="132"/>
      <c r="C17" s="132"/>
    </row>
    <row r="18" spans="1:3" ht="80.400000000000006" customHeight="1" x14ac:dyDescent="0.3">
      <c r="A18" s="131" t="s">
        <v>22</v>
      </c>
      <c r="B18" s="132"/>
      <c r="C18" s="132"/>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7"/>
  <sheetViews>
    <sheetView workbookViewId="0">
      <selection activeCell="A2" sqref="A2:G2"/>
    </sheetView>
  </sheetViews>
  <sheetFormatPr baseColWidth="10" defaultColWidth="11.44140625" defaultRowHeight="15.6" x14ac:dyDescent="0.3"/>
  <cols>
    <col min="1" max="1" width="13.109375" style="26" customWidth="1"/>
    <col min="2" max="2" width="55.109375" style="26" customWidth="1"/>
    <col min="3" max="16384" width="11.44140625" style="26"/>
  </cols>
  <sheetData>
    <row r="1" spans="1:3" ht="16.2" thickBot="1" x14ac:dyDescent="0.35">
      <c r="A1" s="26" t="s">
        <v>46</v>
      </c>
      <c r="B1" s="44">
        <v>6</v>
      </c>
      <c r="C1" s="26">
        <f>MAX($A$3:$A$7)-1</f>
        <v>4</v>
      </c>
    </row>
    <row r="2" spans="1:3" ht="16.2" thickTop="1" x14ac:dyDescent="0.3">
      <c r="A2" s="34" t="s">
        <v>41</v>
      </c>
      <c r="B2" s="34" t="s">
        <v>42</v>
      </c>
      <c r="C2" s="26" t="s">
        <v>43</v>
      </c>
    </row>
    <row r="3" spans="1:3" x14ac:dyDescent="0.3">
      <c r="A3" s="33">
        <v>1</v>
      </c>
      <c r="B3" s="33" t="s">
        <v>200</v>
      </c>
      <c r="C3" s="41"/>
    </row>
    <row r="4" spans="1:3" ht="27.6" x14ac:dyDescent="0.3">
      <c r="A4" s="33">
        <v>2</v>
      </c>
      <c r="B4" s="33" t="s">
        <v>215</v>
      </c>
      <c r="C4" s="25" t="s">
        <v>45</v>
      </c>
    </row>
    <row r="5" spans="1:3" x14ac:dyDescent="0.3">
      <c r="A5" s="33">
        <v>3</v>
      </c>
      <c r="B5" s="40" t="s">
        <v>68</v>
      </c>
      <c r="C5" s="42"/>
    </row>
    <row r="6" spans="1:3" x14ac:dyDescent="0.3">
      <c r="A6" s="33">
        <v>4</v>
      </c>
      <c r="B6" s="33" t="s">
        <v>6</v>
      </c>
    </row>
    <row r="7" spans="1:3" x14ac:dyDescent="0.3">
      <c r="A7" s="33">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20"/>
  <sheetViews>
    <sheetView workbookViewId="0">
      <selection activeCell="A2" sqref="A2:G2"/>
    </sheetView>
  </sheetViews>
  <sheetFormatPr baseColWidth="10" defaultColWidth="11.44140625" defaultRowHeight="15.6" x14ac:dyDescent="0.3"/>
  <cols>
    <col min="1" max="1" width="13.109375" style="26" customWidth="1"/>
    <col min="2" max="2" width="62.88671875" style="26" customWidth="1"/>
    <col min="3" max="16384" width="11.44140625" style="26"/>
  </cols>
  <sheetData>
    <row r="1" spans="1:3" ht="16.2" thickBot="1" x14ac:dyDescent="0.35">
      <c r="A1" s="26" t="s">
        <v>253</v>
      </c>
      <c r="B1" s="44">
        <v>13</v>
      </c>
      <c r="C1" s="26">
        <f>MAX($A$3:$A$15)-1</f>
        <v>12</v>
      </c>
    </row>
    <row r="2" spans="1:3" ht="16.2" thickTop="1" x14ac:dyDescent="0.3">
      <c r="A2" s="34" t="s">
        <v>41</v>
      </c>
      <c r="B2" s="34" t="s">
        <v>42</v>
      </c>
      <c r="C2" s="26" t="s">
        <v>43</v>
      </c>
    </row>
    <row r="3" spans="1:3" x14ac:dyDescent="0.3">
      <c r="A3" s="33">
        <v>1</v>
      </c>
      <c r="B3" s="29" t="s">
        <v>238</v>
      </c>
      <c r="C3" s="79"/>
    </row>
    <row r="4" spans="1:3" ht="31.2" x14ac:dyDescent="0.3">
      <c r="A4" s="33">
        <v>2</v>
      </c>
      <c r="B4" s="29" t="s">
        <v>239</v>
      </c>
      <c r="C4" s="79" t="s">
        <v>45</v>
      </c>
    </row>
    <row r="5" spans="1:3" x14ac:dyDescent="0.3">
      <c r="A5" s="33">
        <v>3</v>
      </c>
      <c r="B5" s="29" t="s">
        <v>240</v>
      </c>
      <c r="C5" s="79"/>
    </row>
    <row r="6" spans="1:3" ht="31.2" x14ac:dyDescent="0.3">
      <c r="A6" s="33">
        <v>4</v>
      </c>
      <c r="B6" s="29" t="s">
        <v>241</v>
      </c>
      <c r="C6" s="79" t="s">
        <v>45</v>
      </c>
    </row>
    <row r="7" spans="1:3" x14ac:dyDescent="0.3">
      <c r="A7" s="33">
        <v>5</v>
      </c>
      <c r="B7" s="82" t="s">
        <v>242</v>
      </c>
      <c r="C7" s="79"/>
    </row>
    <row r="8" spans="1:3" ht="31.2" x14ac:dyDescent="0.3">
      <c r="A8" s="33">
        <v>6</v>
      </c>
      <c r="B8" s="82" t="s">
        <v>243</v>
      </c>
      <c r="C8" s="79" t="s">
        <v>45</v>
      </c>
    </row>
    <row r="9" spans="1:3" x14ac:dyDescent="0.3">
      <c r="A9" s="33">
        <v>7</v>
      </c>
      <c r="B9" s="80" t="s">
        <v>235</v>
      </c>
      <c r="C9" s="79"/>
    </row>
    <row r="10" spans="1:3" x14ac:dyDescent="0.3">
      <c r="A10" s="33">
        <v>8</v>
      </c>
      <c r="B10" s="80" t="s">
        <v>236</v>
      </c>
      <c r="C10" s="79"/>
    </row>
    <row r="11" spans="1:3" x14ac:dyDescent="0.3">
      <c r="A11" s="33">
        <v>9</v>
      </c>
      <c r="B11" s="80" t="s">
        <v>237</v>
      </c>
      <c r="C11" s="25"/>
    </row>
    <row r="12" spans="1:3" x14ac:dyDescent="0.3">
      <c r="A12" s="33">
        <v>10</v>
      </c>
      <c r="B12" s="80" t="s">
        <v>246</v>
      </c>
      <c r="C12" s="25"/>
    </row>
    <row r="13" spans="1:3" x14ac:dyDescent="0.3">
      <c r="A13" s="33">
        <v>11</v>
      </c>
      <c r="B13" s="80" t="s">
        <v>273</v>
      </c>
      <c r="C13" s="25"/>
    </row>
    <row r="14" spans="1:3" x14ac:dyDescent="0.3">
      <c r="A14" s="33">
        <v>12</v>
      </c>
      <c r="B14" s="29" t="s">
        <v>6</v>
      </c>
    </row>
    <row r="15" spans="1:3" x14ac:dyDescent="0.3">
      <c r="A15" s="33">
        <v>13</v>
      </c>
    </row>
    <row r="19" spans="2:2" x14ac:dyDescent="0.3">
      <c r="B19" s="81"/>
    </row>
    <row r="20" spans="2:2" x14ac:dyDescent="0.3">
      <c r="B20" s="8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12</v>
      </c>
      <c r="B1" s="3"/>
      <c r="C1" s="3"/>
      <c r="D1" s="3"/>
    </row>
    <row r="2" spans="1:4" ht="72" customHeight="1" x14ac:dyDescent="0.3">
      <c r="A2" s="142" t="s">
        <v>27</v>
      </c>
      <c r="B2" s="141"/>
      <c r="C2" s="141"/>
    </row>
    <row r="3" spans="1:4" ht="59.4" customHeight="1" x14ac:dyDescent="0.3">
      <c r="A3" s="142" t="s">
        <v>28</v>
      </c>
      <c r="B3" s="141"/>
      <c r="C3" s="141"/>
    </row>
    <row r="4" spans="1:4" ht="108" customHeight="1" x14ac:dyDescent="0.3">
      <c r="A4" s="142" t="s">
        <v>29</v>
      </c>
      <c r="B4" s="141"/>
      <c r="C4" s="141"/>
    </row>
    <row r="5" spans="1:4" ht="154.5" customHeight="1" x14ac:dyDescent="0.3">
      <c r="A5" s="142" t="s">
        <v>30</v>
      </c>
      <c r="B5" s="142"/>
      <c r="C5" s="142"/>
    </row>
    <row r="6" spans="1:4" ht="141.9" customHeight="1" x14ac:dyDescent="0.3">
      <c r="A6" s="142" t="s">
        <v>31</v>
      </c>
      <c r="B6" s="142"/>
      <c r="C6" s="142"/>
    </row>
    <row r="7" spans="1:4" ht="195.15" customHeight="1" x14ac:dyDescent="0.3">
      <c r="A7" s="142" t="s">
        <v>32</v>
      </c>
      <c r="B7" s="141"/>
      <c r="C7" s="141"/>
    </row>
    <row r="8" spans="1:4" ht="79.650000000000006" customHeight="1" x14ac:dyDescent="0.3">
      <c r="A8" s="142" t="s">
        <v>81</v>
      </c>
      <c r="B8" s="141"/>
      <c r="C8" s="141"/>
    </row>
    <row r="9" spans="1:4" x14ac:dyDescent="0.3">
      <c r="A9" s="141"/>
      <c r="B9" s="141"/>
      <c r="C9" s="141"/>
    </row>
    <row r="10" spans="1:4" x14ac:dyDescent="0.3">
      <c r="A10" s="141"/>
      <c r="B10" s="141"/>
      <c r="C10" s="141"/>
    </row>
    <row r="11" spans="1:4" x14ac:dyDescent="0.3">
      <c r="A11" s="141"/>
      <c r="B11" s="141"/>
      <c r="C11" s="141"/>
    </row>
    <row r="12" spans="1:4" x14ac:dyDescent="0.3">
      <c r="A12" s="141"/>
      <c r="B12" s="141"/>
      <c r="C12" s="141"/>
    </row>
    <row r="13" spans="1:4" x14ac:dyDescent="0.3">
      <c r="A13" s="141"/>
      <c r="B13" s="141"/>
      <c r="C13" s="141"/>
    </row>
    <row r="14" spans="1:4" x14ac:dyDescent="0.3">
      <c r="A14" s="141"/>
      <c r="B14" s="141"/>
      <c r="C14" s="141"/>
    </row>
    <row r="15" spans="1:4" x14ac:dyDescent="0.3">
      <c r="A15" s="141"/>
      <c r="B15" s="141"/>
      <c r="C15" s="141"/>
    </row>
    <row r="16" spans="1:4" x14ac:dyDescent="0.3">
      <c r="A16" s="141"/>
      <c r="B16" s="141"/>
      <c r="C16" s="141"/>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
  <dimension ref="A1:C7"/>
  <sheetViews>
    <sheetView workbookViewId="0">
      <selection sqref="A1:C1"/>
    </sheetView>
  </sheetViews>
  <sheetFormatPr baseColWidth="10" defaultColWidth="11.44140625" defaultRowHeight="13.8" x14ac:dyDescent="0.25"/>
  <cols>
    <col min="1" max="3" width="27.6640625" style="48" customWidth="1"/>
    <col min="4" max="16384" width="11.44140625" style="48"/>
  </cols>
  <sheetData>
    <row r="1" spans="1:3" ht="15.6" x14ac:dyDescent="0.3">
      <c r="A1" s="125" t="s">
        <v>82</v>
      </c>
      <c r="B1" s="125"/>
      <c r="C1" s="125"/>
    </row>
    <row r="2" spans="1:3" ht="80.25" customHeight="1" x14ac:dyDescent="0.25">
      <c r="A2" s="127" t="s">
        <v>83</v>
      </c>
      <c r="B2" s="128"/>
      <c r="C2" s="128"/>
    </row>
    <row r="3" spans="1:3" ht="60" customHeight="1" x14ac:dyDescent="0.25">
      <c r="A3" s="127" t="s">
        <v>84</v>
      </c>
      <c r="B3" s="128"/>
      <c r="C3" s="128"/>
    </row>
    <row r="4" spans="1:3" ht="60.75" customHeight="1" x14ac:dyDescent="0.25">
      <c r="A4" s="127" t="s">
        <v>85</v>
      </c>
      <c r="B4" s="128"/>
      <c r="C4" s="128"/>
    </row>
    <row r="5" spans="1:3" ht="50.1" customHeight="1" x14ac:dyDescent="0.25">
      <c r="A5" s="127" t="s">
        <v>86</v>
      </c>
      <c r="B5" s="127"/>
      <c r="C5" s="127"/>
    </row>
    <row r="6" spans="1:3" ht="80.25" customHeight="1" x14ac:dyDescent="0.25">
      <c r="A6" s="127" t="s">
        <v>87</v>
      </c>
      <c r="B6" s="128"/>
      <c r="C6" s="128"/>
    </row>
    <row r="7" spans="1:3" ht="65.25" customHeight="1" x14ac:dyDescent="0.25">
      <c r="A7" s="127" t="s">
        <v>104</v>
      </c>
      <c r="B7" s="128"/>
      <c r="C7" s="128"/>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20" zoomScaleNormal="120" workbookViewId="0">
      <selection sqref="A1:H1"/>
    </sheetView>
  </sheetViews>
  <sheetFormatPr baseColWidth="10" defaultColWidth="11.44140625" defaultRowHeight="13.8" x14ac:dyDescent="0.25"/>
  <cols>
    <col min="1" max="8" width="10.6640625" style="118" customWidth="1"/>
    <col min="9" max="16384" width="11.44140625" style="118"/>
  </cols>
  <sheetData>
    <row r="1" spans="1:8" ht="20.100000000000001" customHeight="1" x14ac:dyDescent="0.3">
      <c r="A1" s="143" t="s">
        <v>393</v>
      </c>
      <c r="B1" s="143"/>
      <c r="C1" s="143"/>
      <c r="D1" s="143"/>
      <c r="E1" s="143"/>
      <c r="F1" s="143"/>
      <c r="G1" s="143"/>
      <c r="H1" s="143"/>
    </row>
    <row r="2" spans="1:8" ht="35.1" customHeight="1" x14ac:dyDescent="0.25">
      <c r="A2" s="144" t="s">
        <v>394</v>
      </c>
      <c r="B2" s="145"/>
      <c r="C2" s="145"/>
      <c r="D2" s="145"/>
      <c r="E2" s="145"/>
      <c r="F2" s="145"/>
      <c r="G2" s="145"/>
      <c r="H2" s="145"/>
    </row>
    <row r="3" spans="1:8" ht="35.1" customHeight="1" x14ac:dyDescent="0.25">
      <c r="A3" s="144" t="s">
        <v>395</v>
      </c>
      <c r="B3" s="145"/>
      <c r="C3" s="145"/>
      <c r="D3" s="145"/>
      <c r="E3" s="145"/>
      <c r="F3" s="145"/>
      <c r="G3" s="145"/>
      <c r="H3" s="145"/>
    </row>
    <row r="4" spans="1:8" ht="70.2" customHeight="1" x14ac:dyDescent="0.25">
      <c r="A4" s="144" t="s">
        <v>396</v>
      </c>
      <c r="B4" s="145"/>
      <c r="C4" s="145"/>
      <c r="D4" s="145"/>
      <c r="E4" s="145"/>
      <c r="F4" s="145"/>
      <c r="G4" s="145"/>
      <c r="H4" s="145"/>
    </row>
    <row r="5" spans="1:8" ht="53.1" customHeight="1" x14ac:dyDescent="0.25">
      <c r="A5" s="144" t="s">
        <v>397</v>
      </c>
      <c r="B5" s="145"/>
      <c r="C5" s="145"/>
      <c r="D5" s="145"/>
      <c r="E5" s="145"/>
      <c r="F5" s="145"/>
      <c r="G5" s="145"/>
      <c r="H5" s="145"/>
    </row>
    <row r="6" spans="1:8" ht="35.1" customHeight="1" x14ac:dyDescent="0.25">
      <c r="A6" s="144" t="s">
        <v>398</v>
      </c>
      <c r="B6" s="145"/>
      <c r="C6" s="145"/>
      <c r="D6" s="145"/>
      <c r="E6" s="145"/>
      <c r="F6" s="145"/>
      <c r="G6" s="145"/>
      <c r="H6" s="145"/>
    </row>
    <row r="7" spans="1:8" ht="88.2" customHeight="1" x14ac:dyDescent="0.25">
      <c r="A7" s="144" t="s">
        <v>399</v>
      </c>
      <c r="B7" s="145"/>
      <c r="C7" s="145"/>
      <c r="D7" s="145"/>
      <c r="E7" s="145"/>
      <c r="F7" s="145"/>
      <c r="G7" s="145"/>
      <c r="H7" s="145"/>
    </row>
    <row r="8" spans="1:8" ht="88.2" customHeight="1" x14ac:dyDescent="0.25">
      <c r="A8" s="144" t="s">
        <v>400</v>
      </c>
      <c r="B8" s="145"/>
      <c r="C8" s="145"/>
      <c r="D8" s="145"/>
      <c r="E8" s="145"/>
      <c r="F8" s="145"/>
      <c r="G8" s="145"/>
      <c r="H8" s="145"/>
    </row>
    <row r="9" spans="1:8" ht="70.2" customHeight="1" x14ac:dyDescent="0.25">
      <c r="A9" s="144" t="s">
        <v>401</v>
      </c>
      <c r="B9" s="145"/>
      <c r="C9" s="145"/>
      <c r="D9" s="145"/>
      <c r="E9" s="145"/>
      <c r="F9" s="145"/>
      <c r="G9" s="145"/>
      <c r="H9" s="145"/>
    </row>
    <row r="10" spans="1:8" ht="53.1" customHeight="1" x14ac:dyDescent="0.25">
      <c r="A10" s="144" t="s">
        <v>402</v>
      </c>
      <c r="B10" s="145"/>
      <c r="C10" s="145"/>
      <c r="D10" s="145"/>
      <c r="E10" s="145"/>
      <c r="F10" s="145"/>
      <c r="G10" s="145"/>
      <c r="H10" s="145"/>
    </row>
    <row r="11" spans="1:8" ht="70.2" customHeight="1" x14ac:dyDescent="0.25">
      <c r="A11" s="144" t="s">
        <v>403</v>
      </c>
      <c r="B11" s="145"/>
      <c r="C11" s="145"/>
      <c r="D11" s="145"/>
      <c r="E11" s="145"/>
      <c r="F11" s="145"/>
      <c r="G11" s="145"/>
      <c r="H11" s="145"/>
    </row>
    <row r="12" spans="1:8" ht="35.1" customHeight="1" x14ac:dyDescent="0.25">
      <c r="A12" s="144" t="s">
        <v>404</v>
      </c>
      <c r="B12" s="145"/>
      <c r="C12" s="145"/>
      <c r="D12" s="145"/>
      <c r="E12" s="145"/>
      <c r="F12" s="145"/>
      <c r="G12" s="145"/>
      <c r="H12" s="145"/>
    </row>
    <row r="13" spans="1:8" ht="97.05" customHeight="1" x14ac:dyDescent="0.25">
      <c r="A13" s="144" t="s">
        <v>405</v>
      </c>
      <c r="B13" s="145"/>
      <c r="C13" s="145"/>
      <c r="D13" s="145"/>
      <c r="E13" s="145"/>
      <c r="F13" s="145"/>
      <c r="G13" s="145"/>
      <c r="H13" s="145"/>
    </row>
    <row r="14" spans="1:8" ht="97.05" customHeight="1" x14ac:dyDescent="0.25">
      <c r="A14" s="144" t="s">
        <v>406</v>
      </c>
      <c r="B14" s="145"/>
      <c r="C14" s="145"/>
      <c r="D14" s="145"/>
      <c r="E14" s="145"/>
      <c r="F14" s="145"/>
      <c r="G14" s="145"/>
      <c r="H14" s="145"/>
    </row>
    <row r="15" spans="1:8" ht="20.100000000000001" customHeight="1" x14ac:dyDescent="0.25">
      <c r="A15" s="144" t="s">
        <v>407</v>
      </c>
      <c r="B15" s="145"/>
      <c r="C15" s="145"/>
      <c r="D15" s="145"/>
      <c r="E15" s="145"/>
      <c r="F15" s="145"/>
      <c r="G15" s="145"/>
      <c r="H15" s="145"/>
    </row>
    <row r="16" spans="1:8" x14ac:dyDescent="0.25">
      <c r="A16" s="144"/>
      <c r="B16" s="145"/>
      <c r="C16" s="145"/>
      <c r="D16" s="145"/>
      <c r="E16" s="145"/>
      <c r="F16" s="145"/>
      <c r="G16" s="145"/>
      <c r="H16" s="145"/>
    </row>
    <row r="17" spans="1:8" x14ac:dyDescent="0.25">
      <c r="A17" s="144"/>
      <c r="B17" s="145"/>
      <c r="C17" s="145"/>
      <c r="D17" s="145"/>
      <c r="E17" s="145"/>
      <c r="F17" s="145"/>
      <c r="G17" s="145"/>
      <c r="H17" s="145"/>
    </row>
    <row r="18" spans="1:8" x14ac:dyDescent="0.25">
      <c r="A18" s="144"/>
      <c r="B18" s="145"/>
      <c r="C18" s="145"/>
      <c r="D18" s="145"/>
      <c r="E18" s="145"/>
      <c r="F18" s="145"/>
      <c r="G18" s="145"/>
      <c r="H18" s="145"/>
    </row>
    <row r="19" spans="1:8" x14ac:dyDescent="0.25">
      <c r="A19" s="144"/>
      <c r="B19" s="145"/>
      <c r="C19" s="145"/>
      <c r="D19" s="145"/>
      <c r="E19" s="145"/>
      <c r="F19" s="145"/>
      <c r="G19" s="145"/>
      <c r="H19" s="145"/>
    </row>
    <row r="20" spans="1:8" x14ac:dyDescent="0.25">
      <c r="A20" s="144"/>
      <c r="B20" s="145"/>
      <c r="C20" s="145"/>
      <c r="D20" s="145"/>
      <c r="E20" s="145"/>
      <c r="F20" s="145"/>
      <c r="G20" s="145"/>
      <c r="H20" s="145"/>
    </row>
  </sheetData>
  <sheetProtection algorithmName="SHA-512" hashValue="7PfKgTUuyOgbXYZ1nycz9ASRjsNHZAe0FrVI9JYVxuUYUP6Nj4e97g3h/1FvmLQOO1W8zN+gV2W2D/avZ9Kglw==" saltValue="dOE1BdIscQXMjH9Mx2P25g==" spinCount="100000" sheet="1" objects="1" scenarios="1"/>
  <mergeCells count="20">
    <mergeCell ref="A11:H11"/>
    <mergeCell ref="A12:H12"/>
    <mergeCell ref="A19:H19"/>
    <mergeCell ref="A20:H20"/>
    <mergeCell ref="A13:H13"/>
    <mergeCell ref="A14:H14"/>
    <mergeCell ref="A15:H15"/>
    <mergeCell ref="A16:H16"/>
    <mergeCell ref="A17:H17"/>
    <mergeCell ref="A18:H18"/>
    <mergeCell ref="A6:H6"/>
    <mergeCell ref="A7:H7"/>
    <mergeCell ref="A8:H8"/>
    <mergeCell ref="A9:H9"/>
    <mergeCell ref="A10:H10"/>
    <mergeCell ref="A1:H1"/>
    <mergeCell ref="A2:H2"/>
    <mergeCell ref="A3:H3"/>
    <mergeCell ref="A4:H4"/>
    <mergeCell ref="A5:H5"/>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52" bestFit="1" customWidth="1"/>
    <col min="2" max="2" width="39" style="52" customWidth="1"/>
    <col min="3" max="16384" width="11.44140625" style="52"/>
  </cols>
  <sheetData>
    <row r="1" spans="1:7" ht="20.100000000000001" customHeight="1" x14ac:dyDescent="0.25">
      <c r="A1" s="51" t="s">
        <v>95</v>
      </c>
      <c r="C1" s="53" t="s">
        <v>96</v>
      </c>
    </row>
    <row r="2" spans="1:7" ht="20.100000000000001" customHeight="1" x14ac:dyDescent="0.25">
      <c r="A2" s="52" t="s">
        <v>97</v>
      </c>
      <c r="B2" s="54"/>
      <c r="C2" s="52" t="s">
        <v>97</v>
      </c>
    </row>
    <row r="3" spans="1:7" ht="20.100000000000001" customHeight="1" x14ac:dyDescent="0.25">
      <c r="A3" s="52" t="s">
        <v>98</v>
      </c>
      <c r="B3" s="87"/>
      <c r="C3" s="52" t="s">
        <v>99</v>
      </c>
    </row>
    <row r="4" spans="1:7" ht="20.100000000000001" customHeight="1" x14ac:dyDescent="0.25">
      <c r="A4" s="52" t="s">
        <v>100</v>
      </c>
      <c r="B4" s="54"/>
      <c r="C4" s="52" t="s">
        <v>101</v>
      </c>
    </row>
    <row r="5" spans="1:7" ht="20.100000000000001" customHeight="1" x14ac:dyDescent="0.25"/>
    <row r="6" spans="1:7" ht="45.15" customHeight="1" x14ac:dyDescent="0.25">
      <c r="A6" s="168" t="s">
        <v>437</v>
      </c>
      <c r="B6" s="169"/>
      <c r="C6" s="169"/>
      <c r="D6" s="169"/>
      <c r="E6" s="169"/>
      <c r="F6" s="169"/>
      <c r="G6" s="169"/>
    </row>
    <row r="7" spans="1:7" ht="15.15" customHeight="1" x14ac:dyDescent="0.25">
      <c r="A7" s="170"/>
      <c r="B7" s="170"/>
      <c r="C7" s="170"/>
      <c r="D7" s="170"/>
      <c r="E7" s="170"/>
      <c r="F7" s="170"/>
      <c r="G7" s="170"/>
    </row>
    <row r="8" spans="1:7" ht="45.15" customHeight="1" x14ac:dyDescent="0.25">
      <c r="A8" s="168" t="s">
        <v>438</v>
      </c>
      <c r="B8" s="169"/>
      <c r="C8" s="169"/>
      <c r="D8" s="169"/>
      <c r="E8" s="169"/>
      <c r="F8" s="169"/>
      <c r="G8" s="169"/>
    </row>
    <row r="9" spans="1:7" ht="20.100000000000001" customHeight="1" x14ac:dyDescent="0.25">
      <c r="A9" s="171"/>
      <c r="B9" s="171"/>
      <c r="C9" s="171"/>
      <c r="D9" s="171"/>
      <c r="E9" s="171"/>
      <c r="F9" s="171"/>
      <c r="G9" s="171"/>
    </row>
    <row r="10" spans="1:7" ht="45.15" customHeight="1" x14ac:dyDescent="0.25">
      <c r="A10" s="172" t="s">
        <v>439</v>
      </c>
      <c r="B10" s="172"/>
      <c r="C10" s="172"/>
      <c r="D10" s="172"/>
      <c r="E10" s="172"/>
      <c r="F10" s="172"/>
      <c r="G10" s="172"/>
    </row>
    <row r="11" spans="1:7" ht="45.15" customHeight="1" x14ac:dyDescent="0.25">
      <c r="A11" s="172" t="s">
        <v>440</v>
      </c>
      <c r="B11" s="173"/>
      <c r="C11" s="173"/>
      <c r="D11" s="173"/>
      <c r="E11" s="173"/>
      <c r="F11" s="173"/>
      <c r="G11" s="173"/>
    </row>
    <row r="12" spans="1:7" ht="45.15" customHeight="1" x14ac:dyDescent="0.25">
      <c r="A12" s="172" t="s">
        <v>250</v>
      </c>
      <c r="B12" s="172"/>
      <c r="C12" s="173" t="s">
        <v>251</v>
      </c>
      <c r="D12" s="173"/>
      <c r="E12" s="173"/>
      <c r="F12" s="173"/>
      <c r="G12" s="174"/>
    </row>
    <row r="13" spans="1:7" ht="45.15" customHeight="1" x14ac:dyDescent="0.25">
      <c r="A13" s="85"/>
      <c r="B13" s="85"/>
      <c r="C13" s="86"/>
      <c r="D13" s="86"/>
      <c r="E13" s="86"/>
      <c r="F13" s="86"/>
      <c r="G13" s="86"/>
    </row>
    <row r="15" spans="1:7" x14ac:dyDescent="0.25">
      <c r="A15" s="52" t="s">
        <v>102</v>
      </c>
      <c r="B15" s="87"/>
      <c r="C15" s="146" t="s">
        <v>163</v>
      </c>
      <c r="D15" s="146"/>
      <c r="E15" s="146"/>
    </row>
    <row r="16" spans="1:7" x14ac:dyDescent="0.25">
      <c r="A16" s="52" t="s">
        <v>103</v>
      </c>
      <c r="B16" s="55" t="str">
        <f>IF(ISBLANK(B15),"",IF(B3=B15,"Kontrolle erfolgreich - check ok","FEHLER - ERROR"))</f>
        <v/>
      </c>
      <c r="C16" s="52" t="s">
        <v>164</v>
      </c>
    </row>
    <row r="17" spans="2:2" x14ac:dyDescent="0.25">
      <c r="B17" s="55" t="str">
        <f>IF(ISBLANK(B15),"",IF(ISERROR(FIND("@",B15,1)),"keine gültige eMail-Adresse",IF((VALUE(FIND("@",B15,1))&gt;1),"","keine gültige eMail-Adresse!")))</f>
        <v/>
      </c>
    </row>
    <row r="18" spans="2:2" x14ac:dyDescent="0.25">
      <c r="B18" s="55" t="str">
        <f>IF(ISBLANK(B15),"",IF(ISERROR(FIND("@",B15,1)),"no valid eMail-adress",IF((VALUE(FIND("@",B15,1))&gt;1),"","no valid eMail-address!")))</f>
        <v/>
      </c>
    </row>
    <row r="19" spans="2:2" x14ac:dyDescent="0.25">
      <c r="B19" s="52" t="str">
        <f>IF(ISBLANK(B15),"",IF(ISERROR(FIND("; ",B15,1)),"",IF((VALUE(FIND("; ",B15,1))&gt;8),"","Achtung - die zweite eMail-Adresse wurde nicht korrekt eingegeben")))</f>
        <v/>
      </c>
    </row>
  </sheetData>
  <sheetProtection algorithmName="SHA-512" hashValue="LB3lpLrptIqc0KdfzRjqGub0E0QBNSjfagxlSgNXszUPc2cccW52lmu5UB53sG76IrCT0YKopwsKsuDwIP6uaQ==" saltValue="7e+mr0lo0NSqEsFCU1KEi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B1" sqref="B1"/>
    </sheetView>
  </sheetViews>
  <sheetFormatPr baseColWidth="10" defaultRowHeight="13.8" x14ac:dyDescent="0.25"/>
  <cols>
    <col min="1" max="1" width="39.44140625" bestFit="1" customWidth="1"/>
    <col min="2" max="2" width="33.109375" bestFit="1" customWidth="1"/>
  </cols>
  <sheetData>
    <row r="1" spans="1:7" x14ac:dyDescent="0.25">
      <c r="A1" t="s">
        <v>13</v>
      </c>
      <c r="B1" s="4" t="str">
        <f>IF(ISNUMBER(VALUE(Ergebnisse!G1)),IF(VALUE(Ergebnisse!G1)&gt;0,VALUE(Ergebnisse!G1),""),"")</f>
        <v/>
      </c>
      <c r="D1" t="s">
        <v>20</v>
      </c>
    </row>
    <row r="2" spans="1:7" x14ac:dyDescent="0.25">
      <c r="A2" t="s">
        <v>4</v>
      </c>
      <c r="B2" s="4" t="str">
        <f>IF(ISNUMBER(VALUE(Ergebnisse!G2)),IF(VALUE(Ergebnisse!G2)&gt;0,VALUE(Ergebnisse!G2),""),"")</f>
        <v/>
      </c>
    </row>
    <row r="3" spans="1:7" x14ac:dyDescent="0.25">
      <c r="A3" t="s">
        <v>14</v>
      </c>
      <c r="B3" s="4" t="s">
        <v>59</v>
      </c>
      <c r="D3" t="s">
        <v>19</v>
      </c>
    </row>
    <row r="4" spans="1:7" x14ac:dyDescent="0.25">
      <c r="A4" t="s">
        <v>15</v>
      </c>
      <c r="B4" s="4">
        <f>YEAR(Ergebnisse!E5)</f>
        <v>2022</v>
      </c>
      <c r="D4" s="10">
        <v>2</v>
      </c>
    </row>
    <row r="5" spans="1:7" x14ac:dyDescent="0.25">
      <c r="A5" t="s">
        <v>16</v>
      </c>
      <c r="B5" s="4" t="str">
        <f>D8</f>
        <v>N</v>
      </c>
      <c r="D5" t="str">
        <f>IF(D4=2,"N","J")</f>
        <v>N</v>
      </c>
      <c r="F5">
        <v>1</v>
      </c>
      <c r="G5" s="75" t="s">
        <v>165</v>
      </c>
    </row>
    <row r="6" spans="1:7" x14ac:dyDescent="0.25">
      <c r="A6" t="s">
        <v>66</v>
      </c>
      <c r="B6" s="4">
        <f>Ergebnisse!G3</f>
        <v>1</v>
      </c>
      <c r="F6">
        <v>2</v>
      </c>
      <c r="G6" s="75" t="s">
        <v>166</v>
      </c>
    </row>
    <row r="7" spans="1:7" x14ac:dyDescent="0.25">
      <c r="A7" t="s">
        <v>67</v>
      </c>
      <c r="B7" s="45">
        <f>Ergebnisse!E5</f>
        <v>44815</v>
      </c>
    </row>
    <row r="8" spans="1:7" x14ac:dyDescent="0.25">
      <c r="A8" t="s">
        <v>17</v>
      </c>
      <c r="B8" s="4">
        <v>11</v>
      </c>
      <c r="D8" t="str">
        <f>LEFT(D5,1)</f>
        <v>N</v>
      </c>
    </row>
    <row r="9" spans="1:7" x14ac:dyDescent="0.25">
      <c r="A9" t="s">
        <v>18</v>
      </c>
      <c r="B9" s="4">
        <v>2</v>
      </c>
    </row>
    <row r="10" spans="1:7" x14ac:dyDescent="0.25">
      <c r="A10" t="s">
        <v>441</v>
      </c>
      <c r="B10" s="175">
        <f>Kontakt!B2</f>
        <v>0</v>
      </c>
    </row>
    <row r="11" spans="1:7" x14ac:dyDescent="0.25">
      <c r="A11" t="s">
        <v>442</v>
      </c>
      <c r="B11" s="176">
        <f>IF(Kontakt!B3=Kontakt!B15,Kontakt!B3,0)</f>
        <v>0</v>
      </c>
    </row>
    <row r="12" spans="1:7" x14ac:dyDescent="0.25">
      <c r="A12" s="75" t="s">
        <v>443</v>
      </c>
      <c r="B12" s="176">
        <v>1</v>
      </c>
    </row>
    <row r="13" spans="1:7" x14ac:dyDescent="0.25">
      <c r="A13" t="s">
        <v>24</v>
      </c>
      <c r="B13" s="2" t="str">
        <f>Ergebnisse!A22</f>
        <v>Citrat 
(als wasserfreie Citronensäure)</v>
      </c>
      <c r="C13" s="2" t="str">
        <f>Ergebnisse!B22</f>
        <v>mg/kg</v>
      </c>
    </row>
    <row r="14" spans="1:7" x14ac:dyDescent="0.25">
      <c r="A14" t="s">
        <v>25</v>
      </c>
      <c r="B14" s="2" t="str">
        <f>Ergebnisse!A23</f>
        <v>Acetat
(berechnet als Natriumacetat)</v>
      </c>
      <c r="C14" s="2" t="str">
        <f>Ergebnisse!B23</f>
        <v>mg/kg</v>
      </c>
    </row>
    <row r="15" spans="1:7" x14ac:dyDescent="0.25">
      <c r="A15" t="s">
        <v>26</v>
      </c>
      <c r="B15" s="2" t="str">
        <f>Ergebnisse!A24</f>
        <v>Lactose, wasserfrei</v>
      </c>
      <c r="C15" s="2" t="str">
        <f>Ergebnisse!B24</f>
        <v>g/100 g</v>
      </c>
    </row>
    <row r="16" spans="1:7" x14ac:dyDescent="0.25">
      <c r="A16" t="s">
        <v>35</v>
      </c>
      <c r="B16" s="2" t="str">
        <f>Ergebnisse!A25</f>
        <v>Nitrit (berechnet als NaNO2)</v>
      </c>
      <c r="C16" s="2" t="str">
        <f>Ergebnisse!B25</f>
        <v>mg/kg</v>
      </c>
    </row>
    <row r="17" spans="1:3" x14ac:dyDescent="0.25">
      <c r="A17" t="s">
        <v>36</v>
      </c>
      <c r="B17" s="2" t="str">
        <f>Ergebnisse!A26</f>
        <v>Nitrat (berechnet als NaNO3)</v>
      </c>
      <c r="C17" s="2" t="str">
        <f>Ergebnisse!B26</f>
        <v>mg/kg</v>
      </c>
    </row>
    <row r="18" spans="1:3" x14ac:dyDescent="0.25">
      <c r="A18" t="s">
        <v>37</v>
      </c>
      <c r="B18" s="2" t="str">
        <f>Ergebnisse!A27</f>
        <v>Glutaminsäure</v>
      </c>
      <c r="C18" s="2" t="str">
        <f>Ergebnisse!B27</f>
        <v>mg/kg</v>
      </c>
    </row>
    <row r="19" spans="1:3" x14ac:dyDescent="0.25">
      <c r="A19" t="s">
        <v>38</v>
      </c>
      <c r="B19" s="2" t="str">
        <f>Ergebnisse!A28</f>
        <v>Ascorbinsäure</v>
      </c>
      <c r="C19" s="2" t="str">
        <f>Ergebnisse!B28</f>
        <v>mg/kg</v>
      </c>
    </row>
    <row r="20" spans="1:3" x14ac:dyDescent="0.25">
      <c r="A20" t="s">
        <v>39</v>
      </c>
      <c r="B20" s="2" t="str">
        <f>Ergebnisse!A29</f>
        <v>Iso-Ascorbinsäure</v>
      </c>
      <c r="C20" s="2" t="str">
        <f>Ergebnisse!B29</f>
        <v>mg/kg</v>
      </c>
    </row>
    <row r="21" spans="1:3" x14ac:dyDescent="0.25">
      <c r="A21" t="s">
        <v>60</v>
      </c>
      <c r="B21" s="2" t="str">
        <f>Ergebnisse!A30</f>
        <v>L-Lactat
(berechnet als Milchsäure)</v>
      </c>
      <c r="C21" s="2" t="str">
        <f>Ergebnisse!B30</f>
        <v>mg/kg</v>
      </c>
    </row>
    <row r="22" spans="1:3" x14ac:dyDescent="0.25">
      <c r="A22" t="s">
        <v>418</v>
      </c>
      <c r="B22" s="2" t="str">
        <f>Ergebnisse!A31</f>
        <v>D-Lactat
(berechnet als Milchsäure)</v>
      </c>
      <c r="C22" s="2" t="str">
        <f>Ergebnisse!B31</f>
        <v>mg/kg</v>
      </c>
    </row>
    <row r="23" spans="1:3" x14ac:dyDescent="0.25">
      <c r="A23" t="s">
        <v>419</v>
      </c>
      <c r="B23" s="2" t="str">
        <f>Ergebnisse!A32</f>
        <v>Calcium</v>
      </c>
      <c r="C23" s="2" t="str">
        <f>Ergebnisse!B32</f>
        <v>mg/kg</v>
      </c>
    </row>
  </sheetData>
  <sheetProtection algorithmName="SHA-512" hashValue="/JTE1w2wJk7HGWfyG4tRqTkc8VSmxQjeIbp+SNgCgTa2OVTDgBSgzlYKwB0MKz1Jenx603ukltNwJR4f9SvogA==" saltValue="u9p8Ld/vSFbVu4msH/Zfm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0"/>
  <sheetViews>
    <sheetView workbookViewId="0">
      <selection activeCell="G1" sqref="G1"/>
    </sheetView>
  </sheetViews>
  <sheetFormatPr baseColWidth="10" defaultColWidth="11.44140625" defaultRowHeight="13.8" x14ac:dyDescent="0.25"/>
  <cols>
    <col min="1" max="1" width="35.6640625" style="15" customWidth="1"/>
    <col min="2" max="2" width="11.44140625" style="15"/>
    <col min="3" max="3" width="13" style="15" customWidth="1"/>
    <col min="4" max="7" width="15.6640625" style="15" customWidth="1"/>
    <col min="8" max="8" width="9.6640625" style="15" customWidth="1"/>
    <col min="9" max="9" width="9.109375" style="15" bestFit="1" customWidth="1"/>
    <col min="10" max="10" width="11.6640625" style="15" customWidth="1"/>
    <col min="11" max="16384" width="11.44140625" style="15"/>
  </cols>
  <sheetData>
    <row r="1" spans="1:8" ht="21.9" customHeight="1" x14ac:dyDescent="0.4">
      <c r="A1" s="11" t="s">
        <v>0</v>
      </c>
      <c r="B1" s="12"/>
      <c r="E1" s="13" t="s">
        <v>3</v>
      </c>
      <c r="F1" s="14"/>
      <c r="G1" s="116" t="s">
        <v>444</v>
      </c>
    </row>
    <row r="2" spans="1:8" ht="21.9" customHeight="1" x14ac:dyDescent="0.4">
      <c r="A2" s="11" t="s">
        <v>383</v>
      </c>
      <c r="B2" s="12"/>
      <c r="E2" s="13" t="s">
        <v>4</v>
      </c>
      <c r="F2" s="14"/>
      <c r="G2" s="116" t="s">
        <v>444</v>
      </c>
    </row>
    <row r="3" spans="1:8" ht="15.15" customHeight="1" x14ac:dyDescent="0.4">
      <c r="A3" s="11"/>
      <c r="B3" s="12"/>
      <c r="E3" s="150" t="s">
        <v>106</v>
      </c>
      <c r="F3" s="150"/>
      <c r="G3" s="84">
        <v>1</v>
      </c>
      <c r="H3" s="15" t="s">
        <v>382</v>
      </c>
    </row>
    <row r="4" spans="1:8" ht="21.9" customHeight="1" x14ac:dyDescent="0.35">
      <c r="A4" s="13" t="s">
        <v>11</v>
      </c>
      <c r="B4" s="15" t="s">
        <v>5</v>
      </c>
      <c r="F4" s="65" t="str">
        <f>IF(OR(ISBLANK(G1),G1="?"),"",IF(ISNUMBER(VALUE(G1)),"","Bitte nur Ziffern eingeben (numbers only)"))</f>
        <v/>
      </c>
      <c r="G4" s="14"/>
      <c r="H4" s="16"/>
    </row>
    <row r="5" spans="1:8" ht="21.9" customHeight="1" x14ac:dyDescent="0.35">
      <c r="A5" s="16" t="s">
        <v>34</v>
      </c>
      <c r="E5" s="19">
        <v>44815</v>
      </c>
      <c r="F5" s="65" t="str">
        <f>IF(OR(ISBLANK(G2),G2="?"),"",IF(ISNUMBER(VALUE(G2)),"","Bitte nur Ziffern eingeben (numbers only)"))</f>
        <v/>
      </c>
      <c r="G5" s="14"/>
      <c r="H5" s="16"/>
    </row>
    <row r="6" spans="1:8" ht="12.3" customHeight="1" x14ac:dyDescent="0.25"/>
    <row r="7" spans="1:8" s="20" customFormat="1" ht="35.1" customHeight="1" x14ac:dyDescent="0.25">
      <c r="A7" s="151" t="s">
        <v>108</v>
      </c>
      <c r="B7" s="148"/>
      <c r="C7" s="148"/>
      <c r="D7" s="148"/>
      <c r="E7" s="148"/>
      <c r="F7" s="148"/>
      <c r="G7" s="148"/>
    </row>
    <row r="8" spans="1:8" s="20" customFormat="1" ht="35.1" customHeight="1" x14ac:dyDescent="0.25">
      <c r="A8" s="151" t="s">
        <v>109</v>
      </c>
      <c r="B8" s="148"/>
      <c r="C8" s="148"/>
      <c r="D8" s="148"/>
      <c r="E8" s="148"/>
      <c r="F8" s="148"/>
      <c r="G8" s="148"/>
    </row>
    <row r="9" spans="1:8" s="20" customFormat="1" ht="35.1" customHeight="1" x14ac:dyDescent="0.25">
      <c r="A9" s="151" t="s">
        <v>168</v>
      </c>
      <c r="B9" s="148"/>
      <c r="C9" s="148"/>
      <c r="D9" s="148"/>
      <c r="E9" s="148"/>
      <c r="F9" s="148"/>
      <c r="G9" s="148"/>
    </row>
    <row r="10" spans="1:8" s="20" customFormat="1" ht="35.1" customHeight="1" x14ac:dyDescent="0.25">
      <c r="A10" s="151" t="s">
        <v>167</v>
      </c>
      <c r="B10" s="148"/>
      <c r="C10" s="148"/>
      <c r="D10" s="148"/>
      <c r="E10" s="148"/>
      <c r="F10" s="148"/>
      <c r="G10" s="148"/>
    </row>
    <row r="11" spans="1:8" s="20" customFormat="1" ht="35.1" customHeight="1" x14ac:dyDescent="0.25">
      <c r="A11" s="151" t="s">
        <v>110</v>
      </c>
      <c r="B11" s="148"/>
      <c r="C11" s="148"/>
      <c r="D11" s="148"/>
      <c r="E11" s="148"/>
      <c r="F11" s="148"/>
      <c r="G11" s="148"/>
    </row>
    <row r="12" spans="1:8" s="20" customFormat="1" ht="35.1" customHeight="1" x14ac:dyDescent="0.25">
      <c r="A12" s="151" t="s">
        <v>111</v>
      </c>
      <c r="B12" s="151"/>
      <c r="C12" s="151"/>
      <c r="D12" s="151"/>
      <c r="E12" s="151"/>
      <c r="F12" s="151"/>
      <c r="G12" s="151"/>
    </row>
    <row r="13" spans="1:8" s="20" customFormat="1" ht="35.1" customHeight="1" x14ac:dyDescent="0.25">
      <c r="A13" s="152" t="s">
        <v>258</v>
      </c>
      <c r="B13" s="153"/>
      <c r="C13" s="153"/>
      <c r="D13" s="153"/>
      <c r="E13" s="153"/>
      <c r="F13" s="153"/>
      <c r="G13" s="153"/>
    </row>
    <row r="14" spans="1:8" s="20" customFormat="1" ht="25.05" customHeight="1" x14ac:dyDescent="0.25">
      <c r="A14" s="177"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77"/>
      <c r="C14" s="177"/>
      <c r="D14" s="177"/>
      <c r="E14" s="177"/>
      <c r="F14" s="177"/>
      <c r="G14" s="177"/>
    </row>
    <row r="15" spans="1:8" s="20" customFormat="1" ht="25.05" customHeight="1" x14ac:dyDescent="0.25">
      <c r="A15" s="177" t="str">
        <f>IF(OR(ISBLANK(G1),ISBLANK(G1)),"Nur wenn diese beiden Felder korrekt ausgefüllt sind, kann der Absender dieser Tabelle identifiziert werden.","")</f>
        <v/>
      </c>
      <c r="B15" s="177"/>
      <c r="C15" s="177"/>
      <c r="D15" s="177"/>
      <c r="E15" s="177"/>
      <c r="F15" s="177"/>
      <c r="G15" s="177"/>
    </row>
    <row r="16" spans="1:8" s="20" customFormat="1" ht="10.050000000000001" customHeight="1" x14ac:dyDescent="0.25">
      <c r="A16" s="149"/>
      <c r="B16" s="149"/>
      <c r="C16" s="149"/>
      <c r="D16" s="149"/>
      <c r="E16" s="149"/>
      <c r="F16" s="149"/>
      <c r="G16" s="149"/>
    </row>
    <row r="17" spans="1:11" ht="30.3" customHeight="1" x14ac:dyDescent="0.35">
      <c r="A17" s="78" t="s">
        <v>40</v>
      </c>
      <c r="B17" s="13"/>
      <c r="C17" s="16"/>
      <c r="D17" s="13"/>
      <c r="E17" s="13"/>
      <c r="F17" s="13"/>
      <c r="G17" s="76"/>
      <c r="H17" s="20"/>
    </row>
    <row r="18" spans="1:11" s="20" customFormat="1" ht="10.050000000000001" customHeight="1" x14ac:dyDescent="0.25">
      <c r="A18" s="148"/>
      <c r="B18" s="148"/>
      <c r="C18" s="148"/>
      <c r="D18" s="148"/>
      <c r="E18" s="148"/>
      <c r="F18" s="148"/>
      <c r="G18" s="148"/>
    </row>
    <row r="19" spans="1:11" s="20" customFormat="1" ht="30.3" customHeight="1" x14ac:dyDescent="0.25">
      <c r="A19" s="154" t="s">
        <v>107</v>
      </c>
      <c r="B19" s="154"/>
      <c r="C19" s="154"/>
      <c r="D19" s="154"/>
      <c r="E19" s="154"/>
      <c r="F19" s="154"/>
      <c r="G19" s="154"/>
    </row>
    <row r="20" spans="1:11" ht="35.1" customHeight="1" x14ac:dyDescent="0.3">
      <c r="A20" s="57" t="s">
        <v>1</v>
      </c>
      <c r="B20" s="58" t="s">
        <v>2</v>
      </c>
      <c r="C20" s="63" t="s">
        <v>144</v>
      </c>
      <c r="D20" s="63" t="s">
        <v>7</v>
      </c>
      <c r="E20" s="63" t="s">
        <v>8</v>
      </c>
      <c r="F20" s="63" t="s">
        <v>9</v>
      </c>
      <c r="G20" s="64"/>
      <c r="H20" s="18"/>
      <c r="I20" s="17"/>
    </row>
    <row r="21" spans="1:11" ht="30.3" hidden="1" customHeight="1" x14ac:dyDescent="0.3">
      <c r="A21" s="90" t="s">
        <v>259</v>
      </c>
      <c r="B21" s="58" t="s">
        <v>260</v>
      </c>
      <c r="C21" s="62">
        <v>3</v>
      </c>
      <c r="D21" s="77"/>
      <c r="E21" s="77"/>
      <c r="F21" s="62">
        <f>pHWert!$B$1</f>
        <v>7</v>
      </c>
      <c r="G21" s="62"/>
      <c r="H21" s="66">
        <f>pHWert!C1</f>
        <v>6</v>
      </c>
      <c r="I21" s="17"/>
    </row>
    <row r="22" spans="1:11" ht="35.1" customHeight="1" x14ac:dyDescent="0.3">
      <c r="A22" s="90" t="s">
        <v>270</v>
      </c>
      <c r="B22" s="68" t="s">
        <v>52</v>
      </c>
      <c r="C22" s="62">
        <v>3</v>
      </c>
      <c r="D22" s="117"/>
      <c r="E22" s="117"/>
      <c r="F22" s="62">
        <f>Citrat!$B$1</f>
        <v>11</v>
      </c>
      <c r="G22" s="62"/>
      <c r="H22" s="66">
        <f>Citrat!$C$1</f>
        <v>10</v>
      </c>
      <c r="I22" s="17"/>
    </row>
    <row r="23" spans="1:11" s="20" customFormat="1" ht="35.1" customHeight="1" x14ac:dyDescent="0.25">
      <c r="A23" s="90" t="s">
        <v>428</v>
      </c>
      <c r="B23" s="68" t="s">
        <v>52</v>
      </c>
      <c r="C23" s="62">
        <v>3</v>
      </c>
      <c r="D23" s="117"/>
      <c r="E23" s="117"/>
      <c r="F23" s="62">
        <f>Acetat!$B$1</f>
        <v>11</v>
      </c>
      <c r="G23" s="62"/>
      <c r="H23" s="66">
        <f>Acetat!$C$1</f>
        <v>10</v>
      </c>
      <c r="I23" s="56"/>
      <c r="J23" s="56"/>
    </row>
    <row r="24" spans="1:11" s="20" customFormat="1" ht="28.05" customHeight="1" x14ac:dyDescent="0.25">
      <c r="A24" s="90" t="s">
        <v>283</v>
      </c>
      <c r="B24" s="68" t="s">
        <v>33</v>
      </c>
      <c r="C24" s="62">
        <v>3</v>
      </c>
      <c r="D24" s="117"/>
      <c r="E24" s="117"/>
      <c r="F24" s="62">
        <f>Lactose!$B$1</f>
        <v>23</v>
      </c>
      <c r="G24" s="62"/>
      <c r="H24" s="66">
        <f>Lactose!$C$1</f>
        <v>22</v>
      </c>
      <c r="I24" s="56"/>
      <c r="J24" s="56"/>
    </row>
    <row r="25" spans="1:11" s="20" customFormat="1" ht="28.05" customHeight="1" x14ac:dyDescent="0.25">
      <c r="A25" s="67" t="s">
        <v>234</v>
      </c>
      <c r="B25" s="68" t="s">
        <v>52</v>
      </c>
      <c r="C25" s="62">
        <v>3</v>
      </c>
      <c r="D25" s="117"/>
      <c r="E25" s="117"/>
      <c r="F25" s="62">
        <f>Nitrit!$B$1</f>
        <v>19</v>
      </c>
      <c r="G25" s="62"/>
      <c r="H25" s="66">
        <f>Nitrit!$C$1</f>
        <v>18</v>
      </c>
      <c r="I25" s="56"/>
      <c r="J25" s="56"/>
      <c r="K25" s="147"/>
    </row>
    <row r="26" spans="1:11" s="20" customFormat="1" ht="28.05" customHeight="1" x14ac:dyDescent="0.25">
      <c r="A26" s="67" t="s">
        <v>233</v>
      </c>
      <c r="B26" s="68" t="s">
        <v>52</v>
      </c>
      <c r="C26" s="62">
        <v>3</v>
      </c>
      <c r="D26" s="117"/>
      <c r="E26" s="117"/>
      <c r="F26" s="62">
        <f>Nitrat!B1</f>
        <v>21</v>
      </c>
      <c r="G26" s="62"/>
      <c r="H26" s="66">
        <f>Nitrat!$C$1</f>
        <v>20</v>
      </c>
      <c r="I26" s="56"/>
      <c r="J26" s="56"/>
      <c r="K26" s="147"/>
    </row>
    <row r="27" spans="1:11" s="20" customFormat="1" ht="28.05" customHeight="1" x14ac:dyDescent="0.25">
      <c r="A27" s="90" t="s">
        <v>47</v>
      </c>
      <c r="B27" s="68" t="s">
        <v>52</v>
      </c>
      <c r="C27" s="62">
        <v>3</v>
      </c>
      <c r="D27" s="117"/>
      <c r="E27" s="117"/>
      <c r="F27" s="62">
        <f>Glutaminsre!B1</f>
        <v>17</v>
      </c>
      <c r="G27" s="62"/>
      <c r="H27" s="66">
        <f>Glutaminsre!$C$1</f>
        <v>16</v>
      </c>
      <c r="I27" s="56"/>
      <c r="J27" s="56"/>
      <c r="K27" s="147"/>
    </row>
    <row r="28" spans="1:11" s="20" customFormat="1" ht="28.05" customHeight="1" x14ac:dyDescent="0.25">
      <c r="A28" s="90" t="s">
        <v>183</v>
      </c>
      <c r="B28" s="68" t="s">
        <v>52</v>
      </c>
      <c r="C28" s="62">
        <v>3</v>
      </c>
      <c r="D28" s="117"/>
      <c r="E28" s="117"/>
      <c r="F28" s="62">
        <f>Ascorbinsäure!B1</f>
        <v>25</v>
      </c>
      <c r="G28" s="62"/>
      <c r="H28" s="66">
        <f>Ascorbinsäure!C1</f>
        <v>24</v>
      </c>
      <c r="I28" s="56"/>
      <c r="J28" s="56"/>
      <c r="K28" s="147"/>
    </row>
    <row r="29" spans="1:11" s="20" customFormat="1" ht="28.05" customHeight="1" x14ac:dyDescent="0.25">
      <c r="A29" s="90" t="s">
        <v>284</v>
      </c>
      <c r="B29" s="68" t="s">
        <v>52</v>
      </c>
      <c r="C29" s="62">
        <v>3</v>
      </c>
      <c r="D29" s="117"/>
      <c r="E29" s="117"/>
      <c r="F29" s="62">
        <f>Isoascorbinsäure!B1</f>
        <v>12</v>
      </c>
      <c r="G29" s="62"/>
      <c r="H29" s="66">
        <f>Isoascorbinsäure!C1</f>
        <v>11</v>
      </c>
      <c r="I29" s="56"/>
      <c r="J29" s="56"/>
      <c r="K29" s="147"/>
    </row>
    <row r="30" spans="1:11" s="20" customFormat="1" ht="35.1" customHeight="1" x14ac:dyDescent="0.25">
      <c r="A30" s="90" t="s">
        <v>409</v>
      </c>
      <c r="B30" s="68" t="s">
        <v>52</v>
      </c>
      <c r="C30" s="62">
        <v>3</v>
      </c>
      <c r="D30" s="117"/>
      <c r="E30" s="117"/>
      <c r="F30" s="62">
        <f>Lactat!C2</f>
        <v>10</v>
      </c>
      <c r="G30" s="62"/>
      <c r="H30" s="66">
        <f>Lactat!B1</f>
        <v>9</v>
      </c>
      <c r="I30" s="56"/>
      <c r="J30" s="56"/>
      <c r="K30" s="147"/>
    </row>
    <row r="31" spans="1:11" s="20" customFormat="1" ht="35.1" customHeight="1" x14ac:dyDescent="0.25">
      <c r="A31" s="90" t="s">
        <v>410</v>
      </c>
      <c r="B31" s="68" t="s">
        <v>52</v>
      </c>
      <c r="C31" s="62">
        <v>3</v>
      </c>
      <c r="D31" s="117"/>
      <c r="E31" s="117"/>
      <c r="F31" s="62">
        <f>Lactat!D2</f>
        <v>10</v>
      </c>
      <c r="G31" s="62"/>
      <c r="H31" s="66">
        <f>Lactat!B1</f>
        <v>9</v>
      </c>
      <c r="I31" s="56"/>
      <c r="J31" s="56"/>
      <c r="K31" s="147"/>
    </row>
    <row r="32" spans="1:11" s="20" customFormat="1" ht="28.05" customHeight="1" x14ac:dyDescent="0.25">
      <c r="A32" s="67" t="s">
        <v>285</v>
      </c>
      <c r="B32" s="68" t="s">
        <v>52</v>
      </c>
      <c r="C32" s="69">
        <v>3</v>
      </c>
      <c r="D32" s="117"/>
      <c r="E32" s="117"/>
      <c r="F32" s="62">
        <f>Ca!B66</f>
        <v>31</v>
      </c>
      <c r="G32" s="62"/>
      <c r="H32" s="66">
        <f>Ca!C66</f>
        <v>30</v>
      </c>
      <c r="K32" s="147"/>
    </row>
    <row r="33" spans="1:9" s="20" customFormat="1" ht="15.15" customHeight="1" x14ac:dyDescent="0.25">
      <c r="A33" s="67"/>
      <c r="B33" s="101"/>
      <c r="C33" s="113">
        <f>Ca!$B$2</f>
        <v>8</v>
      </c>
      <c r="D33" s="113">
        <f>Ca!B13</f>
        <v>11</v>
      </c>
      <c r="E33" s="113">
        <f>Ca!B27</f>
        <v>6</v>
      </c>
      <c r="F33" s="113">
        <f>Ca!C27</f>
        <v>6</v>
      </c>
      <c r="G33" s="113">
        <f>Ca!B36</f>
        <v>4</v>
      </c>
      <c r="H33" s="113">
        <f>Ca!B43</f>
        <v>20</v>
      </c>
    </row>
    <row r="34" spans="1:9" s="20" customFormat="1" ht="30.3" customHeight="1" x14ac:dyDescent="0.25">
      <c r="A34" s="78" t="s">
        <v>10</v>
      </c>
    </row>
    <row r="35" spans="1:9" ht="24" hidden="1" customHeight="1" x14ac:dyDescent="0.25">
      <c r="A35" s="21"/>
      <c r="B35" s="156"/>
      <c r="C35" s="156"/>
      <c r="D35" s="156"/>
      <c r="E35" s="156"/>
      <c r="F35" s="156"/>
      <c r="G35" s="156"/>
      <c r="H35" s="156"/>
    </row>
    <row r="36" spans="1:9" ht="25.65" customHeight="1" x14ac:dyDescent="0.25">
      <c r="A36" s="23" t="s">
        <v>268</v>
      </c>
      <c r="B36" s="157"/>
      <c r="C36" s="157"/>
      <c r="D36" s="157"/>
      <c r="E36" s="157"/>
      <c r="F36" s="157"/>
      <c r="G36" s="157"/>
      <c r="H36" s="157"/>
      <c r="I36" s="22" t="b">
        <f>ISBLANK(VLOOKUP(F22,Citrat!A3:C13,3))</f>
        <v>1</v>
      </c>
    </row>
    <row r="37" spans="1:9" ht="24" customHeight="1" x14ac:dyDescent="0.25">
      <c r="A37" s="21" t="str">
        <f>IF(F22=H22,"bitte eingeben:",IF(I36,"","Art der Modifikation/Ausgabedatum:"))</f>
        <v/>
      </c>
      <c r="B37" s="155"/>
      <c r="C37" s="155"/>
      <c r="D37" s="155"/>
      <c r="E37" s="155"/>
      <c r="F37" s="155"/>
      <c r="G37" s="155"/>
      <c r="H37" s="155"/>
    </row>
    <row r="38" spans="1:9" ht="18" customHeight="1" x14ac:dyDescent="0.25">
      <c r="A38" s="23" t="s">
        <v>252</v>
      </c>
      <c r="B38" s="157"/>
      <c r="C38" s="157"/>
      <c r="D38" s="157"/>
      <c r="E38" s="157"/>
      <c r="F38" s="157"/>
      <c r="G38" s="157"/>
      <c r="H38" s="157"/>
      <c r="I38" s="22" t="b">
        <f>ISBLANK(VLOOKUP(F23,Acetat!A3:C12,3))</f>
        <v>1</v>
      </c>
    </row>
    <row r="39" spans="1:9" ht="24" customHeight="1" x14ac:dyDescent="0.25">
      <c r="A39" s="21" t="str">
        <f>IF(F23=H23,"bitte eingeben:",IF(I38,"","Art der Modifikation/Ausgabedatum:"))</f>
        <v/>
      </c>
      <c r="B39" s="155"/>
      <c r="C39" s="155"/>
      <c r="D39" s="155"/>
      <c r="E39" s="155"/>
      <c r="F39" s="155"/>
      <c r="G39" s="155"/>
      <c r="H39" s="155"/>
      <c r="I39" s="22"/>
    </row>
    <row r="40" spans="1:9" ht="18" customHeight="1" x14ac:dyDescent="0.25">
      <c r="A40" s="23" t="s">
        <v>283</v>
      </c>
      <c r="B40" s="157"/>
      <c r="C40" s="157"/>
      <c r="D40" s="157"/>
      <c r="E40" s="157"/>
      <c r="F40" s="157"/>
      <c r="G40" s="157"/>
      <c r="H40" s="157"/>
      <c r="I40" s="22" t="b">
        <f>ISBLANK(VLOOKUP(F24,Lactose!A3:C24,3))</f>
        <v>1</v>
      </c>
    </row>
    <row r="41" spans="1:9" ht="24" customHeight="1" x14ac:dyDescent="0.25">
      <c r="A41" s="21" t="str">
        <f>IF(F24=H24,"bitte eingeben:",IF(I40,"","Art der Modifikation/Ausgabedatum:"))</f>
        <v/>
      </c>
      <c r="B41" s="158"/>
      <c r="C41" s="158"/>
      <c r="D41" s="158"/>
      <c r="E41" s="158"/>
      <c r="F41" s="158"/>
      <c r="G41" s="158"/>
      <c r="H41" s="158"/>
      <c r="I41" s="22"/>
    </row>
    <row r="42" spans="1:9" ht="18" customHeight="1" x14ac:dyDescent="0.25">
      <c r="A42" s="23" t="s">
        <v>245</v>
      </c>
      <c r="B42" s="157"/>
      <c r="C42" s="157"/>
      <c r="D42" s="157"/>
      <c r="E42" s="157"/>
      <c r="F42" s="157"/>
      <c r="G42" s="157"/>
      <c r="H42" s="157"/>
      <c r="I42" s="22" t="b">
        <f>ISBLANK(VLOOKUP(F25,Nitrit!A3:C20,3))</f>
        <v>1</v>
      </c>
    </row>
    <row r="43" spans="1:9" ht="24" customHeight="1" x14ac:dyDescent="0.25">
      <c r="A43" s="21" t="str">
        <f>IF(F25=H25,"bitte eingeben:",IF(I42,"","Art der Modifikation/Ausgabedatum:"))</f>
        <v/>
      </c>
      <c r="B43" s="158"/>
      <c r="C43" s="158"/>
      <c r="D43" s="158"/>
      <c r="E43" s="158"/>
      <c r="F43" s="158"/>
      <c r="G43" s="158"/>
      <c r="H43" s="158"/>
      <c r="I43" s="22"/>
    </row>
    <row r="44" spans="1:9" ht="18" customHeight="1" x14ac:dyDescent="0.25">
      <c r="A44" s="23" t="s">
        <v>244</v>
      </c>
      <c r="B44" s="157"/>
      <c r="C44" s="157"/>
      <c r="D44" s="157"/>
      <c r="E44" s="157"/>
      <c r="F44" s="157"/>
      <c r="G44" s="157"/>
      <c r="H44" s="157"/>
      <c r="I44" s="22" t="b">
        <f>ISBLANK(VLOOKUP(F26,Nitrat!A3:C27,3))</f>
        <v>1</v>
      </c>
    </row>
    <row r="45" spans="1:9" ht="24" customHeight="1" x14ac:dyDescent="0.25">
      <c r="A45" s="21" t="str">
        <f>IF(F26=H26,"bitte eingeben:",IF(I44,"","Art der Modifikation/Ausgabedatum:"))</f>
        <v/>
      </c>
      <c r="B45" s="158"/>
      <c r="C45" s="158"/>
      <c r="D45" s="158"/>
      <c r="E45" s="158"/>
      <c r="F45" s="158"/>
      <c r="G45" s="158"/>
      <c r="H45" s="158"/>
      <c r="I45" s="22"/>
    </row>
    <row r="46" spans="1:9" ht="18" customHeight="1" x14ac:dyDescent="0.25">
      <c r="A46" s="23" t="s">
        <v>47</v>
      </c>
      <c r="B46" s="163"/>
      <c r="C46" s="163"/>
      <c r="D46" s="163"/>
      <c r="E46" s="163"/>
      <c r="F46" s="163"/>
      <c r="G46" s="163"/>
      <c r="H46" s="163"/>
      <c r="I46" s="22" t="b">
        <f>ISBLANK(VLOOKUP(F27,Glutaminsre!A3:C19,3))</f>
        <v>1</v>
      </c>
    </row>
    <row r="47" spans="1:9" ht="24" customHeight="1" x14ac:dyDescent="0.25">
      <c r="A47" s="21" t="str">
        <f>IF(F27=H27,"bitte eingeben:",IF(I46,"","Art der Modifikation/Ausgabedatum:"))</f>
        <v/>
      </c>
      <c r="B47" s="161"/>
      <c r="C47" s="161"/>
      <c r="D47" s="161"/>
      <c r="E47" s="161"/>
      <c r="F47" s="161"/>
      <c r="G47" s="161"/>
      <c r="H47" s="161"/>
      <c r="I47" s="22"/>
    </row>
    <row r="48" spans="1:9" ht="18" customHeight="1" x14ac:dyDescent="0.25">
      <c r="A48" s="23" t="s">
        <v>183</v>
      </c>
      <c r="B48" s="162"/>
      <c r="C48" s="162"/>
      <c r="D48" s="162"/>
      <c r="E48" s="162"/>
      <c r="F48" s="162"/>
      <c r="G48" s="162"/>
      <c r="H48" s="162"/>
      <c r="I48" s="22" t="b">
        <f>ISBLANK(VLOOKUP(F28,Ascorbinsäure!A3:C27,3))</f>
        <v>1</v>
      </c>
    </row>
    <row r="49" spans="1:11" ht="24" customHeight="1" x14ac:dyDescent="0.25">
      <c r="A49" s="21" t="str">
        <f>IF(F28=H28,"bitte eingeben:",IF(I48,"","Art der Modifikation/Ausgabedatum:"))</f>
        <v/>
      </c>
      <c r="B49" s="160"/>
      <c r="C49" s="160"/>
      <c r="D49" s="160"/>
      <c r="E49" s="160"/>
      <c r="F49" s="160"/>
      <c r="G49" s="160"/>
      <c r="H49" s="160"/>
      <c r="I49" s="22"/>
    </row>
    <row r="50" spans="1:11" ht="18" customHeight="1" x14ac:dyDescent="0.25">
      <c r="A50" s="23" t="s">
        <v>284</v>
      </c>
      <c r="B50" s="159"/>
      <c r="C50" s="159"/>
      <c r="D50" s="159"/>
      <c r="E50" s="159"/>
      <c r="F50" s="159"/>
      <c r="G50" s="159"/>
      <c r="H50" s="159"/>
      <c r="I50" s="22" t="b">
        <f>ISBLANK(VLOOKUP(F29,Isoascorbinsäure!A3:C14,3))</f>
        <v>1</v>
      </c>
    </row>
    <row r="51" spans="1:11" ht="24" customHeight="1" x14ac:dyDescent="0.25">
      <c r="A51" s="21" t="str">
        <f>IF(F29=H29,"bitte eingeben:",IF(I50,"","Art der Modifikation/Ausgabedatum:"))</f>
        <v/>
      </c>
      <c r="B51" s="160"/>
      <c r="C51" s="160"/>
      <c r="D51" s="160"/>
      <c r="E51" s="160"/>
      <c r="F51" s="160"/>
      <c r="G51" s="160"/>
      <c r="H51" s="160"/>
      <c r="I51" s="22"/>
    </row>
    <row r="52" spans="1:11" ht="18" customHeight="1" x14ac:dyDescent="0.25">
      <c r="A52" s="23" t="s">
        <v>412</v>
      </c>
      <c r="B52" s="159"/>
      <c r="C52" s="159"/>
      <c r="D52" s="159"/>
      <c r="E52" s="159"/>
      <c r="F52" s="159"/>
      <c r="G52" s="159"/>
      <c r="H52" s="159"/>
      <c r="I52" s="22" t="b">
        <f>ISBLANK(VLOOKUP(F30,Lactat!A3:C12,3))</f>
        <v>1</v>
      </c>
    </row>
    <row r="53" spans="1:11" ht="24" customHeight="1" x14ac:dyDescent="0.25">
      <c r="A53" s="21" t="str">
        <f>IF(F30=H30,"bitte eingeben:",IF(I52,"","Art der Modifikation/Ausgabedatum:"))</f>
        <v/>
      </c>
      <c r="B53" s="160"/>
      <c r="C53" s="160"/>
      <c r="D53" s="160"/>
      <c r="E53" s="160"/>
      <c r="F53" s="160"/>
      <c r="G53" s="160"/>
      <c r="H53" s="160"/>
      <c r="I53" s="22"/>
    </row>
    <row r="54" spans="1:11" ht="18" customHeight="1" x14ac:dyDescent="0.25">
      <c r="A54" s="23" t="s">
        <v>413</v>
      </c>
      <c r="B54" s="159"/>
      <c r="C54" s="159"/>
      <c r="D54" s="159"/>
      <c r="E54" s="159"/>
      <c r="F54" s="159"/>
      <c r="G54" s="159"/>
      <c r="H54" s="159"/>
      <c r="I54" s="22" t="b">
        <f>ISBLANK(VLOOKUP(F31,Lactat!A3:C12,3))</f>
        <v>1</v>
      </c>
    </row>
    <row r="55" spans="1:11" ht="24" customHeight="1" x14ac:dyDescent="0.25">
      <c r="A55" s="21" t="str">
        <f>IF(F31=H31,"bitte eingeben:",IF(I54,"","Art der Modifikation/Ausgabedatum:"))</f>
        <v/>
      </c>
      <c r="B55" s="160"/>
      <c r="C55" s="160"/>
      <c r="D55" s="160"/>
      <c r="E55" s="160"/>
      <c r="F55" s="160"/>
      <c r="G55" s="160"/>
      <c r="H55" s="160"/>
    </row>
    <row r="56" spans="1:11" ht="18" hidden="1" customHeight="1" x14ac:dyDescent="0.25">
      <c r="A56" s="23"/>
      <c r="B56" s="166"/>
      <c r="C56" s="166"/>
      <c r="D56" s="166"/>
      <c r="E56" s="166"/>
      <c r="F56" s="166"/>
      <c r="G56" s="166"/>
      <c r="H56" s="166"/>
      <c r="I56" s="22"/>
    </row>
    <row r="57" spans="1:11" ht="24" hidden="1" customHeight="1" x14ac:dyDescent="0.25">
      <c r="A57" s="21"/>
      <c r="B57" s="166"/>
      <c r="C57" s="166"/>
      <c r="D57" s="166"/>
      <c r="E57" s="166"/>
      <c r="F57" s="166"/>
      <c r="G57" s="166"/>
      <c r="H57" s="166"/>
    </row>
    <row r="58" spans="1:11" ht="18" customHeight="1" x14ac:dyDescent="0.25">
      <c r="A58" s="110" t="s">
        <v>285</v>
      </c>
      <c r="B58" s="108"/>
      <c r="C58" s="108"/>
      <c r="D58" s="108"/>
      <c r="E58" s="108"/>
      <c r="F58" s="108"/>
      <c r="G58" s="108"/>
      <c r="H58" s="108"/>
      <c r="I58" s="22"/>
      <c r="J58" s="20"/>
      <c r="K58" s="20"/>
    </row>
    <row r="59" spans="1:11" ht="18" customHeight="1" x14ac:dyDescent="0.25">
      <c r="A59" s="109" t="s">
        <v>286</v>
      </c>
      <c r="B59" s="108"/>
      <c r="C59" s="108"/>
      <c r="D59" s="108"/>
      <c r="E59" s="108"/>
      <c r="F59" s="108"/>
      <c r="G59" s="108"/>
      <c r="H59" s="108"/>
      <c r="I59" s="20"/>
      <c r="J59" s="20"/>
      <c r="K59" s="20"/>
    </row>
    <row r="60" spans="1:11" ht="18" customHeight="1" x14ac:dyDescent="0.25">
      <c r="A60" s="109" t="s">
        <v>359</v>
      </c>
      <c r="B60" s="108"/>
      <c r="C60" s="108"/>
      <c r="D60" s="108"/>
      <c r="E60" s="108"/>
      <c r="F60" s="108"/>
      <c r="G60" s="108"/>
      <c r="H60" s="108"/>
      <c r="I60" s="20"/>
      <c r="J60" s="20"/>
      <c r="K60" s="20"/>
    </row>
    <row r="61" spans="1:11" ht="24" customHeight="1" x14ac:dyDescent="0.25">
      <c r="A61" s="106" t="str">
        <f>IF(Ergebnisse!D33=MAX(Ca!$A$14:$A$24)-1,"bitte eingeben:","")</f>
        <v/>
      </c>
      <c r="B61" s="165"/>
      <c r="C61" s="165"/>
      <c r="D61" s="165"/>
      <c r="E61" s="165"/>
      <c r="F61" s="165"/>
      <c r="G61" s="165"/>
      <c r="H61" s="165"/>
      <c r="I61" s="20"/>
      <c r="J61" s="20"/>
      <c r="K61" s="20"/>
    </row>
    <row r="62" spans="1:11" ht="18" customHeight="1" x14ac:dyDescent="0.25">
      <c r="A62" s="109" t="s">
        <v>358</v>
      </c>
      <c r="B62" s="108"/>
      <c r="C62" s="108"/>
      <c r="D62" s="108"/>
      <c r="E62" s="108"/>
      <c r="F62" s="108"/>
      <c r="G62" s="108"/>
      <c r="H62" s="108"/>
      <c r="I62" s="20"/>
      <c r="J62" s="20"/>
      <c r="K62" s="20"/>
    </row>
    <row r="63" spans="1:11" ht="18" customHeight="1" x14ac:dyDescent="0.25">
      <c r="A63" s="109" t="s">
        <v>357</v>
      </c>
      <c r="B63" s="108"/>
      <c r="C63" s="108"/>
      <c r="D63" s="108"/>
      <c r="E63" s="108"/>
      <c r="F63" s="108"/>
      <c r="G63" s="108"/>
      <c r="H63" s="108"/>
      <c r="I63" s="20"/>
      <c r="J63" s="20"/>
      <c r="K63" s="20"/>
    </row>
    <row r="64" spans="1:11" ht="24" customHeight="1" x14ac:dyDescent="0.25">
      <c r="A64" s="106" t="str">
        <f>IF(OR(Ergebnisse!E33=MAX(Ca!$A$28:$A$33)-1,Ergebnisse!F33=MAX(Ca!$A$28:$A$33)-1),"bitte eingeben:","")</f>
        <v/>
      </c>
      <c r="B64" s="165"/>
      <c r="C64" s="165"/>
      <c r="D64" s="165"/>
      <c r="E64" s="165"/>
      <c r="F64" s="165"/>
      <c r="G64" s="165"/>
      <c r="H64" s="165"/>
      <c r="I64" s="20"/>
      <c r="J64" s="20"/>
      <c r="K64" s="20"/>
    </row>
    <row r="65" spans="1:11" ht="18" customHeight="1" x14ac:dyDescent="0.25">
      <c r="A65" s="109" t="s">
        <v>310</v>
      </c>
      <c r="B65" s="109"/>
      <c r="C65" s="109"/>
      <c r="D65" s="109"/>
      <c r="E65" s="109"/>
      <c r="F65" s="109"/>
      <c r="G65" s="109"/>
      <c r="H65" s="109"/>
      <c r="I65" s="20"/>
      <c r="J65" s="20"/>
      <c r="K65" s="20"/>
    </row>
    <row r="66" spans="1:11" ht="24" customHeight="1" x14ac:dyDescent="0.25">
      <c r="A66" s="106" t="str">
        <f>IF(G33=MAX(Ca!$A$37:$A$40)-1,"bitte eingeben:","")</f>
        <v/>
      </c>
      <c r="B66" s="165"/>
      <c r="C66" s="165"/>
      <c r="D66" s="165"/>
      <c r="E66" s="165"/>
      <c r="F66" s="165"/>
      <c r="G66" s="165"/>
      <c r="H66" s="165"/>
      <c r="I66" s="20"/>
      <c r="J66" s="20"/>
      <c r="K66" s="20"/>
    </row>
    <row r="67" spans="1:11" ht="18" customHeight="1" x14ac:dyDescent="0.25">
      <c r="A67" s="109" t="s">
        <v>356</v>
      </c>
      <c r="B67" s="109"/>
      <c r="C67" s="109"/>
      <c r="D67" s="109"/>
      <c r="E67" s="109"/>
      <c r="F67" s="109"/>
      <c r="G67" s="109"/>
      <c r="H67" s="109"/>
      <c r="I67" s="111"/>
      <c r="J67" s="20"/>
      <c r="K67" s="20"/>
    </row>
    <row r="68" spans="1:11" ht="24" customHeight="1" x14ac:dyDescent="0.25">
      <c r="A68" s="106" t="str">
        <f>IF(Ergebnisse!H33=MAX(Ca!$A$44:$A$63)-1,"bitte eingeben:","")</f>
        <v/>
      </c>
      <c r="B68" s="165"/>
      <c r="C68" s="165"/>
      <c r="D68" s="165"/>
      <c r="E68" s="165"/>
      <c r="F68" s="165"/>
      <c r="G68" s="165"/>
      <c r="H68" s="165"/>
      <c r="I68" s="112"/>
      <c r="J68" s="20"/>
      <c r="K68" s="20"/>
    </row>
    <row r="69" spans="1:11" ht="18" customHeight="1" x14ac:dyDescent="0.25">
      <c r="A69" s="109" t="s">
        <v>355</v>
      </c>
      <c r="B69" s="108"/>
      <c r="C69" s="108"/>
      <c r="D69" s="108"/>
      <c r="E69" s="108"/>
      <c r="F69" s="108"/>
      <c r="G69" s="108"/>
      <c r="H69" s="108"/>
      <c r="I69" s="22" t="b">
        <f>ISBLANK(VLOOKUP(F32,Ca!A67:C97,3))</f>
        <v>1</v>
      </c>
      <c r="J69" s="20"/>
      <c r="K69" s="107" t="b">
        <v>1</v>
      </c>
    </row>
    <row r="70" spans="1:11" ht="24" customHeight="1" x14ac:dyDescent="0.25">
      <c r="A70" s="106" t="str">
        <f>IF(Ergebnisse!F32=MAX(Ca!$A$67:$A$97)-1,"bitte eingeben:",IF(K69,"","Art der Modifikation:"))</f>
        <v/>
      </c>
      <c r="B70" s="164"/>
      <c r="C70" s="164"/>
      <c r="D70" s="164"/>
      <c r="E70" s="164"/>
      <c r="F70" s="164"/>
      <c r="G70" s="164"/>
      <c r="H70" s="164"/>
      <c r="I70" s="112"/>
      <c r="J70" s="20"/>
      <c r="K70" s="20"/>
    </row>
  </sheetData>
  <sheetProtection algorithmName="SHA-512" hashValue="RZaK5FGDWUCNNQGDA4Aod23MAKAnZF7cV1BSra0JfvXVO7XQv7jEFI9F9JTb3ByLuG4yqWXZqjIG0RpFyq8Cig==" saltValue="BcIfOA2RRw4SsL0bZMDDLw==" spinCount="100000" sheet="1" objects="1" scenarios="1"/>
  <mergeCells count="42">
    <mergeCell ref="B70:H70"/>
    <mergeCell ref="B68:H68"/>
    <mergeCell ref="B55:H55"/>
    <mergeCell ref="B50:H50"/>
    <mergeCell ref="B53:H53"/>
    <mergeCell ref="B66:H66"/>
    <mergeCell ref="B64:H64"/>
    <mergeCell ref="B61:H61"/>
    <mergeCell ref="B57:H57"/>
    <mergeCell ref="B56:H56"/>
    <mergeCell ref="B41:H41"/>
    <mergeCell ref="B42:H42"/>
    <mergeCell ref="B52:H52"/>
    <mergeCell ref="B51:H51"/>
    <mergeCell ref="B54:H54"/>
    <mergeCell ref="B44:H44"/>
    <mergeCell ref="B45:H45"/>
    <mergeCell ref="B47:H47"/>
    <mergeCell ref="B49:H49"/>
    <mergeCell ref="B48:H48"/>
    <mergeCell ref="B46:H46"/>
    <mergeCell ref="B43:H43"/>
    <mergeCell ref="B37:H37"/>
    <mergeCell ref="B35:H35"/>
    <mergeCell ref="B38:H38"/>
    <mergeCell ref="B39:H39"/>
    <mergeCell ref="B40:H40"/>
    <mergeCell ref="B36:H36"/>
    <mergeCell ref="K25:K32"/>
    <mergeCell ref="A18:G18"/>
    <mergeCell ref="A16:G16"/>
    <mergeCell ref="E3:F3"/>
    <mergeCell ref="A7:G7"/>
    <mergeCell ref="A9:G9"/>
    <mergeCell ref="A8:G8"/>
    <mergeCell ref="A10:G10"/>
    <mergeCell ref="A11:G11"/>
    <mergeCell ref="A13:G13"/>
    <mergeCell ref="A14:G14"/>
    <mergeCell ref="A15:G15"/>
    <mergeCell ref="A12:G12"/>
    <mergeCell ref="A19:G19"/>
  </mergeCells>
  <phoneticPr fontId="0" type="noConversion"/>
  <conditionalFormatting sqref="H29:H32 H21:H26">
    <cfRule type="cellIs" dxfId="37" priority="13" stopIfTrue="1" operator="equal">
      <formula>6</formula>
    </cfRule>
  </conditionalFormatting>
  <conditionalFormatting sqref="J23:J31">
    <cfRule type="cellIs" dxfId="36" priority="14" stopIfTrue="1" operator="equal">
      <formula>15</formula>
    </cfRule>
  </conditionalFormatting>
  <conditionalFormatting sqref="I23:I31">
    <cfRule type="cellIs" dxfId="35" priority="15" stopIfTrue="1" operator="equal">
      <formula>11</formula>
    </cfRule>
  </conditionalFormatting>
  <conditionalFormatting sqref="B46:H46">
    <cfRule type="expression" dxfId="34" priority="16" stopIfTrue="1">
      <formula>$G$23-5=0</formula>
    </cfRule>
  </conditionalFormatting>
  <conditionalFormatting sqref="B48:H48">
    <cfRule type="expression" dxfId="33" priority="17" stopIfTrue="1">
      <formula>$I$23-3=0</formula>
    </cfRule>
  </conditionalFormatting>
  <conditionalFormatting sqref="B50:H50">
    <cfRule type="expression" dxfId="32" priority="18" stopIfTrue="1">
      <formula>$I$23-10=0</formula>
    </cfRule>
  </conditionalFormatting>
  <conditionalFormatting sqref="G21:G27 G31:G32">
    <cfRule type="cellIs" dxfId="31" priority="20" stopIfTrue="1" operator="equal">
      <formula>10</formula>
    </cfRule>
  </conditionalFormatting>
  <conditionalFormatting sqref="F23">
    <cfRule type="expression" dxfId="30" priority="21" stopIfTrue="1">
      <formula>$F$23-$H$23=1</formula>
    </cfRule>
  </conditionalFormatting>
  <conditionalFormatting sqref="F24">
    <cfRule type="expression" dxfId="29" priority="22" stopIfTrue="1">
      <formula>$F$24-$H$24=1</formula>
    </cfRule>
  </conditionalFormatting>
  <conditionalFormatting sqref="F25">
    <cfRule type="expression" dxfId="28" priority="23" stopIfTrue="1">
      <formula>$F$25-$H$25=1</formula>
    </cfRule>
  </conditionalFormatting>
  <conditionalFormatting sqref="F26">
    <cfRule type="expression" dxfId="27" priority="24" stopIfTrue="1">
      <formula>$F$26-$H$26=1</formula>
    </cfRule>
  </conditionalFormatting>
  <conditionalFormatting sqref="F27">
    <cfRule type="expression" dxfId="26" priority="25" stopIfTrue="1">
      <formula>$F$27-$H$27=1</formula>
    </cfRule>
  </conditionalFormatting>
  <conditionalFormatting sqref="F28">
    <cfRule type="expression" dxfId="25" priority="26" stopIfTrue="1">
      <formula>$F$28-$H$28=1</formula>
    </cfRule>
  </conditionalFormatting>
  <conditionalFormatting sqref="F29:F30">
    <cfRule type="expression" dxfId="24" priority="27" stopIfTrue="1">
      <formula>$F$29-$H$29=1</formula>
    </cfRule>
  </conditionalFormatting>
  <conditionalFormatting sqref="F31">
    <cfRule type="expression" dxfId="23" priority="28" stopIfTrue="1">
      <formula>$F$31-$H$31=1</formula>
    </cfRule>
  </conditionalFormatting>
  <conditionalFormatting sqref="G28:G30">
    <cfRule type="cellIs" dxfId="22" priority="29" stopIfTrue="1" operator="equal">
      <formula>3</formula>
    </cfRule>
  </conditionalFormatting>
  <conditionalFormatting sqref="F32">
    <cfRule type="expression" dxfId="21" priority="31" stopIfTrue="1">
      <formula>$F$32-$H$32=1</formula>
    </cfRule>
  </conditionalFormatting>
  <conditionalFormatting sqref="F21">
    <cfRule type="expression" dxfId="20" priority="32" stopIfTrue="1">
      <formula>$F$21-$H$21=1</formula>
    </cfRule>
  </conditionalFormatting>
  <conditionalFormatting sqref="B35:H35">
    <cfRule type="expression" dxfId="19" priority="33" stopIfTrue="1">
      <formula>OR($F$21-$H$21=0,NOT(#REF!))</formula>
    </cfRule>
  </conditionalFormatting>
  <conditionalFormatting sqref="B41:H41">
    <cfRule type="expression" dxfId="18" priority="34" stopIfTrue="1">
      <formula>OR($F$24-$H$24=0,NOT($I40))</formula>
    </cfRule>
  </conditionalFormatting>
  <conditionalFormatting sqref="B39:H39">
    <cfRule type="expression" dxfId="17" priority="35" stopIfTrue="1">
      <formula>OR($F$23-$H$23=0,NOT($I38))</formula>
    </cfRule>
  </conditionalFormatting>
  <conditionalFormatting sqref="B43:H43">
    <cfRule type="expression" dxfId="16" priority="36" stopIfTrue="1">
      <formula>OR($F$25-$H$25=0,NOT($I42))</formula>
    </cfRule>
  </conditionalFormatting>
  <conditionalFormatting sqref="B45:H45">
    <cfRule type="expression" dxfId="15" priority="37" stopIfTrue="1">
      <formula>OR($F$26-$H$26=0,NOT($I44))</formula>
    </cfRule>
  </conditionalFormatting>
  <conditionalFormatting sqref="B47:H47">
    <cfRule type="expression" dxfId="14" priority="38" stopIfTrue="1">
      <formula>OR($F$27-$H$27=0,NOT($I46))</formula>
    </cfRule>
  </conditionalFormatting>
  <conditionalFormatting sqref="B49:H49">
    <cfRule type="expression" dxfId="13" priority="39" stopIfTrue="1">
      <formula>OR($F$28-$H$28=0,NOT($I48))</formula>
    </cfRule>
  </conditionalFormatting>
  <conditionalFormatting sqref="B51:H51">
    <cfRule type="expression" dxfId="12" priority="40" stopIfTrue="1">
      <formula>OR($F$29-$H$29=0,NOT($I50))</formula>
    </cfRule>
  </conditionalFormatting>
  <conditionalFormatting sqref="B57:H57">
    <cfRule type="expression" dxfId="11" priority="42" stopIfTrue="1">
      <formula>OR($F$32-$H$32=0,NOT($I56))</formula>
    </cfRule>
  </conditionalFormatting>
  <conditionalFormatting sqref="B37:H37">
    <cfRule type="expression" dxfId="10" priority="44" stopIfTrue="1">
      <formula>OR($F$22-$H$22=0,NOT($I36))</formula>
    </cfRule>
  </conditionalFormatting>
  <conditionalFormatting sqref="F22">
    <cfRule type="expression" dxfId="9" priority="45" stopIfTrue="1">
      <formula>$F$22-$H$22=1</formula>
    </cfRule>
  </conditionalFormatting>
  <conditionalFormatting sqref="B64">
    <cfRule type="expression" dxfId="8" priority="8" stopIfTrue="1">
      <formula>OR($E33-5=0,F33-5=0)</formula>
    </cfRule>
  </conditionalFormatting>
  <conditionalFormatting sqref="B66">
    <cfRule type="expression" dxfId="7" priority="9" stopIfTrue="1">
      <formula>G33-3=0</formula>
    </cfRule>
  </conditionalFormatting>
  <conditionalFormatting sqref="B68">
    <cfRule type="expression" dxfId="6" priority="10" stopIfTrue="1">
      <formula>H33-18=0</formula>
    </cfRule>
  </conditionalFormatting>
  <conditionalFormatting sqref="B61">
    <cfRule type="expression" dxfId="5" priority="5" stopIfTrue="1">
      <formula>D33-10=0</formula>
    </cfRule>
  </conditionalFormatting>
  <conditionalFormatting sqref="B70">
    <cfRule type="expression" dxfId="4" priority="57" stopIfTrue="1">
      <formula>OR(H32-$F$32=0,NOT(I69))</formula>
    </cfRule>
  </conditionalFormatting>
  <conditionalFormatting sqref="B52:H52">
    <cfRule type="expression" dxfId="3" priority="3" stopIfTrue="1">
      <formula>$I$23-10=0</formula>
    </cfRule>
  </conditionalFormatting>
  <conditionalFormatting sqref="B53:H53">
    <cfRule type="expression" dxfId="2" priority="4" stopIfTrue="1">
      <formula>OR($F$30-$H$30=0,NOT($I52))</formula>
    </cfRule>
  </conditionalFormatting>
  <conditionalFormatting sqref="B54:H54">
    <cfRule type="expression" dxfId="1" priority="1" stopIfTrue="1">
      <formula>$I$23-10=0</formula>
    </cfRule>
  </conditionalFormatting>
  <conditionalFormatting sqref="B55:H55">
    <cfRule type="expression" dxfId="0" priority="2" stopIfTrue="1">
      <formula>OR($F$31-$H$31=0,NOT($I54))</formula>
    </cfRule>
  </conditionalFormatting>
  <pageMargins left="0.59055118110236227" right="0.59055118110236227" top="0.55118110236220474" bottom="0.55118110236220474"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3"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22860</xdr:colOff>
                    <xdr:row>37</xdr:row>
                    <xdr:rowOff>15240</xdr:rowOff>
                  </from>
                  <to>
                    <xdr:col>7</xdr:col>
                    <xdr:colOff>160020</xdr:colOff>
                    <xdr:row>38</xdr:row>
                    <xdr:rowOff>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22860</xdr:colOff>
                    <xdr:row>39</xdr:row>
                    <xdr:rowOff>7620</xdr:rowOff>
                  </from>
                  <to>
                    <xdr:col>7</xdr:col>
                    <xdr:colOff>160020</xdr:colOff>
                    <xdr:row>39</xdr:row>
                    <xdr:rowOff>220980</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22860</xdr:colOff>
                    <xdr:row>41</xdr:row>
                    <xdr:rowOff>7620</xdr:rowOff>
                  </from>
                  <to>
                    <xdr:col>7</xdr:col>
                    <xdr:colOff>160020</xdr:colOff>
                    <xdr:row>41</xdr:row>
                    <xdr:rowOff>220980</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22860</xdr:colOff>
                    <xdr:row>43</xdr:row>
                    <xdr:rowOff>7620</xdr:rowOff>
                  </from>
                  <to>
                    <xdr:col>7</xdr:col>
                    <xdr:colOff>160020</xdr:colOff>
                    <xdr:row>43</xdr:row>
                    <xdr:rowOff>220980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22860</xdr:colOff>
                    <xdr:row>45</xdr:row>
                    <xdr:rowOff>7620</xdr:rowOff>
                  </from>
                  <to>
                    <xdr:col>7</xdr:col>
                    <xdr:colOff>160020</xdr:colOff>
                    <xdr:row>45</xdr:row>
                    <xdr:rowOff>220980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22860</xdr:colOff>
                    <xdr:row>47</xdr:row>
                    <xdr:rowOff>7620</xdr:rowOff>
                  </from>
                  <to>
                    <xdr:col>7</xdr:col>
                    <xdr:colOff>160020</xdr:colOff>
                    <xdr:row>47</xdr:row>
                    <xdr:rowOff>220980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22860</xdr:colOff>
                    <xdr:row>49</xdr:row>
                    <xdr:rowOff>7620</xdr:rowOff>
                  </from>
                  <to>
                    <xdr:col>7</xdr:col>
                    <xdr:colOff>160020</xdr:colOff>
                    <xdr:row>49</xdr:row>
                    <xdr:rowOff>220980</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106680</xdr:colOff>
                    <xdr:row>16</xdr:row>
                    <xdr:rowOff>60960</xdr:rowOff>
                  </from>
                  <to>
                    <xdr:col>6</xdr:col>
                    <xdr:colOff>975360</xdr:colOff>
                    <xdr:row>16</xdr:row>
                    <xdr:rowOff>327660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22860</xdr:colOff>
                    <xdr:row>35</xdr:row>
                    <xdr:rowOff>15240</xdr:rowOff>
                  </from>
                  <to>
                    <xdr:col>7</xdr:col>
                    <xdr:colOff>160020</xdr:colOff>
                    <xdr:row>35</xdr:row>
                    <xdr:rowOff>236220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22860</xdr:colOff>
                    <xdr:row>58</xdr:row>
                    <xdr:rowOff>0</xdr:rowOff>
                  </from>
                  <to>
                    <xdr:col>2</xdr:col>
                    <xdr:colOff>160020</xdr:colOff>
                    <xdr:row>58</xdr:row>
                    <xdr:rowOff>213360</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22860</xdr:colOff>
                    <xdr:row>59</xdr:row>
                    <xdr:rowOff>7620</xdr:rowOff>
                  </from>
                  <to>
                    <xdr:col>7</xdr:col>
                    <xdr:colOff>160020</xdr:colOff>
                    <xdr:row>59</xdr:row>
                    <xdr:rowOff>220980</xdr:rowOff>
                  </to>
                </anchor>
              </controlPr>
            </control>
          </mc:Choice>
        </mc:AlternateContent>
        <mc:AlternateContent xmlns:mc="http://schemas.openxmlformats.org/markup-compatibility/2006">
          <mc:Choice Requires="x14">
            <control shapeId="2127" r:id="rId15" name="Drop Down 79">
              <controlPr locked="0" defaultSize="0" autoLine="0" autoPict="0">
                <anchor moveWithCells="1">
                  <from>
                    <xdr:col>1</xdr:col>
                    <xdr:colOff>22860</xdr:colOff>
                    <xdr:row>61</xdr:row>
                    <xdr:rowOff>0</xdr:rowOff>
                  </from>
                  <to>
                    <xdr:col>7</xdr:col>
                    <xdr:colOff>160020</xdr:colOff>
                    <xdr:row>61</xdr:row>
                    <xdr:rowOff>213360</xdr:rowOff>
                  </to>
                </anchor>
              </controlPr>
            </control>
          </mc:Choice>
        </mc:AlternateContent>
        <mc:AlternateContent xmlns:mc="http://schemas.openxmlformats.org/markup-compatibility/2006">
          <mc:Choice Requires="x14">
            <control shapeId="2128" r:id="rId16" name="Drop Down 80">
              <controlPr locked="0" defaultSize="0" autoLine="0" autoPict="0">
                <anchor moveWithCells="1">
                  <from>
                    <xdr:col>1</xdr:col>
                    <xdr:colOff>22860</xdr:colOff>
                    <xdr:row>62</xdr:row>
                    <xdr:rowOff>0</xdr:rowOff>
                  </from>
                  <to>
                    <xdr:col>7</xdr:col>
                    <xdr:colOff>160020</xdr:colOff>
                    <xdr:row>62</xdr:row>
                    <xdr:rowOff>213360</xdr:rowOff>
                  </to>
                </anchor>
              </controlPr>
            </control>
          </mc:Choice>
        </mc:AlternateContent>
        <mc:AlternateContent xmlns:mc="http://schemas.openxmlformats.org/markup-compatibility/2006">
          <mc:Choice Requires="x14">
            <control shapeId="2129" r:id="rId17" name="Drop Down 81">
              <controlPr locked="0" defaultSize="0" autoLine="0" autoPict="0">
                <anchor moveWithCells="1">
                  <from>
                    <xdr:col>1</xdr:col>
                    <xdr:colOff>22860</xdr:colOff>
                    <xdr:row>64</xdr:row>
                    <xdr:rowOff>0</xdr:rowOff>
                  </from>
                  <to>
                    <xdr:col>7</xdr:col>
                    <xdr:colOff>160020</xdr:colOff>
                    <xdr:row>64</xdr:row>
                    <xdr:rowOff>213360</xdr:rowOff>
                  </to>
                </anchor>
              </controlPr>
            </control>
          </mc:Choice>
        </mc:AlternateContent>
        <mc:AlternateContent xmlns:mc="http://schemas.openxmlformats.org/markup-compatibility/2006">
          <mc:Choice Requires="x14">
            <control shapeId="2130" r:id="rId18" name="Drop Down 82">
              <controlPr locked="0" defaultSize="0" autoLine="0" autoPict="0">
                <anchor moveWithCells="1">
                  <from>
                    <xdr:col>1</xdr:col>
                    <xdr:colOff>7620</xdr:colOff>
                    <xdr:row>66</xdr:row>
                    <xdr:rowOff>0</xdr:rowOff>
                  </from>
                  <to>
                    <xdr:col>7</xdr:col>
                    <xdr:colOff>152400</xdr:colOff>
                    <xdr:row>66</xdr:row>
                    <xdr:rowOff>213360</xdr:rowOff>
                  </to>
                </anchor>
              </controlPr>
            </control>
          </mc:Choice>
        </mc:AlternateContent>
        <mc:AlternateContent xmlns:mc="http://schemas.openxmlformats.org/markup-compatibility/2006">
          <mc:Choice Requires="x14">
            <control shapeId="2131" r:id="rId19" name="Drop Down 83">
              <controlPr locked="0" defaultSize="0" autoLine="0" autoPict="0">
                <anchor moveWithCells="1">
                  <from>
                    <xdr:col>1</xdr:col>
                    <xdr:colOff>22860</xdr:colOff>
                    <xdr:row>68</xdr:row>
                    <xdr:rowOff>0</xdr:rowOff>
                  </from>
                  <to>
                    <xdr:col>7</xdr:col>
                    <xdr:colOff>160020</xdr:colOff>
                    <xdr:row>68</xdr:row>
                    <xdr:rowOff>213360</xdr:rowOff>
                  </to>
                </anchor>
              </controlPr>
            </control>
          </mc:Choice>
        </mc:AlternateContent>
        <mc:AlternateContent xmlns:mc="http://schemas.openxmlformats.org/markup-compatibility/2006">
          <mc:Choice Requires="x14">
            <control shapeId="2132" r:id="rId20" name="Drop Down 84">
              <controlPr locked="0" defaultSize="0" autoLine="0" autoPict="0">
                <anchor moveWithCells="1">
                  <from>
                    <xdr:col>1</xdr:col>
                    <xdr:colOff>22860</xdr:colOff>
                    <xdr:row>51</xdr:row>
                    <xdr:rowOff>7620</xdr:rowOff>
                  </from>
                  <to>
                    <xdr:col>7</xdr:col>
                    <xdr:colOff>160020</xdr:colOff>
                    <xdr:row>51</xdr:row>
                    <xdr:rowOff>220980</xdr:rowOff>
                  </to>
                </anchor>
              </controlPr>
            </control>
          </mc:Choice>
        </mc:AlternateContent>
        <mc:AlternateContent xmlns:mc="http://schemas.openxmlformats.org/markup-compatibility/2006">
          <mc:Choice Requires="x14">
            <control shapeId="2133" r:id="rId21" name="Drop Down 85">
              <controlPr locked="0" defaultSize="0" autoLine="0" autoPict="0">
                <anchor moveWithCells="1">
                  <from>
                    <xdr:col>1</xdr:col>
                    <xdr:colOff>22860</xdr:colOff>
                    <xdr:row>53</xdr:row>
                    <xdr:rowOff>7620</xdr:rowOff>
                  </from>
                  <to>
                    <xdr:col>7</xdr:col>
                    <xdr:colOff>160020</xdr:colOff>
                    <xdr:row>53</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14</vt:i4>
      </vt:variant>
    </vt:vector>
  </HeadingPairs>
  <TitlesOfParts>
    <vt:vector size="45" baseType="lpstr">
      <vt:lpstr>Hints1</vt:lpstr>
      <vt:lpstr>Reporting</vt:lpstr>
      <vt:lpstr>Hinweise1</vt:lpstr>
      <vt:lpstr>Hinweise2</vt:lpstr>
      <vt:lpstr>Hinweise3</vt:lpstr>
      <vt:lpstr>Ergebnisangabe</vt:lpstr>
      <vt:lpstr>Kontakt</vt:lpstr>
      <vt:lpstr>Teilnehmerdaten</vt:lpstr>
      <vt:lpstr>Ergebnisse</vt:lpstr>
      <vt:lpstr>Mitteilungen</vt:lpstr>
      <vt:lpstr>Lactat</vt:lpstr>
      <vt:lpstr>Ca</vt:lpstr>
      <vt:lpstr>Ascorbinsäure</vt:lpstr>
      <vt:lpstr>Isoascorbinsäure</vt:lpstr>
      <vt:lpstr>pHWert</vt:lpstr>
      <vt:lpstr>Acetat</vt:lpstr>
      <vt:lpstr>Citrat</vt:lpstr>
      <vt:lpstr>Lactose</vt:lpstr>
      <vt:lpstr>Nitrit</vt:lpstr>
      <vt:lpstr>Nitrat</vt:lpstr>
      <vt:lpstr>SLPhosphor</vt:lpstr>
      <vt:lpstr>Glutaminsre</vt:lpstr>
      <vt:lpstr>NPN</vt:lpstr>
      <vt:lpstr>Kollagen</vt:lpstr>
      <vt:lpstr>Farbstoff-Liste</vt:lpstr>
      <vt:lpstr>Parameter_Glucose</vt:lpstr>
      <vt:lpstr>Parameter_Farbstoffe</vt:lpstr>
      <vt:lpstr>Parameter9</vt:lpstr>
      <vt:lpstr>Farbstoffe</vt:lpstr>
      <vt:lpstr>Gluconsäure</vt:lpstr>
      <vt:lpstr>Sorbinsäure</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Ascorbinsäure!Parameter2</vt:lpstr>
      <vt:lpstr>Isoascorbinsäure!Parameter2</vt:lpstr>
      <vt:lpstr>Lactat!Parameter2</vt:lpstr>
      <vt:lpstr>Sorbinsäure!Parameter2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2020-07-04T16:54:57Z</cp:lastPrinted>
  <dcterms:created xsi:type="dcterms:W3CDTF">2005-02-14T18:41:01Z</dcterms:created>
  <dcterms:modified xsi:type="dcterms:W3CDTF">2022-07-10T17:02:15Z</dcterms:modified>
</cp:coreProperties>
</file>